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usepa-my.sharepoint.com/personal/mckernan_john_epa_gov/Documents/Profile/Documents/LRTD-CAISB-BC-Files/PFAS_Paper_with_Ed/Data/"/>
    </mc:Choice>
  </mc:AlternateContent>
  <xr:revisionPtr revIDLastSave="0" documentId="8_{F94AF332-005A-4188-945F-A97984CFE57A}" xr6:coauthVersionLast="47" xr6:coauthVersionMax="47" xr10:uidLastSave="{00000000-0000-0000-0000-000000000000}"/>
  <bookViews>
    <workbookView xWindow="-120" yWindow="-120" windowWidth="29040" windowHeight="15720" firstSheet="4" activeTab="6" xr2:uid="{00000000-000D-0000-FFFF-FFFF00000000}"/>
  </bookViews>
  <sheets>
    <sheet name="Pre Treat soil" sheetId="1" r:id="rId1"/>
    <sheet name="Extractions" sheetId="2" r:id="rId2"/>
    <sheet name="Soil Moisture" sheetId="3" r:id="rId3"/>
    <sheet name="LRB Notes" sheetId="4" r:id="rId4"/>
    <sheet name="Extractions-PFAS Conc." sheetId="6" r:id="rId5"/>
    <sheet name="Extract Conc-0.5LOD" sheetId="7" r:id="rId6"/>
    <sheet name="% Reduction_Final" sheetId="10" r:id="rId7"/>
    <sheet name="Concentration Tables" sheetId="11" r:id="rId8"/>
    <sheet name="% Reduction" sheetId="8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34" i="7" l="1"/>
  <c r="AW34" i="7"/>
  <c r="AZ34" i="6"/>
  <c r="AY34" i="6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36" i="11"/>
  <c r="BD202" i="10"/>
  <c r="BD201" i="10"/>
  <c r="BD200" i="10"/>
  <c r="BD199" i="10"/>
  <c r="BD198" i="10"/>
  <c r="BD197" i="10"/>
  <c r="BD196" i="10"/>
  <c r="BD195" i="10"/>
  <c r="BD194" i="10"/>
  <c r="BD193" i="10"/>
  <c r="BD192" i="10"/>
  <c r="BD191" i="10"/>
  <c r="BD190" i="10"/>
  <c r="BD189" i="10"/>
  <c r="BD188" i="10"/>
  <c r="BD187" i="10"/>
  <c r="BD186" i="10"/>
  <c r="BD185" i="10"/>
  <c r="BD184" i="10"/>
  <c r="BD183" i="10"/>
  <c r="BD182" i="10"/>
  <c r="BD181" i="10"/>
  <c r="BD180" i="10"/>
  <c r="BD179" i="10"/>
  <c r="BD178" i="10"/>
  <c r="BD177" i="10"/>
  <c r="BD176" i="10"/>
  <c r="BD175" i="10"/>
  <c r="BC202" i="10"/>
  <c r="BC201" i="10"/>
  <c r="BC200" i="10"/>
  <c r="BC199" i="10"/>
  <c r="BC198" i="10"/>
  <c r="BC197" i="10"/>
  <c r="BC196" i="10"/>
  <c r="BC195" i="10"/>
  <c r="BC194" i="10"/>
  <c r="BC193" i="10"/>
  <c r="BC192" i="10"/>
  <c r="BC191" i="10"/>
  <c r="BC190" i="10"/>
  <c r="BC189" i="10"/>
  <c r="BC188" i="10"/>
  <c r="BC187" i="10"/>
  <c r="BC186" i="10"/>
  <c r="BC185" i="10"/>
  <c r="BC184" i="10"/>
  <c r="BC183" i="10"/>
  <c r="BC182" i="10"/>
  <c r="BC181" i="10"/>
  <c r="BC180" i="10"/>
  <c r="BC179" i="10"/>
  <c r="BC178" i="10"/>
  <c r="BC177" i="10"/>
  <c r="BC176" i="10"/>
  <c r="BC175" i="10"/>
  <c r="BB202" i="10"/>
  <c r="BB201" i="10"/>
  <c r="BB200" i="10"/>
  <c r="BB199" i="10"/>
  <c r="BB198" i="10"/>
  <c r="BB197" i="10"/>
  <c r="BB196" i="10"/>
  <c r="BB195" i="10"/>
  <c r="BB194" i="10"/>
  <c r="BB193" i="10"/>
  <c r="BB192" i="10"/>
  <c r="BB191" i="10"/>
  <c r="BB190" i="10"/>
  <c r="BB189" i="10"/>
  <c r="BB188" i="10"/>
  <c r="BB187" i="10"/>
  <c r="BB186" i="10"/>
  <c r="BB185" i="10"/>
  <c r="BB184" i="10"/>
  <c r="BB183" i="10"/>
  <c r="BB182" i="10"/>
  <c r="BB181" i="10"/>
  <c r="BB180" i="10"/>
  <c r="BB179" i="10"/>
  <c r="BB178" i="10"/>
  <c r="BB177" i="10"/>
  <c r="BB176" i="10"/>
  <c r="BB175" i="10"/>
  <c r="BA202" i="10"/>
  <c r="BA201" i="10"/>
  <c r="BA200" i="10"/>
  <c r="BA199" i="10"/>
  <c r="BA198" i="10"/>
  <c r="BA197" i="10"/>
  <c r="BA196" i="10"/>
  <c r="BA195" i="10"/>
  <c r="BA194" i="10"/>
  <c r="BA193" i="10"/>
  <c r="BA192" i="10"/>
  <c r="BA191" i="10"/>
  <c r="BA190" i="10"/>
  <c r="BA189" i="10"/>
  <c r="BA188" i="10"/>
  <c r="BA187" i="10"/>
  <c r="BA186" i="10"/>
  <c r="BA185" i="10"/>
  <c r="BA184" i="10"/>
  <c r="BA183" i="10"/>
  <c r="BA182" i="10"/>
  <c r="BA181" i="10"/>
  <c r="BA180" i="10"/>
  <c r="BA179" i="10"/>
  <c r="BA178" i="10"/>
  <c r="BA177" i="10"/>
  <c r="BA176" i="10"/>
  <c r="BA175" i="10"/>
  <c r="AZ202" i="10"/>
  <c r="AZ201" i="10"/>
  <c r="AZ200" i="10"/>
  <c r="AZ199" i="10"/>
  <c r="AZ198" i="10"/>
  <c r="AZ197" i="10"/>
  <c r="AZ196" i="10"/>
  <c r="AZ195" i="10"/>
  <c r="AZ194" i="10"/>
  <c r="AZ193" i="10"/>
  <c r="AZ192" i="10"/>
  <c r="AZ191" i="10"/>
  <c r="AZ190" i="10"/>
  <c r="AZ189" i="10"/>
  <c r="AZ188" i="10"/>
  <c r="AZ187" i="10"/>
  <c r="AZ186" i="10"/>
  <c r="AZ185" i="10"/>
  <c r="AZ184" i="10"/>
  <c r="AZ183" i="10"/>
  <c r="AZ182" i="10"/>
  <c r="AZ181" i="10"/>
  <c r="AZ180" i="10"/>
  <c r="AZ179" i="10"/>
  <c r="AZ178" i="10"/>
  <c r="AZ177" i="10"/>
  <c r="AZ176" i="10"/>
  <c r="AZ175" i="10"/>
  <c r="AY202" i="10"/>
  <c r="AY201" i="10"/>
  <c r="AY200" i="10"/>
  <c r="AY199" i="10"/>
  <c r="AY198" i="10"/>
  <c r="AY197" i="10"/>
  <c r="AY196" i="10"/>
  <c r="AY195" i="10"/>
  <c r="AY194" i="10"/>
  <c r="AY193" i="10"/>
  <c r="AY192" i="10"/>
  <c r="AY191" i="10"/>
  <c r="AY190" i="10"/>
  <c r="AY189" i="10"/>
  <c r="AY188" i="10"/>
  <c r="AY187" i="10"/>
  <c r="AY186" i="10"/>
  <c r="AY185" i="10"/>
  <c r="AY184" i="10"/>
  <c r="AY183" i="10"/>
  <c r="AY182" i="10"/>
  <c r="AY181" i="10"/>
  <c r="AY180" i="10"/>
  <c r="AY179" i="10"/>
  <c r="AY178" i="10"/>
  <c r="AY177" i="10"/>
  <c r="AY176" i="10"/>
  <c r="AY175" i="10"/>
  <c r="AX202" i="10"/>
  <c r="AX201" i="10"/>
  <c r="AX200" i="10"/>
  <c r="AX199" i="10"/>
  <c r="AX198" i="10"/>
  <c r="AX197" i="10"/>
  <c r="AX196" i="10"/>
  <c r="AX195" i="10"/>
  <c r="AX194" i="10"/>
  <c r="AX193" i="10"/>
  <c r="AX192" i="10"/>
  <c r="AX191" i="10"/>
  <c r="AX190" i="10"/>
  <c r="AX189" i="10"/>
  <c r="AX188" i="10"/>
  <c r="AX187" i="10"/>
  <c r="AX186" i="10"/>
  <c r="AX185" i="10"/>
  <c r="AX184" i="10"/>
  <c r="AX183" i="10"/>
  <c r="AX182" i="10"/>
  <c r="AX181" i="10"/>
  <c r="AX180" i="10"/>
  <c r="AX179" i="10"/>
  <c r="AX178" i="10"/>
  <c r="AX177" i="10"/>
  <c r="AX176" i="10"/>
  <c r="AX175" i="10"/>
  <c r="AW202" i="10"/>
  <c r="AW201" i="10"/>
  <c r="AW200" i="10"/>
  <c r="AW199" i="10"/>
  <c r="AW198" i="10"/>
  <c r="AW197" i="10"/>
  <c r="AW196" i="10"/>
  <c r="AW195" i="10"/>
  <c r="AW194" i="10"/>
  <c r="AW193" i="10"/>
  <c r="AW192" i="10"/>
  <c r="AW191" i="10"/>
  <c r="AW190" i="10"/>
  <c r="AW189" i="10"/>
  <c r="AW188" i="10"/>
  <c r="AW187" i="10"/>
  <c r="AW186" i="10"/>
  <c r="AW185" i="10"/>
  <c r="AW184" i="10"/>
  <c r="AW183" i="10"/>
  <c r="AW182" i="10"/>
  <c r="AW181" i="10"/>
  <c r="AW180" i="10"/>
  <c r="AW179" i="10"/>
  <c r="AW178" i="10"/>
  <c r="AW177" i="10"/>
  <c r="AW176" i="10"/>
  <c r="AW175" i="10"/>
  <c r="AV202" i="10"/>
  <c r="AV201" i="10"/>
  <c r="AV200" i="10"/>
  <c r="AV199" i="10"/>
  <c r="AV198" i="10"/>
  <c r="AV197" i="10"/>
  <c r="AV196" i="10"/>
  <c r="AV195" i="10"/>
  <c r="AV194" i="10"/>
  <c r="AV193" i="10"/>
  <c r="AV192" i="10"/>
  <c r="AV191" i="10"/>
  <c r="AV190" i="10"/>
  <c r="AV189" i="10"/>
  <c r="AV188" i="10"/>
  <c r="AV187" i="10"/>
  <c r="AV186" i="10"/>
  <c r="AV185" i="10"/>
  <c r="AV184" i="10"/>
  <c r="AV183" i="10"/>
  <c r="AV182" i="10"/>
  <c r="AV181" i="10"/>
  <c r="AV180" i="10"/>
  <c r="AV179" i="10"/>
  <c r="AV178" i="10"/>
  <c r="AV177" i="10"/>
  <c r="AV176" i="10"/>
  <c r="AV175" i="10"/>
  <c r="AU202" i="10"/>
  <c r="AU201" i="10"/>
  <c r="AU200" i="10"/>
  <c r="AU199" i="10"/>
  <c r="AU198" i="10"/>
  <c r="AU197" i="10"/>
  <c r="AU196" i="10"/>
  <c r="AU195" i="10"/>
  <c r="AU194" i="10"/>
  <c r="AU193" i="10"/>
  <c r="AU192" i="10"/>
  <c r="AU191" i="10"/>
  <c r="AU190" i="10"/>
  <c r="AU189" i="10"/>
  <c r="AU188" i="10"/>
  <c r="AU187" i="10"/>
  <c r="AU186" i="10"/>
  <c r="AU185" i="10"/>
  <c r="AU184" i="10"/>
  <c r="AU183" i="10"/>
  <c r="AU182" i="10"/>
  <c r="AU181" i="10"/>
  <c r="AU180" i="10"/>
  <c r="AU179" i="10"/>
  <c r="AU178" i="10"/>
  <c r="AU177" i="10"/>
  <c r="AU176" i="10"/>
  <c r="AU175" i="10"/>
  <c r="AQ202" i="10"/>
  <c r="AQ201" i="10"/>
  <c r="AQ200" i="10"/>
  <c r="AQ199" i="10"/>
  <c r="AQ198" i="10"/>
  <c r="AQ197" i="10"/>
  <c r="AQ196" i="10"/>
  <c r="AQ195" i="10"/>
  <c r="AQ194" i="10"/>
  <c r="AQ193" i="10"/>
  <c r="AQ192" i="10"/>
  <c r="AQ191" i="10"/>
  <c r="AQ190" i="10"/>
  <c r="AQ189" i="10"/>
  <c r="AQ188" i="10"/>
  <c r="AQ187" i="10"/>
  <c r="AQ186" i="10"/>
  <c r="AQ185" i="10"/>
  <c r="AQ184" i="10"/>
  <c r="AQ183" i="10"/>
  <c r="AQ182" i="10"/>
  <c r="AQ181" i="10"/>
  <c r="AQ180" i="10"/>
  <c r="AQ179" i="10"/>
  <c r="AQ178" i="10"/>
  <c r="AQ177" i="10"/>
  <c r="AQ176" i="10"/>
  <c r="AQ175" i="10"/>
  <c r="AP202" i="10"/>
  <c r="AP201" i="10"/>
  <c r="AP200" i="10"/>
  <c r="AP199" i="10"/>
  <c r="AP198" i="10"/>
  <c r="AP197" i="10"/>
  <c r="AP196" i="10"/>
  <c r="AP195" i="10"/>
  <c r="AP194" i="10"/>
  <c r="AP193" i="10"/>
  <c r="AP192" i="10"/>
  <c r="AP191" i="10"/>
  <c r="AP190" i="10"/>
  <c r="AP189" i="10"/>
  <c r="AP188" i="10"/>
  <c r="AP187" i="10"/>
  <c r="AP186" i="10"/>
  <c r="AP185" i="10"/>
  <c r="AP184" i="10"/>
  <c r="AP183" i="10"/>
  <c r="AP182" i="10"/>
  <c r="AP181" i="10"/>
  <c r="AP180" i="10"/>
  <c r="AP179" i="10"/>
  <c r="AP178" i="10"/>
  <c r="AP177" i="10"/>
  <c r="AP176" i="10"/>
  <c r="AP175" i="10"/>
  <c r="AO202" i="10"/>
  <c r="AO201" i="10"/>
  <c r="AO200" i="10"/>
  <c r="AO199" i="10"/>
  <c r="AO198" i="10"/>
  <c r="AO197" i="10"/>
  <c r="AO196" i="10"/>
  <c r="AO195" i="10"/>
  <c r="AO194" i="10"/>
  <c r="AO193" i="10"/>
  <c r="AO192" i="10"/>
  <c r="AO191" i="10"/>
  <c r="AO190" i="10"/>
  <c r="AO189" i="10"/>
  <c r="AO188" i="10"/>
  <c r="AO187" i="10"/>
  <c r="AO186" i="10"/>
  <c r="AO185" i="10"/>
  <c r="AO184" i="10"/>
  <c r="AO183" i="10"/>
  <c r="AO182" i="10"/>
  <c r="AO181" i="10"/>
  <c r="AO180" i="10"/>
  <c r="AO179" i="10"/>
  <c r="AO178" i="10"/>
  <c r="AO177" i="10"/>
  <c r="AO176" i="10"/>
  <c r="AO175" i="10"/>
  <c r="AN202" i="10"/>
  <c r="AN201" i="10"/>
  <c r="AN200" i="10"/>
  <c r="AN199" i="10"/>
  <c r="AN198" i="10"/>
  <c r="AN197" i="10"/>
  <c r="AN196" i="10"/>
  <c r="AN195" i="10"/>
  <c r="AN194" i="10"/>
  <c r="AN193" i="10"/>
  <c r="AN192" i="10"/>
  <c r="AN191" i="10"/>
  <c r="AN190" i="10"/>
  <c r="AN189" i="10"/>
  <c r="AN188" i="10"/>
  <c r="AN187" i="10"/>
  <c r="AN186" i="10"/>
  <c r="AN185" i="10"/>
  <c r="AN184" i="10"/>
  <c r="AN183" i="10"/>
  <c r="AN182" i="10"/>
  <c r="AN181" i="10"/>
  <c r="AN180" i="10"/>
  <c r="AN179" i="10"/>
  <c r="AN178" i="10"/>
  <c r="AN177" i="10"/>
  <c r="AN176" i="10"/>
  <c r="AN175" i="10"/>
  <c r="AM202" i="10"/>
  <c r="AM201" i="10"/>
  <c r="AM200" i="10"/>
  <c r="AM199" i="10"/>
  <c r="AM198" i="10"/>
  <c r="AM197" i="10"/>
  <c r="AM196" i="10"/>
  <c r="AM195" i="10"/>
  <c r="AM194" i="10"/>
  <c r="AM193" i="10"/>
  <c r="AM192" i="10"/>
  <c r="AM191" i="10"/>
  <c r="AM190" i="10"/>
  <c r="AM189" i="10"/>
  <c r="AM188" i="10"/>
  <c r="AM187" i="10"/>
  <c r="AM186" i="10"/>
  <c r="AM185" i="10"/>
  <c r="AM184" i="10"/>
  <c r="AM183" i="10"/>
  <c r="AM182" i="10"/>
  <c r="AM181" i="10"/>
  <c r="AM180" i="10"/>
  <c r="AM179" i="10"/>
  <c r="AM178" i="10"/>
  <c r="AM177" i="10"/>
  <c r="AM176" i="10"/>
  <c r="AM175" i="10"/>
  <c r="AL202" i="10"/>
  <c r="AL201" i="10"/>
  <c r="AL200" i="10"/>
  <c r="AL199" i="10"/>
  <c r="AL198" i="10"/>
  <c r="AL197" i="10"/>
  <c r="AL196" i="10"/>
  <c r="AL195" i="10"/>
  <c r="AL194" i="10"/>
  <c r="AL193" i="10"/>
  <c r="AL192" i="10"/>
  <c r="AL191" i="10"/>
  <c r="AL190" i="10"/>
  <c r="AL189" i="10"/>
  <c r="AL188" i="10"/>
  <c r="AL187" i="10"/>
  <c r="AL186" i="10"/>
  <c r="AL185" i="10"/>
  <c r="AL184" i="10"/>
  <c r="AL183" i="10"/>
  <c r="AL182" i="10"/>
  <c r="AL181" i="10"/>
  <c r="AL180" i="10"/>
  <c r="AL179" i="10"/>
  <c r="AL178" i="10"/>
  <c r="AL177" i="10"/>
  <c r="AL176" i="10"/>
  <c r="AL175" i="10"/>
  <c r="AK202" i="10"/>
  <c r="AK201" i="10"/>
  <c r="AK200" i="10"/>
  <c r="AK199" i="10"/>
  <c r="AK198" i="10"/>
  <c r="AK197" i="10"/>
  <c r="AK196" i="10"/>
  <c r="AK195" i="10"/>
  <c r="AK194" i="10"/>
  <c r="AK193" i="10"/>
  <c r="AK192" i="10"/>
  <c r="AK191" i="10"/>
  <c r="AK190" i="10"/>
  <c r="AK189" i="10"/>
  <c r="AK188" i="10"/>
  <c r="AK187" i="10"/>
  <c r="AK186" i="10"/>
  <c r="AK185" i="10"/>
  <c r="AK184" i="10"/>
  <c r="AK183" i="10"/>
  <c r="AK182" i="10"/>
  <c r="AK181" i="10"/>
  <c r="AK180" i="10"/>
  <c r="AK179" i="10"/>
  <c r="AK178" i="10"/>
  <c r="AK177" i="10"/>
  <c r="AK176" i="10"/>
  <c r="AK175" i="10"/>
  <c r="AJ202" i="10"/>
  <c r="AJ201" i="10"/>
  <c r="AJ200" i="10"/>
  <c r="AJ199" i="10"/>
  <c r="AJ198" i="10"/>
  <c r="AJ197" i="10"/>
  <c r="AJ196" i="10"/>
  <c r="AJ195" i="10"/>
  <c r="AJ194" i="10"/>
  <c r="AJ193" i="10"/>
  <c r="AJ192" i="10"/>
  <c r="AJ191" i="10"/>
  <c r="AJ190" i="10"/>
  <c r="AJ189" i="10"/>
  <c r="AJ188" i="10"/>
  <c r="AJ187" i="10"/>
  <c r="AJ186" i="10"/>
  <c r="AJ185" i="10"/>
  <c r="AJ184" i="10"/>
  <c r="AJ183" i="10"/>
  <c r="AJ182" i="10"/>
  <c r="AJ181" i="10"/>
  <c r="AJ180" i="10"/>
  <c r="AJ179" i="10"/>
  <c r="AJ178" i="10"/>
  <c r="AJ177" i="10"/>
  <c r="AJ176" i="10"/>
  <c r="AJ175" i="10"/>
  <c r="AI186" i="10"/>
  <c r="AI187" i="10"/>
  <c r="AI188" i="10"/>
  <c r="AI189" i="10"/>
  <c r="AI190" i="10"/>
  <c r="AI191" i="10"/>
  <c r="AI192" i="10"/>
  <c r="AI193" i="10"/>
  <c r="AI194" i="10"/>
  <c r="AI195" i="10"/>
  <c r="AI196" i="10"/>
  <c r="AI197" i="10"/>
  <c r="AI198" i="10"/>
  <c r="AI199" i="10"/>
  <c r="AI200" i="10"/>
  <c r="AI201" i="10"/>
  <c r="AI202" i="10"/>
  <c r="AI185" i="10"/>
  <c r="AI176" i="10"/>
  <c r="AI177" i="10"/>
  <c r="AI178" i="10"/>
  <c r="AI179" i="10"/>
  <c r="AI180" i="10"/>
  <c r="AI181" i="10"/>
  <c r="AI182" i="10"/>
  <c r="AI183" i="10"/>
  <c r="AI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Q42" i="4"/>
  <c r="Q39" i="4"/>
  <c r="Q36" i="4"/>
  <c r="Q33" i="4"/>
  <c r="Q30" i="4"/>
  <c r="Q27" i="4"/>
  <c r="Q24" i="4"/>
  <c r="Q21" i="4"/>
  <c r="Q18" i="4"/>
  <c r="Q15" i="4"/>
  <c r="Q12" i="4"/>
  <c r="Q9" i="4"/>
  <c r="Q6" i="4"/>
  <c r="P42" i="4"/>
  <c r="P39" i="4"/>
  <c r="P36" i="4"/>
  <c r="P33" i="4"/>
  <c r="P30" i="4"/>
  <c r="P27" i="4"/>
  <c r="P24" i="4"/>
  <c r="P21" i="4"/>
  <c r="P18" i="4"/>
  <c r="P15" i="4"/>
  <c r="P12" i="4"/>
  <c r="P9" i="4"/>
  <c r="P6" i="4"/>
  <c r="Q3" i="4"/>
  <c r="P3" i="4"/>
  <c r="AK50" i="10"/>
  <c r="AY42" i="10"/>
  <c r="AY61" i="10"/>
  <c r="BQ62" i="10"/>
  <c r="D39" i="10"/>
  <c r="E39" i="10"/>
  <c r="G39" i="10"/>
  <c r="H39" i="10"/>
  <c r="J39" i="10"/>
  <c r="K39" i="10"/>
  <c r="O39" i="10"/>
  <c r="P39" i="10"/>
  <c r="Q39" i="10"/>
  <c r="R39" i="10"/>
  <c r="S39" i="10"/>
  <c r="T39" i="10"/>
  <c r="V39" i="10"/>
  <c r="X39" i="10"/>
  <c r="Z39" i="10"/>
  <c r="AA39" i="10"/>
  <c r="AB39" i="10"/>
  <c r="AC39" i="10"/>
  <c r="AD39" i="10"/>
  <c r="AE39" i="10"/>
  <c r="AF39" i="10"/>
  <c r="AG39" i="10"/>
  <c r="AH39" i="10"/>
  <c r="AW42" i="10"/>
  <c r="AW59" i="10"/>
  <c r="AW61" i="10"/>
  <c r="I7" i="10"/>
  <c r="J7" i="10"/>
  <c r="Q7" i="10"/>
  <c r="R7" i="10"/>
  <c r="Y7" i="10"/>
  <c r="Z7" i="10"/>
  <c r="AG7" i="10"/>
  <c r="AH7" i="10"/>
  <c r="AO7" i="10"/>
  <c r="AV7" i="10" s="1"/>
  <c r="AP7" i="10"/>
  <c r="C39" i="10" s="1"/>
  <c r="BM7" i="10"/>
  <c r="U39" i="10" s="1"/>
  <c r="BP7" i="10"/>
  <c r="W39" i="10" s="1"/>
  <c r="BS7" i="10"/>
  <c r="Y39" i="10" s="1"/>
  <c r="CO7" i="10"/>
  <c r="BC39" i="10" s="1"/>
  <c r="CP7" i="10"/>
  <c r="BD39" i="10" s="1"/>
  <c r="I8" i="10"/>
  <c r="J8" i="10"/>
  <c r="Q8" i="10"/>
  <c r="R8" i="10"/>
  <c r="Y8" i="10"/>
  <c r="Z8" i="10"/>
  <c r="AG8" i="10"/>
  <c r="AH8" i="10"/>
  <c r="AO8" i="10"/>
  <c r="B40" i="10" s="1"/>
  <c r="AP8" i="10"/>
  <c r="AI40" i="10" s="1"/>
  <c r="BP8" i="10"/>
  <c r="BS8" i="10"/>
  <c r="CO8" i="10"/>
  <c r="BC40" i="10" s="1"/>
  <c r="CP8" i="10"/>
  <c r="BD40" i="10" s="1"/>
  <c r="I9" i="10"/>
  <c r="J9" i="10"/>
  <c r="Q9" i="10"/>
  <c r="R9" i="10"/>
  <c r="Y9" i="10"/>
  <c r="Z9" i="10"/>
  <c r="AG9" i="10"/>
  <c r="AH9" i="10"/>
  <c r="AO9" i="10"/>
  <c r="AY9" i="10" s="1"/>
  <c r="AP9" i="10"/>
  <c r="AI41" i="10" s="1"/>
  <c r="CO9" i="10"/>
  <c r="BC41" i="10" s="1"/>
  <c r="CP9" i="10"/>
  <c r="BD41" i="10" s="1"/>
  <c r="I10" i="10"/>
  <c r="J10" i="10"/>
  <c r="Q10" i="10"/>
  <c r="R10" i="10"/>
  <c r="Y10" i="10"/>
  <c r="Z10" i="10"/>
  <c r="AG10" i="10"/>
  <c r="AH10" i="10"/>
  <c r="AO10" i="10"/>
  <c r="AY10" i="10" s="1"/>
  <c r="AP10" i="10"/>
  <c r="AI42" i="10" s="1"/>
  <c r="BP10" i="10"/>
  <c r="BS10" i="10"/>
  <c r="CO10" i="10"/>
  <c r="BC42" i="10" s="1"/>
  <c r="CP10" i="10"/>
  <c r="BD42" i="10" s="1"/>
  <c r="I11" i="10"/>
  <c r="J11" i="10"/>
  <c r="Q11" i="10"/>
  <c r="R11" i="10"/>
  <c r="Y11" i="10"/>
  <c r="Z11" i="10"/>
  <c r="AG11" i="10"/>
  <c r="AH11" i="10"/>
  <c r="AO11" i="10"/>
  <c r="B43" i="10" s="1"/>
  <c r="AP11" i="10"/>
  <c r="AI43" i="10" s="1"/>
  <c r="CO11" i="10"/>
  <c r="BC43" i="10" s="1"/>
  <c r="CP11" i="10"/>
  <c r="BD43" i="10" s="1"/>
  <c r="I12" i="10"/>
  <c r="J12" i="10"/>
  <c r="Q12" i="10"/>
  <c r="R12" i="10"/>
  <c r="Y12" i="10"/>
  <c r="Z12" i="10"/>
  <c r="AG12" i="10"/>
  <c r="AH12" i="10"/>
  <c r="AO12" i="10"/>
  <c r="AV12" i="10" s="1"/>
  <c r="AP12" i="10"/>
  <c r="AI44" i="10" s="1"/>
  <c r="BP12" i="10"/>
  <c r="BS12" i="10"/>
  <c r="CO12" i="10"/>
  <c r="BC44" i="10" s="1"/>
  <c r="CP12" i="10"/>
  <c r="BD44" i="10" s="1"/>
  <c r="I13" i="10"/>
  <c r="J13" i="10"/>
  <c r="Q13" i="10"/>
  <c r="R13" i="10"/>
  <c r="Y13" i="10"/>
  <c r="Z13" i="10"/>
  <c r="AG13" i="10"/>
  <c r="AH13" i="10"/>
  <c r="AO13" i="10"/>
  <c r="AV13" i="10" s="1"/>
  <c r="AP13" i="10"/>
  <c r="AI45" i="10" s="1"/>
  <c r="CO13" i="10"/>
  <c r="BC45" i="10" s="1"/>
  <c r="CP13" i="10"/>
  <c r="BD45" i="10" s="1"/>
  <c r="I14" i="10"/>
  <c r="J14" i="10"/>
  <c r="Q14" i="10"/>
  <c r="R14" i="10"/>
  <c r="Y14" i="10"/>
  <c r="Z14" i="10"/>
  <c r="AG14" i="10"/>
  <c r="AH14" i="10"/>
  <c r="AO14" i="10"/>
  <c r="AV14" i="10" s="1"/>
  <c r="AP14" i="10"/>
  <c r="AI46" i="10" s="1"/>
  <c r="CO14" i="10"/>
  <c r="BC46" i="10" s="1"/>
  <c r="CP14" i="10"/>
  <c r="BD46" i="10" s="1"/>
  <c r="EA14" i="10"/>
  <c r="I15" i="10"/>
  <c r="J15" i="10"/>
  <c r="Q15" i="10"/>
  <c r="R15" i="10"/>
  <c r="Y15" i="10"/>
  <c r="Z15" i="10"/>
  <c r="AG15" i="10"/>
  <c r="AH15" i="10"/>
  <c r="AO15" i="10"/>
  <c r="B47" i="10" s="1"/>
  <c r="AP15" i="10"/>
  <c r="AI47" i="10" s="1"/>
  <c r="CO15" i="10"/>
  <c r="BC47" i="10" s="1"/>
  <c r="CP15" i="10"/>
  <c r="BD47" i="10" s="1"/>
  <c r="EA15" i="10"/>
  <c r="I16" i="10"/>
  <c r="J16" i="10"/>
  <c r="Q16" i="10"/>
  <c r="R16" i="10"/>
  <c r="Y16" i="10"/>
  <c r="Z16" i="10"/>
  <c r="AG16" i="10"/>
  <c r="AH16" i="10"/>
  <c r="AO16" i="10"/>
  <c r="B48" i="10" s="1"/>
  <c r="CI16" i="10"/>
  <c r="CK16" i="10"/>
  <c r="DB16" i="10"/>
  <c r="DE16" i="10"/>
  <c r="DH16" i="10"/>
  <c r="DX16" i="10"/>
  <c r="EA16" i="10"/>
  <c r="ED16" i="10"/>
  <c r="I17" i="10"/>
  <c r="J17" i="10"/>
  <c r="Q17" i="10"/>
  <c r="R17" i="10"/>
  <c r="Y17" i="10"/>
  <c r="Z17" i="10"/>
  <c r="AG17" i="10"/>
  <c r="AH17" i="10"/>
  <c r="AI17" i="10"/>
  <c r="AK17" i="10"/>
  <c r="BM17" i="10"/>
  <c r="BP17" i="10"/>
  <c r="BS17" i="10"/>
  <c r="BX17" i="10"/>
  <c r="CA17" i="10"/>
  <c r="CD17" i="10"/>
  <c r="CI17" i="10"/>
  <c r="CK17" i="10"/>
  <c r="CM17" i="10"/>
  <c r="DB17" i="10"/>
  <c r="DE17" i="10"/>
  <c r="DH17" i="10"/>
  <c r="DX17" i="10"/>
  <c r="EA17" i="10"/>
  <c r="ED17" i="10"/>
  <c r="I18" i="10"/>
  <c r="J18" i="10"/>
  <c r="Q18" i="10"/>
  <c r="R18" i="10"/>
  <c r="Y18" i="10"/>
  <c r="Z18" i="10"/>
  <c r="AG18" i="10"/>
  <c r="AH18" i="10"/>
  <c r="AO18" i="10"/>
  <c r="B50" i="10" s="1"/>
  <c r="AP18" i="10"/>
  <c r="AI50" i="10" s="1"/>
  <c r="BB18" i="10"/>
  <c r="BE18" i="10"/>
  <c r="BH18" i="10"/>
  <c r="BM18" i="10"/>
  <c r="BP18" i="10"/>
  <c r="BS18" i="10"/>
  <c r="BX18" i="10"/>
  <c r="CA18" i="10"/>
  <c r="CD18" i="10"/>
  <c r="CO18" i="10"/>
  <c r="BC50" i="10" s="1"/>
  <c r="CP18" i="10"/>
  <c r="BD50" i="10" s="1"/>
  <c r="DX18" i="10"/>
  <c r="EA18" i="10"/>
  <c r="ED18" i="10"/>
  <c r="I19" i="10"/>
  <c r="J19" i="10"/>
  <c r="Q19" i="10"/>
  <c r="R19" i="10"/>
  <c r="Y19" i="10"/>
  <c r="Z19" i="10"/>
  <c r="AG19" i="10"/>
  <c r="AH19" i="10"/>
  <c r="AO19" i="10"/>
  <c r="B51" i="10" s="1"/>
  <c r="AP19" i="10"/>
  <c r="AI51" i="10" s="1"/>
  <c r="BM19" i="10"/>
  <c r="BP19" i="10"/>
  <c r="BS19" i="10"/>
  <c r="BX19" i="10"/>
  <c r="CA19" i="10"/>
  <c r="CD19" i="10"/>
  <c r="CO19" i="10"/>
  <c r="BC51" i="10" s="1"/>
  <c r="CP19" i="10"/>
  <c r="DE19" i="10"/>
  <c r="DX19" i="10"/>
  <c r="EA19" i="10"/>
  <c r="ED19" i="10"/>
  <c r="I20" i="10"/>
  <c r="J20" i="10"/>
  <c r="Q20" i="10"/>
  <c r="R20" i="10"/>
  <c r="Y20" i="10"/>
  <c r="Z20" i="10"/>
  <c r="AG20" i="10"/>
  <c r="AH20" i="10"/>
  <c r="AO20" i="10"/>
  <c r="AV20" i="10" s="1"/>
  <c r="AP20" i="10"/>
  <c r="AI52" i="10" s="1"/>
  <c r="CO20" i="10"/>
  <c r="BC52" i="10" s="1"/>
  <c r="CP20" i="10"/>
  <c r="BD52" i="10" s="1"/>
  <c r="I21" i="10"/>
  <c r="J21" i="10"/>
  <c r="Q21" i="10"/>
  <c r="R21" i="10"/>
  <c r="Y21" i="10"/>
  <c r="Z21" i="10"/>
  <c r="AG21" i="10"/>
  <c r="AH21" i="10"/>
  <c r="AO21" i="10"/>
  <c r="B53" i="10" s="1"/>
  <c r="AP21" i="10"/>
  <c r="AI53" i="10" s="1"/>
  <c r="CO21" i="10"/>
  <c r="BC53" i="10" s="1"/>
  <c r="CP21" i="10"/>
  <c r="BD53" i="10" s="1"/>
  <c r="I22" i="10"/>
  <c r="J22" i="10"/>
  <c r="Q22" i="10"/>
  <c r="R22" i="10"/>
  <c r="Y22" i="10"/>
  <c r="Z22" i="10"/>
  <c r="AG22" i="10"/>
  <c r="AH22" i="10"/>
  <c r="AO22" i="10"/>
  <c r="AV22" i="10" s="1"/>
  <c r="AP22" i="10"/>
  <c r="AI54" i="10" s="1"/>
  <c r="BS22" i="10"/>
  <c r="BX22" i="10"/>
  <c r="CA22" i="10"/>
  <c r="CD22" i="10"/>
  <c r="CO22" i="10"/>
  <c r="BC54" i="10" s="1"/>
  <c r="CP22" i="10"/>
  <c r="BD54" i="10" s="1"/>
  <c r="I23" i="10"/>
  <c r="J23" i="10"/>
  <c r="Q23" i="10"/>
  <c r="R23" i="10"/>
  <c r="Y23" i="10"/>
  <c r="Z23" i="10"/>
  <c r="AG23" i="10"/>
  <c r="AH23" i="10"/>
  <c r="AO23" i="10"/>
  <c r="AV23" i="10" s="1"/>
  <c r="AP23" i="10"/>
  <c r="AI55" i="10" s="1"/>
  <c r="CO23" i="10"/>
  <c r="BC55" i="10" s="1"/>
  <c r="CP23" i="10"/>
  <c r="BD55" i="10" s="1"/>
  <c r="I24" i="10"/>
  <c r="J24" i="10"/>
  <c r="Q24" i="10"/>
  <c r="R24" i="10"/>
  <c r="Y24" i="10"/>
  <c r="Z24" i="10"/>
  <c r="AG24" i="10"/>
  <c r="AH24" i="10"/>
  <c r="AO24" i="10"/>
  <c r="AS24" i="10" s="1"/>
  <c r="AP24" i="10"/>
  <c r="AI56" i="10" s="1"/>
  <c r="BM24" i="10"/>
  <c r="BP24" i="10"/>
  <c r="BS24" i="10"/>
  <c r="BX24" i="10"/>
  <c r="CA24" i="10"/>
  <c r="CD24" i="10"/>
  <c r="CO24" i="10"/>
  <c r="BC56" i="10" s="1"/>
  <c r="CP24" i="10"/>
  <c r="BD56" i="10" s="1"/>
  <c r="I25" i="10"/>
  <c r="J25" i="10"/>
  <c r="Q25" i="10"/>
  <c r="R25" i="10"/>
  <c r="Y25" i="10"/>
  <c r="Z25" i="10"/>
  <c r="AG25" i="10"/>
  <c r="AH25" i="10"/>
  <c r="AO25" i="10"/>
  <c r="AY25" i="10" s="1"/>
  <c r="AP25" i="10"/>
  <c r="AI57" i="10" s="1"/>
  <c r="CO25" i="10"/>
  <c r="BC57" i="10" s="1"/>
  <c r="CP25" i="10"/>
  <c r="BD57" i="10" s="1"/>
  <c r="I26" i="10"/>
  <c r="J26" i="10"/>
  <c r="Q26" i="10"/>
  <c r="R26" i="10"/>
  <c r="Y26" i="10"/>
  <c r="Z26" i="10"/>
  <c r="AG26" i="10"/>
  <c r="AH26" i="10"/>
  <c r="AO26" i="10"/>
  <c r="B58" i="10" s="1"/>
  <c r="AP26" i="10"/>
  <c r="AI58" i="10" s="1"/>
  <c r="CO26" i="10"/>
  <c r="BC58" i="10" s="1"/>
  <c r="CP26" i="10"/>
  <c r="BD58" i="10" s="1"/>
  <c r="I27" i="10"/>
  <c r="J27" i="10"/>
  <c r="Q27" i="10"/>
  <c r="R27" i="10"/>
  <c r="Y27" i="10"/>
  <c r="Z27" i="10"/>
  <c r="AG27" i="10"/>
  <c r="AH27" i="10"/>
  <c r="AO27" i="10"/>
  <c r="AY27" i="10" s="1"/>
  <c r="AP27" i="10"/>
  <c r="AI59" i="10" s="1"/>
  <c r="CO27" i="10"/>
  <c r="BC59" i="10" s="1"/>
  <c r="CP27" i="10"/>
  <c r="BD59" i="10" s="1"/>
  <c r="I28" i="10"/>
  <c r="J28" i="10"/>
  <c r="Q28" i="10"/>
  <c r="R28" i="10"/>
  <c r="Y28" i="10"/>
  <c r="Z28" i="10"/>
  <c r="AG28" i="10"/>
  <c r="AH28" i="10"/>
  <c r="AK28" i="10"/>
  <c r="AM28" i="10"/>
  <c r="AW28" i="10"/>
  <c r="BB28" i="10"/>
  <c r="BE28" i="10"/>
  <c r="BH28" i="10"/>
  <c r="BM28" i="10"/>
  <c r="BP28" i="10"/>
  <c r="BS28" i="10"/>
  <c r="BX28" i="10"/>
  <c r="CA28" i="10"/>
  <c r="CD28" i="10"/>
  <c r="CO28" i="10"/>
  <c r="BC60" i="10" s="1"/>
  <c r="CP28" i="10"/>
  <c r="BD60" i="10" s="1"/>
  <c r="I29" i="10"/>
  <c r="J29" i="10"/>
  <c r="Q29" i="10"/>
  <c r="R29" i="10"/>
  <c r="Y29" i="10"/>
  <c r="Z29" i="10"/>
  <c r="AG29" i="10"/>
  <c r="AH29" i="10"/>
  <c r="AO29" i="10"/>
  <c r="B61" i="10" s="1"/>
  <c r="AP29" i="10"/>
  <c r="AI61" i="10" s="1"/>
  <c r="CO29" i="10"/>
  <c r="BC61" i="10" s="1"/>
  <c r="CP29" i="10"/>
  <c r="BD61" i="10" s="1"/>
  <c r="I30" i="10"/>
  <c r="J30" i="10"/>
  <c r="Q30" i="10"/>
  <c r="R30" i="10"/>
  <c r="Y30" i="10"/>
  <c r="Z30" i="10"/>
  <c r="AG30" i="10"/>
  <c r="AH30" i="10"/>
  <c r="AO30" i="10"/>
  <c r="B62" i="10" s="1"/>
  <c r="AP30" i="10"/>
  <c r="AI62" i="10" s="1"/>
  <c r="CO30" i="10"/>
  <c r="BC62" i="10" s="1"/>
  <c r="CP30" i="10"/>
  <c r="BD62" i="10" s="1"/>
  <c r="I31" i="10"/>
  <c r="J31" i="10"/>
  <c r="Q31" i="10"/>
  <c r="R31" i="10"/>
  <c r="Y31" i="10"/>
  <c r="Z31" i="10"/>
  <c r="AG31" i="10"/>
  <c r="AH31" i="10"/>
  <c r="AI31" i="10"/>
  <c r="AK31" i="10"/>
  <c r="AM31" i="10"/>
  <c r="AQ31" i="10"/>
  <c r="AT31" i="10"/>
  <c r="AW31" i="10"/>
  <c r="BB31" i="10"/>
  <c r="BE31" i="10"/>
  <c r="BH31" i="10"/>
  <c r="BM31" i="10"/>
  <c r="BP31" i="10"/>
  <c r="BS31" i="10"/>
  <c r="BX31" i="10"/>
  <c r="CA31" i="10"/>
  <c r="CD31" i="10"/>
  <c r="CI31" i="10"/>
  <c r="CK31" i="10"/>
  <c r="CM31" i="10"/>
  <c r="CQ31" i="10"/>
  <c r="CT31" i="10"/>
  <c r="CW31" i="10"/>
  <c r="DB31" i="10"/>
  <c r="DH31" i="10"/>
  <c r="DM31" i="10"/>
  <c r="DP31" i="10"/>
  <c r="DS31" i="10"/>
  <c r="DX31" i="10"/>
  <c r="EA31" i="10"/>
  <c r="ED31" i="10"/>
  <c r="I32" i="10"/>
  <c r="J32" i="10"/>
  <c r="Q32" i="10"/>
  <c r="R32" i="10"/>
  <c r="Y32" i="10"/>
  <c r="Z32" i="10"/>
  <c r="AG32" i="10"/>
  <c r="AH32" i="10"/>
  <c r="AI32" i="10"/>
  <c r="AK32" i="10"/>
  <c r="AM32" i="10"/>
  <c r="AQ32" i="10"/>
  <c r="AT32" i="10"/>
  <c r="AW32" i="10"/>
  <c r="BB32" i="10"/>
  <c r="BE32" i="10"/>
  <c r="BH32" i="10"/>
  <c r="BM32" i="10"/>
  <c r="BP32" i="10"/>
  <c r="BS32" i="10"/>
  <c r="BX32" i="10"/>
  <c r="CA32" i="10"/>
  <c r="CD32" i="10"/>
  <c r="CI32" i="10"/>
  <c r="CK32" i="10"/>
  <c r="CM32" i="10"/>
  <c r="CQ32" i="10"/>
  <c r="CT32" i="10"/>
  <c r="CW32" i="10"/>
  <c r="DB32" i="10"/>
  <c r="DE32" i="10"/>
  <c r="DH32" i="10"/>
  <c r="DM32" i="10"/>
  <c r="DP32" i="10"/>
  <c r="DS32" i="10"/>
  <c r="DX32" i="10"/>
  <c r="EA32" i="10"/>
  <c r="ED32" i="10"/>
  <c r="I33" i="10"/>
  <c r="J33" i="10"/>
  <c r="Q33" i="10"/>
  <c r="R33" i="10"/>
  <c r="Y33" i="10"/>
  <c r="Z33" i="10"/>
  <c r="AG33" i="10"/>
  <c r="AH33" i="10"/>
  <c r="AI33" i="10"/>
  <c r="AK33" i="10"/>
  <c r="AM33" i="10"/>
  <c r="AQ33" i="10"/>
  <c r="AT33" i="10"/>
  <c r="AW33" i="10"/>
  <c r="BB33" i="10"/>
  <c r="BE33" i="10"/>
  <c r="BH33" i="10"/>
  <c r="BM33" i="10"/>
  <c r="BP33" i="10"/>
  <c r="BS33" i="10"/>
  <c r="BX33" i="10"/>
  <c r="CA33" i="10"/>
  <c r="CD33" i="10"/>
  <c r="CI33" i="10"/>
  <c r="CO33" i="10" s="1"/>
  <c r="BC65" i="10" s="1"/>
  <c r="CQ33" i="10"/>
  <c r="CT33" i="10"/>
  <c r="CW33" i="10"/>
  <c r="DB33" i="10"/>
  <c r="DE33" i="10"/>
  <c r="DH33" i="10"/>
  <c r="DM33" i="10"/>
  <c r="DP33" i="10"/>
  <c r="DS33" i="10"/>
  <c r="DX33" i="10"/>
  <c r="EA33" i="10"/>
  <c r="ED33" i="10"/>
  <c r="I34" i="10"/>
  <c r="J34" i="10"/>
  <c r="Q34" i="10"/>
  <c r="R34" i="10"/>
  <c r="Y34" i="10"/>
  <c r="Z34" i="10"/>
  <c r="AG34" i="10"/>
  <c r="AH34" i="10"/>
  <c r="AI34" i="10"/>
  <c r="AK34" i="10"/>
  <c r="AM34" i="10"/>
  <c r="AQ34" i="10"/>
  <c r="BB34" i="10"/>
  <c r="BE34" i="10"/>
  <c r="BH34" i="10"/>
  <c r="BM34" i="10"/>
  <c r="BP34" i="10"/>
  <c r="BS34" i="10"/>
  <c r="BX34" i="10"/>
  <c r="CA34" i="10"/>
  <c r="CD34" i="10"/>
  <c r="CI34" i="10"/>
  <c r="CK34" i="10"/>
  <c r="CM34" i="10"/>
  <c r="CQ34" i="10"/>
  <c r="CT34" i="10"/>
  <c r="CW34" i="10"/>
  <c r="DB34" i="10"/>
  <c r="DE34" i="10"/>
  <c r="DH34" i="10"/>
  <c r="DM34" i="10"/>
  <c r="DP34" i="10"/>
  <c r="DS34" i="10"/>
  <c r="DX34" i="10"/>
  <c r="EA34" i="10"/>
  <c r="ED34" i="10"/>
  <c r="BD51" i="10"/>
  <c r="B56" i="10"/>
  <c r="O66" i="8"/>
  <c r="O65" i="8"/>
  <c r="O64" i="8"/>
  <c r="O63" i="8"/>
  <c r="O62" i="8"/>
  <c r="O61" i="8"/>
  <c r="O60" i="8"/>
  <c r="O59" i="8"/>
  <c r="O58" i="8"/>
  <c r="O57" i="8"/>
  <c r="O56" i="8"/>
  <c r="O55" i="8"/>
  <c r="O54" i="8"/>
  <c r="O53" i="8"/>
  <c r="O52" i="8"/>
  <c r="O51" i="8"/>
  <c r="O50" i="8"/>
  <c r="O40" i="8"/>
  <c r="O41" i="8"/>
  <c r="O42" i="8"/>
  <c r="O43" i="8"/>
  <c r="O44" i="8"/>
  <c r="O45" i="8"/>
  <c r="O46" i="8"/>
  <c r="O47" i="8"/>
  <c r="O48" i="8"/>
  <c r="O49" i="8"/>
  <c r="O39" i="8"/>
  <c r="DE31" i="7"/>
  <c r="DJ31" i="7" s="1"/>
  <c r="DE30" i="7"/>
  <c r="DJ30" i="7" s="1"/>
  <c r="DG35" i="7"/>
  <c r="DG34" i="7"/>
  <c r="DG33" i="7"/>
  <c r="DG32" i="7"/>
  <c r="DE35" i="7"/>
  <c r="DE34" i="7"/>
  <c r="DE33" i="7"/>
  <c r="DE32" i="7"/>
  <c r="DC35" i="7"/>
  <c r="DC34" i="7"/>
  <c r="DI34" i="7" s="1"/>
  <c r="T17" i="8" s="1"/>
  <c r="U50" i="8" s="1"/>
  <c r="DC33" i="7"/>
  <c r="DC32" i="7"/>
  <c r="DG50" i="7"/>
  <c r="DG49" i="7"/>
  <c r="DG48" i="7"/>
  <c r="DG47" i="7"/>
  <c r="DE50" i="7"/>
  <c r="DE49" i="7"/>
  <c r="DJ49" i="7" s="1"/>
  <c r="DE48" i="7"/>
  <c r="DE47" i="7"/>
  <c r="DC50" i="7"/>
  <c r="DI50" i="7" s="1"/>
  <c r="T33" i="8" s="1"/>
  <c r="U66" i="8" s="1"/>
  <c r="DC49" i="7"/>
  <c r="DC48" i="7"/>
  <c r="DC47" i="7"/>
  <c r="CY50" i="7"/>
  <c r="CY49" i="7"/>
  <c r="CY48" i="7"/>
  <c r="CY47" i="7"/>
  <c r="CW50" i="7"/>
  <c r="CW49" i="7"/>
  <c r="CW48" i="7"/>
  <c r="DB48" i="7" s="1"/>
  <c r="CW47" i="7"/>
  <c r="CU50" i="7"/>
  <c r="CU49" i="7"/>
  <c r="DB49" i="7" s="1"/>
  <c r="CU48" i="7"/>
  <c r="CU47" i="7"/>
  <c r="CT43" i="7"/>
  <c r="CS43" i="7"/>
  <c r="BI59" i="10" s="1"/>
  <c r="CQ50" i="7"/>
  <c r="CS50" i="7" s="1"/>
  <c r="CQ49" i="7"/>
  <c r="CQ48" i="7"/>
  <c r="CQ47" i="7"/>
  <c r="CO50" i="7"/>
  <c r="CO49" i="7"/>
  <c r="CO48" i="7"/>
  <c r="CM50" i="7"/>
  <c r="CM49" i="7"/>
  <c r="CM48" i="7"/>
  <c r="CM47" i="7"/>
  <c r="CO35" i="7"/>
  <c r="CQ33" i="7"/>
  <c r="CQ32" i="7"/>
  <c r="CO33" i="7"/>
  <c r="CO32" i="7"/>
  <c r="CM33" i="7"/>
  <c r="CM32" i="7"/>
  <c r="CT32" i="7" s="1"/>
  <c r="BJ48" i="10" s="1"/>
  <c r="CI50" i="7"/>
  <c r="CI49" i="7"/>
  <c r="CI48" i="7"/>
  <c r="CI47" i="7"/>
  <c r="CG50" i="7"/>
  <c r="CL50" i="7" s="1"/>
  <c r="CG49" i="7"/>
  <c r="CG48" i="7"/>
  <c r="CL48" i="7" s="1"/>
  <c r="CG47" i="7"/>
  <c r="CE50" i="7"/>
  <c r="CE49" i="7"/>
  <c r="CE48" i="7"/>
  <c r="CE47" i="7"/>
  <c r="CA50" i="7"/>
  <c r="CA48" i="7"/>
  <c r="CA47" i="7"/>
  <c r="BY50" i="7"/>
  <c r="BY48" i="7"/>
  <c r="BY47" i="7"/>
  <c r="BW50" i="7"/>
  <c r="BW49" i="7"/>
  <c r="CD49" i="7" s="1"/>
  <c r="M32" i="8" s="1"/>
  <c r="BW48" i="7"/>
  <c r="CC48" i="7" s="1"/>
  <c r="L31" i="8" s="1"/>
  <c r="N64" i="8" s="1"/>
  <c r="BW47" i="7"/>
  <c r="CA33" i="7"/>
  <c r="BY33" i="7"/>
  <c r="CC33" i="7" s="1"/>
  <c r="L16" i="8" s="1"/>
  <c r="N49" i="8" s="1"/>
  <c r="BY32" i="7"/>
  <c r="BW33" i="7"/>
  <c r="BW32" i="7"/>
  <c r="BS50" i="7"/>
  <c r="BS49" i="7"/>
  <c r="BS48" i="7"/>
  <c r="BS47" i="7"/>
  <c r="BQ50" i="7"/>
  <c r="BQ49" i="7"/>
  <c r="BQ48" i="7"/>
  <c r="BQ47" i="7"/>
  <c r="BO50" i="7"/>
  <c r="BO49" i="7"/>
  <c r="BV49" i="7" s="1"/>
  <c r="BO48" i="7"/>
  <c r="BO47" i="7"/>
  <c r="BV47" i="7" s="1"/>
  <c r="BS44" i="7"/>
  <c r="BQ44" i="7"/>
  <c r="BO44" i="7"/>
  <c r="BS40" i="7"/>
  <c r="BQ40" i="7"/>
  <c r="BO40" i="7"/>
  <c r="BS38" i="7"/>
  <c r="BQ38" i="7"/>
  <c r="BO38" i="7"/>
  <c r="BV38" i="7" s="1"/>
  <c r="BS35" i="7"/>
  <c r="BS34" i="7"/>
  <c r="BS33" i="7"/>
  <c r="BQ35" i="7"/>
  <c r="BQ34" i="7"/>
  <c r="BQ33" i="7"/>
  <c r="BO35" i="7"/>
  <c r="BO34" i="7"/>
  <c r="BV34" i="7" s="1"/>
  <c r="AW50" i="10" s="1"/>
  <c r="BO33" i="7"/>
  <c r="BK38" i="7"/>
  <c r="BN38" i="7" s="1"/>
  <c r="AS54" i="10" s="1"/>
  <c r="BK28" i="7"/>
  <c r="BK26" i="7"/>
  <c r="BK24" i="7"/>
  <c r="BI28" i="7"/>
  <c r="BI26" i="7"/>
  <c r="BI24" i="7"/>
  <c r="BM24" i="7" s="1"/>
  <c r="H7" i="8" s="1"/>
  <c r="G40" i="8" s="1"/>
  <c r="BK23" i="7"/>
  <c r="BI23" i="7"/>
  <c r="BG23" i="7"/>
  <c r="BK44" i="7"/>
  <c r="BI44" i="7"/>
  <c r="BG44" i="7"/>
  <c r="BK40" i="7"/>
  <c r="BI40" i="7"/>
  <c r="BG40" i="7"/>
  <c r="BK35" i="7"/>
  <c r="BK34" i="7"/>
  <c r="BK33" i="7"/>
  <c r="BI35" i="7"/>
  <c r="BI34" i="7"/>
  <c r="BI33" i="7"/>
  <c r="BG35" i="7"/>
  <c r="BG34" i="7"/>
  <c r="BG33" i="7"/>
  <c r="BK50" i="7"/>
  <c r="BK49" i="7"/>
  <c r="BK48" i="7"/>
  <c r="BK47" i="7"/>
  <c r="BI50" i="7"/>
  <c r="BN50" i="7" s="1"/>
  <c r="BI49" i="7"/>
  <c r="BI48" i="7"/>
  <c r="BI47" i="7"/>
  <c r="BN47" i="7" s="1"/>
  <c r="BG50" i="7"/>
  <c r="BG49" i="7"/>
  <c r="BG48" i="7"/>
  <c r="BN48" i="7" s="1"/>
  <c r="BG47" i="7"/>
  <c r="BC50" i="7"/>
  <c r="BC49" i="7"/>
  <c r="BC48" i="7"/>
  <c r="BC47" i="7"/>
  <c r="BA50" i="7"/>
  <c r="BA49" i="7"/>
  <c r="BA48" i="7"/>
  <c r="BF48" i="7" s="1"/>
  <c r="BA47" i="7"/>
  <c r="AY50" i="7"/>
  <c r="BF50" i="7" s="1"/>
  <c r="AY49" i="7"/>
  <c r="AY48" i="7"/>
  <c r="AY47" i="7"/>
  <c r="BC44" i="7"/>
  <c r="BA44" i="7"/>
  <c r="AY44" i="7"/>
  <c r="BC34" i="7"/>
  <c r="BA34" i="7"/>
  <c r="AY34" i="7"/>
  <c r="AU49" i="7"/>
  <c r="AU48" i="7"/>
  <c r="AU47" i="7"/>
  <c r="AU44" i="7"/>
  <c r="AX44" i="7" s="1"/>
  <c r="AS49" i="7"/>
  <c r="AW49" i="7" s="1"/>
  <c r="D32" i="8" s="1"/>
  <c r="C65" i="8" s="1"/>
  <c r="AS48" i="7"/>
  <c r="AS47" i="7"/>
  <c r="AQ50" i="7"/>
  <c r="AW50" i="7" s="1"/>
  <c r="AJ66" i="10" s="1"/>
  <c r="AQ49" i="7"/>
  <c r="AQ48" i="7"/>
  <c r="AQ47" i="7"/>
  <c r="AM50" i="7"/>
  <c r="AM49" i="7"/>
  <c r="AM48" i="7"/>
  <c r="AM47" i="7"/>
  <c r="AM44" i="7"/>
  <c r="AK50" i="7"/>
  <c r="AK49" i="7"/>
  <c r="AK48" i="7"/>
  <c r="AK47" i="7"/>
  <c r="AK44" i="7"/>
  <c r="AO44" i="7" s="1"/>
  <c r="B27" i="8" s="1"/>
  <c r="B60" i="8" s="1"/>
  <c r="AK33" i="7"/>
  <c r="AI50" i="7"/>
  <c r="AI49" i="7"/>
  <c r="AI48" i="7"/>
  <c r="AI47" i="7"/>
  <c r="AI33" i="7"/>
  <c r="DJ50" i="7"/>
  <c r="AH50" i="7"/>
  <c r="AG50" i="7"/>
  <c r="Z50" i="7"/>
  <c r="Y50" i="7"/>
  <c r="R50" i="7"/>
  <c r="Q50" i="7"/>
  <c r="J50" i="7"/>
  <c r="I50" i="7"/>
  <c r="DI49" i="7"/>
  <c r="BQ65" i="10" s="1"/>
  <c r="AH49" i="7"/>
  <c r="AG49" i="7"/>
  <c r="Z49" i="7"/>
  <c r="Y49" i="7"/>
  <c r="R49" i="7"/>
  <c r="Q49" i="7"/>
  <c r="J49" i="7"/>
  <c r="I49" i="7"/>
  <c r="AH48" i="7"/>
  <c r="AG48" i="7"/>
  <c r="Z48" i="7"/>
  <c r="Y48" i="7"/>
  <c r="R48" i="7"/>
  <c r="Q48" i="7"/>
  <c r="J48" i="7"/>
  <c r="I48" i="7"/>
  <c r="BU47" i="7"/>
  <c r="AV63" i="10" s="1"/>
  <c r="AH47" i="7"/>
  <c r="AG47" i="7"/>
  <c r="Z47" i="7"/>
  <c r="Y47" i="7"/>
  <c r="R47" i="7"/>
  <c r="Q47" i="7"/>
  <c r="J47" i="7"/>
  <c r="I47" i="7"/>
  <c r="DJ46" i="7"/>
  <c r="DI46" i="7"/>
  <c r="T29" i="8" s="1"/>
  <c r="U62" i="8" s="1"/>
  <c r="DB46" i="7"/>
  <c r="DA46" i="7"/>
  <c r="R29" i="8" s="1"/>
  <c r="S62" i="8" s="1"/>
  <c r="CT46" i="7"/>
  <c r="Q29" i="8" s="1"/>
  <c r="CS46" i="7"/>
  <c r="P29" i="8" s="1"/>
  <c r="Q62" i="8" s="1"/>
  <c r="CL46" i="7"/>
  <c r="O29" i="8" s="1"/>
  <c r="CK46" i="7"/>
  <c r="BE62" i="10" s="1"/>
  <c r="CD46" i="7"/>
  <c r="M29" i="8" s="1"/>
  <c r="CC46" i="7"/>
  <c r="L29" i="8" s="1"/>
  <c r="N62" i="8" s="1"/>
  <c r="BV46" i="7"/>
  <c r="BU46" i="7"/>
  <c r="AV62" i="10" s="1"/>
  <c r="BN46" i="7"/>
  <c r="AS62" i="10" s="1"/>
  <c r="BM46" i="7"/>
  <c r="AR62" i="10" s="1"/>
  <c r="BF46" i="7"/>
  <c r="G29" i="8" s="1"/>
  <c r="BE46" i="7"/>
  <c r="AN62" i="10" s="1"/>
  <c r="AX46" i="7"/>
  <c r="AK62" i="10" s="1"/>
  <c r="AW46" i="7"/>
  <c r="AJ62" i="10" s="1"/>
  <c r="AP46" i="7"/>
  <c r="C29" i="8" s="1"/>
  <c r="AO46" i="7"/>
  <c r="B29" i="8" s="1"/>
  <c r="B62" i="8" s="1"/>
  <c r="AH46" i="7"/>
  <c r="AG46" i="7"/>
  <c r="Z46" i="7"/>
  <c r="Y46" i="7"/>
  <c r="R46" i="7"/>
  <c r="Q46" i="7"/>
  <c r="J46" i="7"/>
  <c r="I46" i="7"/>
  <c r="DJ45" i="7"/>
  <c r="BR61" i="10" s="1"/>
  <c r="DI45" i="7"/>
  <c r="DB45" i="7"/>
  <c r="BN61" i="10" s="1"/>
  <c r="DA45" i="7"/>
  <c r="CT45" i="7"/>
  <c r="CS45" i="7"/>
  <c r="CL45" i="7"/>
  <c r="BF61" i="10" s="1"/>
  <c r="CK45" i="7"/>
  <c r="BE61" i="10" s="1"/>
  <c r="CD45" i="7"/>
  <c r="M28" i="8" s="1"/>
  <c r="CC45" i="7"/>
  <c r="L28" i="8" s="1"/>
  <c r="N61" i="8" s="1"/>
  <c r="BU45" i="7"/>
  <c r="AV61" i="10" s="1"/>
  <c r="BN45" i="7"/>
  <c r="AS61" i="10" s="1"/>
  <c r="BM45" i="7"/>
  <c r="BF45" i="7"/>
  <c r="AO61" i="10" s="1"/>
  <c r="BE45" i="7"/>
  <c r="AX45" i="7"/>
  <c r="AK61" i="10" s="1"/>
  <c r="AW45" i="7"/>
  <c r="D28" i="8" s="1"/>
  <c r="C61" i="8" s="1"/>
  <c r="AP45" i="7"/>
  <c r="C28" i="8" s="1"/>
  <c r="AO45" i="7"/>
  <c r="B28" i="8" s="1"/>
  <c r="B61" i="8" s="1"/>
  <c r="AH45" i="7"/>
  <c r="AG45" i="7"/>
  <c r="Z45" i="7"/>
  <c r="Y45" i="7"/>
  <c r="R45" i="7"/>
  <c r="Q45" i="7"/>
  <c r="J45" i="7"/>
  <c r="I45" i="7"/>
  <c r="DJ44" i="7"/>
  <c r="BR60" i="10" s="1"/>
  <c r="DI44" i="7"/>
  <c r="DB44" i="7"/>
  <c r="BN60" i="10" s="1"/>
  <c r="DA44" i="7"/>
  <c r="BM60" i="10" s="1"/>
  <c r="CT44" i="7"/>
  <c r="BJ60" i="10" s="1"/>
  <c r="CS44" i="7"/>
  <c r="BI60" i="10" s="1"/>
  <c r="CL44" i="7"/>
  <c r="BF60" i="10" s="1"/>
  <c r="CK44" i="7"/>
  <c r="BE60" i="10" s="1"/>
  <c r="CD44" i="7"/>
  <c r="M27" i="8" s="1"/>
  <c r="CC44" i="7"/>
  <c r="L27" i="8" s="1"/>
  <c r="N60" i="8" s="1"/>
  <c r="BN44" i="7"/>
  <c r="AH44" i="7"/>
  <c r="AG44" i="7"/>
  <c r="Z44" i="7"/>
  <c r="Y44" i="7"/>
  <c r="R44" i="7"/>
  <c r="Q44" i="7"/>
  <c r="J44" i="7"/>
  <c r="I44" i="7"/>
  <c r="DJ43" i="7"/>
  <c r="U26" i="8" s="1"/>
  <c r="DI43" i="7"/>
  <c r="DB43" i="7"/>
  <c r="S26" i="8" s="1"/>
  <c r="DA43" i="7"/>
  <c r="BM59" i="10" s="1"/>
  <c r="CL43" i="7"/>
  <c r="O26" i="8" s="1"/>
  <c r="CK43" i="7"/>
  <c r="BE59" i="10" s="1"/>
  <c r="CD43" i="7"/>
  <c r="M26" i="8" s="1"/>
  <c r="CC43" i="7"/>
  <c r="L26" i="8" s="1"/>
  <c r="N59" i="8" s="1"/>
  <c r="BV43" i="7"/>
  <c r="K26" i="8" s="1"/>
  <c r="BU43" i="7"/>
  <c r="BN43" i="7"/>
  <c r="AS59" i="10" s="1"/>
  <c r="BM43" i="7"/>
  <c r="H26" i="8" s="1"/>
  <c r="G59" i="8" s="1"/>
  <c r="BF43" i="7"/>
  <c r="AO59" i="10" s="1"/>
  <c r="BE43" i="7"/>
  <c r="AN59" i="10" s="1"/>
  <c r="AX43" i="7"/>
  <c r="AK59" i="10" s="1"/>
  <c r="AW43" i="7"/>
  <c r="AP43" i="7"/>
  <c r="C26" i="8" s="1"/>
  <c r="AO43" i="7"/>
  <c r="B26" i="8" s="1"/>
  <c r="B59" i="8" s="1"/>
  <c r="AH43" i="7"/>
  <c r="AG43" i="7"/>
  <c r="Z43" i="7"/>
  <c r="Y43" i="7"/>
  <c r="R43" i="7"/>
  <c r="Q43" i="7"/>
  <c r="J43" i="7"/>
  <c r="I43" i="7"/>
  <c r="DJ42" i="7"/>
  <c r="U25" i="8" s="1"/>
  <c r="DI42" i="7"/>
  <c r="T25" i="8" s="1"/>
  <c r="U58" i="8" s="1"/>
  <c r="DB42" i="7"/>
  <c r="S25" i="8" s="1"/>
  <c r="DA42" i="7"/>
  <c r="R25" i="8" s="1"/>
  <c r="S58" i="8" s="1"/>
  <c r="CT42" i="7"/>
  <c r="Q25" i="8" s="1"/>
  <c r="CS42" i="7"/>
  <c r="CL42" i="7"/>
  <c r="O25" i="8" s="1"/>
  <c r="CK42" i="7"/>
  <c r="BE58" i="10" s="1"/>
  <c r="CD42" i="7"/>
  <c r="M25" i="8" s="1"/>
  <c r="CC42" i="7"/>
  <c r="L25" i="8" s="1"/>
  <c r="N58" i="8" s="1"/>
  <c r="BV42" i="7"/>
  <c r="AW58" i="10" s="1"/>
  <c r="BU42" i="7"/>
  <c r="AV58" i="10" s="1"/>
  <c r="BN42" i="7"/>
  <c r="AS58" i="10" s="1"/>
  <c r="BM42" i="7"/>
  <c r="BF42" i="7"/>
  <c r="AO58" i="10" s="1"/>
  <c r="BE42" i="7"/>
  <c r="AX42" i="7"/>
  <c r="AK58" i="10" s="1"/>
  <c r="AW42" i="7"/>
  <c r="D25" i="8" s="1"/>
  <c r="C58" i="8" s="1"/>
  <c r="AP42" i="7"/>
  <c r="C25" i="8" s="1"/>
  <c r="AO42" i="7"/>
  <c r="B25" i="8" s="1"/>
  <c r="B58" i="8" s="1"/>
  <c r="AH42" i="7"/>
  <c r="AG42" i="7"/>
  <c r="Z42" i="7"/>
  <c r="Y42" i="7"/>
  <c r="R42" i="7"/>
  <c r="Q42" i="7"/>
  <c r="J42" i="7"/>
  <c r="I42" i="7"/>
  <c r="DJ41" i="7"/>
  <c r="DI41" i="7"/>
  <c r="BQ57" i="10" s="1"/>
  <c r="DB41" i="7"/>
  <c r="DA41" i="7"/>
  <c r="CT41" i="7"/>
  <c r="CS41" i="7"/>
  <c r="BI57" i="10" s="1"/>
  <c r="CL41" i="7"/>
  <c r="CK41" i="7"/>
  <c r="BE57" i="10" s="1"/>
  <c r="CD41" i="7"/>
  <c r="M24" i="8" s="1"/>
  <c r="CC41" i="7"/>
  <c r="L24" i="8" s="1"/>
  <c r="N57" i="8" s="1"/>
  <c r="BV41" i="7"/>
  <c r="AW57" i="10" s="1"/>
  <c r="BU41" i="7"/>
  <c r="AV57" i="10" s="1"/>
  <c r="BN41" i="7"/>
  <c r="AS57" i="10" s="1"/>
  <c r="BM41" i="7"/>
  <c r="AR57" i="10" s="1"/>
  <c r="BF41" i="7"/>
  <c r="AO57" i="10" s="1"/>
  <c r="BE41" i="7"/>
  <c r="AN57" i="10" s="1"/>
  <c r="AX41" i="7"/>
  <c r="AK57" i="10" s="1"/>
  <c r="AW41" i="7"/>
  <c r="AP41" i="7"/>
  <c r="C24" i="8" s="1"/>
  <c r="AO41" i="7"/>
  <c r="B24" i="8" s="1"/>
  <c r="B57" i="8" s="1"/>
  <c r="AH41" i="7"/>
  <c r="AG41" i="7"/>
  <c r="Z41" i="7"/>
  <c r="Y41" i="7"/>
  <c r="R41" i="7"/>
  <c r="Q41" i="7"/>
  <c r="J41" i="7"/>
  <c r="I41" i="7"/>
  <c r="DJ40" i="7"/>
  <c r="BR56" i="10" s="1"/>
  <c r="DI40" i="7"/>
  <c r="BQ56" i="10" s="1"/>
  <c r="DB40" i="7"/>
  <c r="BN56" i="10" s="1"/>
  <c r="DA40" i="7"/>
  <c r="BM56" i="10" s="1"/>
  <c r="CT40" i="7"/>
  <c r="CS40" i="7"/>
  <c r="CL40" i="7"/>
  <c r="BF56" i="10" s="1"/>
  <c r="CK40" i="7"/>
  <c r="BE56" i="10" s="1"/>
  <c r="CD40" i="7"/>
  <c r="M23" i="8" s="1"/>
  <c r="CC40" i="7"/>
  <c r="L23" i="8" s="1"/>
  <c r="N56" i="8" s="1"/>
  <c r="BF40" i="7"/>
  <c r="BE40" i="7"/>
  <c r="AX40" i="7"/>
  <c r="E23" i="8" s="1"/>
  <c r="AW40" i="7"/>
  <c r="AP40" i="7"/>
  <c r="C23" i="8" s="1"/>
  <c r="AO40" i="7"/>
  <c r="B23" i="8" s="1"/>
  <c r="B56" i="8" s="1"/>
  <c r="AH40" i="7"/>
  <c r="AG40" i="7"/>
  <c r="Z40" i="7"/>
  <c r="Y40" i="7"/>
  <c r="R40" i="7"/>
  <c r="Q40" i="7"/>
  <c r="J40" i="7"/>
  <c r="I40" i="7"/>
  <c r="DJ39" i="7"/>
  <c r="BR55" i="10" s="1"/>
  <c r="DI39" i="7"/>
  <c r="T22" i="8" s="1"/>
  <c r="U55" i="8" s="1"/>
  <c r="DB39" i="7"/>
  <c r="DA39" i="7"/>
  <c r="CT39" i="7"/>
  <c r="BJ55" i="10" s="1"/>
  <c r="CS39" i="7"/>
  <c r="P22" i="8" s="1"/>
  <c r="Q55" i="8" s="1"/>
  <c r="CL39" i="7"/>
  <c r="CK39" i="7"/>
  <c r="BE55" i="10" s="1"/>
  <c r="CD39" i="7"/>
  <c r="M22" i="8" s="1"/>
  <c r="CC39" i="7"/>
  <c r="L22" i="8" s="1"/>
  <c r="N55" i="8" s="1"/>
  <c r="BV39" i="7"/>
  <c r="BU39" i="7"/>
  <c r="AV55" i="10" s="1"/>
  <c r="BN39" i="7"/>
  <c r="I22" i="8" s="1"/>
  <c r="BM39" i="7"/>
  <c r="AR55" i="10" s="1"/>
  <c r="BF39" i="7"/>
  <c r="BE39" i="7"/>
  <c r="F22" i="8" s="1"/>
  <c r="E55" i="8" s="1"/>
  <c r="AX39" i="7"/>
  <c r="E22" i="8" s="1"/>
  <c r="AW39" i="7"/>
  <c r="AJ55" i="10" s="1"/>
  <c r="AP39" i="7"/>
  <c r="C22" i="8" s="1"/>
  <c r="AO39" i="7"/>
  <c r="B22" i="8" s="1"/>
  <c r="B55" i="8" s="1"/>
  <c r="AH39" i="7"/>
  <c r="AG39" i="7"/>
  <c r="Z39" i="7"/>
  <c r="Y39" i="7"/>
  <c r="R39" i="7"/>
  <c r="Q39" i="7"/>
  <c r="J39" i="7"/>
  <c r="I39" i="7"/>
  <c r="DJ38" i="7"/>
  <c r="U21" i="8" s="1"/>
  <c r="DI38" i="7"/>
  <c r="DB38" i="7"/>
  <c r="S21" i="8" s="1"/>
  <c r="DA38" i="7"/>
  <c r="R21" i="8" s="1"/>
  <c r="S54" i="8" s="1"/>
  <c r="CT38" i="7"/>
  <c r="Q21" i="8" s="1"/>
  <c r="CS38" i="7"/>
  <c r="P21" i="8" s="1"/>
  <c r="Q54" i="8" s="1"/>
  <c r="CL38" i="7"/>
  <c r="O21" i="8" s="1"/>
  <c r="CK38" i="7"/>
  <c r="BE54" i="10" s="1"/>
  <c r="CD38" i="7"/>
  <c r="M21" i="8" s="1"/>
  <c r="CC38" i="7"/>
  <c r="L21" i="8" s="1"/>
  <c r="N54" i="8" s="1"/>
  <c r="BM38" i="7"/>
  <c r="AR54" i="10" s="1"/>
  <c r="BF38" i="7"/>
  <c r="BE38" i="7"/>
  <c r="AX38" i="7"/>
  <c r="AK54" i="10" s="1"/>
  <c r="AW38" i="7"/>
  <c r="AP38" i="7"/>
  <c r="C21" i="8" s="1"/>
  <c r="AO38" i="7"/>
  <c r="B21" i="8" s="1"/>
  <c r="B54" i="8" s="1"/>
  <c r="AH38" i="7"/>
  <c r="AG38" i="7"/>
  <c r="Z38" i="7"/>
  <c r="Y38" i="7"/>
  <c r="R38" i="7"/>
  <c r="Q38" i="7"/>
  <c r="J38" i="7"/>
  <c r="I38" i="7"/>
  <c r="DJ37" i="7"/>
  <c r="BR53" i="10" s="1"/>
  <c r="DI37" i="7"/>
  <c r="DB37" i="7"/>
  <c r="DA37" i="7"/>
  <c r="CT37" i="7"/>
  <c r="BJ53" i="10" s="1"/>
  <c r="CS37" i="7"/>
  <c r="CL37" i="7"/>
  <c r="CK37" i="7"/>
  <c r="BE53" i="10" s="1"/>
  <c r="CD37" i="7"/>
  <c r="M20" i="8" s="1"/>
  <c r="CC37" i="7"/>
  <c r="L20" i="8" s="1"/>
  <c r="N53" i="8" s="1"/>
  <c r="BV37" i="7"/>
  <c r="BU37" i="7"/>
  <c r="BN37" i="7"/>
  <c r="AS53" i="10" s="1"/>
  <c r="BM37" i="7"/>
  <c r="BF37" i="7"/>
  <c r="AO53" i="10" s="1"/>
  <c r="BE37" i="7"/>
  <c r="AN53" i="10" s="1"/>
  <c r="AX37" i="7"/>
  <c r="AK53" i="10" s="1"/>
  <c r="AW37" i="7"/>
  <c r="AJ53" i="10" s="1"/>
  <c r="AP37" i="7"/>
  <c r="C20" i="8" s="1"/>
  <c r="AO37" i="7"/>
  <c r="B20" i="8" s="1"/>
  <c r="B53" i="8" s="1"/>
  <c r="AH37" i="7"/>
  <c r="AG37" i="7"/>
  <c r="Z37" i="7"/>
  <c r="Y37" i="7"/>
  <c r="R37" i="7"/>
  <c r="Q37" i="7"/>
  <c r="J37" i="7"/>
  <c r="I37" i="7"/>
  <c r="DJ36" i="7"/>
  <c r="BR52" i="10" s="1"/>
  <c r="DI36" i="7"/>
  <c r="BQ52" i="10" s="1"/>
  <c r="DB36" i="7"/>
  <c r="DA36" i="7"/>
  <c r="BM52" i="10" s="1"/>
  <c r="CT36" i="7"/>
  <c r="BJ52" i="10" s="1"/>
  <c r="CS36" i="7"/>
  <c r="BI52" i="10" s="1"/>
  <c r="CL36" i="7"/>
  <c r="CK36" i="7"/>
  <c r="BE52" i="10" s="1"/>
  <c r="CD36" i="7"/>
  <c r="M19" i="8" s="1"/>
  <c r="CC36" i="7"/>
  <c r="L19" i="8" s="1"/>
  <c r="N52" i="8" s="1"/>
  <c r="BV36" i="7"/>
  <c r="AW52" i="10" s="1"/>
  <c r="BU36" i="7"/>
  <c r="AV52" i="10" s="1"/>
  <c r="BN36" i="7"/>
  <c r="AS52" i="10" s="1"/>
  <c r="BM36" i="7"/>
  <c r="AR52" i="10" s="1"/>
  <c r="BF36" i="7"/>
  <c r="BE36" i="7"/>
  <c r="AX36" i="7"/>
  <c r="AK52" i="10" s="1"/>
  <c r="AW36" i="7"/>
  <c r="AP36" i="7"/>
  <c r="C19" i="8" s="1"/>
  <c r="AO36" i="7"/>
  <c r="B19" i="8" s="1"/>
  <c r="B52" i="8" s="1"/>
  <c r="AH36" i="7"/>
  <c r="AG36" i="7"/>
  <c r="Z36" i="7"/>
  <c r="Y36" i="7"/>
  <c r="R36" i="7"/>
  <c r="Q36" i="7"/>
  <c r="J36" i="7"/>
  <c r="I36" i="7"/>
  <c r="DI35" i="7"/>
  <c r="DB35" i="7"/>
  <c r="S18" i="8" s="1"/>
  <c r="DA35" i="7"/>
  <c r="CT35" i="7"/>
  <c r="CS35" i="7"/>
  <c r="BI51" i="10" s="1"/>
  <c r="CL35" i="7"/>
  <c r="CK35" i="7"/>
  <c r="BE51" i="10" s="1"/>
  <c r="CD35" i="7"/>
  <c r="M18" i="8" s="1"/>
  <c r="CC35" i="7"/>
  <c r="L18" i="8" s="1"/>
  <c r="N51" i="8" s="1"/>
  <c r="BF35" i="7"/>
  <c r="G18" i="8" s="1"/>
  <c r="BE35" i="7"/>
  <c r="AN51" i="10" s="1"/>
  <c r="AX35" i="7"/>
  <c r="AK51" i="10" s="1"/>
  <c r="AW35" i="7"/>
  <c r="AP35" i="7"/>
  <c r="C18" i="8" s="1"/>
  <c r="AO35" i="7"/>
  <c r="B18" i="8" s="1"/>
  <c r="B51" i="8" s="1"/>
  <c r="AH35" i="7"/>
  <c r="AG35" i="7"/>
  <c r="Z35" i="7"/>
  <c r="Y35" i="7"/>
  <c r="R35" i="7"/>
  <c r="Q35" i="7"/>
  <c r="J35" i="7"/>
  <c r="I35" i="7"/>
  <c r="DJ34" i="7"/>
  <c r="DB34" i="7"/>
  <c r="DA34" i="7"/>
  <c r="CT34" i="7"/>
  <c r="CS34" i="7"/>
  <c r="CL34" i="7"/>
  <c r="O17" i="8" s="1"/>
  <c r="CK34" i="7"/>
  <c r="BE50" i="10" s="1"/>
  <c r="CD34" i="7"/>
  <c r="M17" i="8" s="1"/>
  <c r="CC34" i="7"/>
  <c r="L17" i="8" s="1"/>
  <c r="N50" i="8" s="1"/>
  <c r="BN34" i="7"/>
  <c r="AP34" i="7"/>
  <c r="C17" i="8" s="1"/>
  <c r="AO34" i="7"/>
  <c r="B17" i="8" s="1"/>
  <c r="B50" i="8" s="1"/>
  <c r="AH34" i="7"/>
  <c r="AG34" i="7"/>
  <c r="Z34" i="7"/>
  <c r="Y34" i="7"/>
  <c r="R34" i="7"/>
  <c r="Q34" i="7"/>
  <c r="J34" i="7"/>
  <c r="I34" i="7"/>
  <c r="DB33" i="7"/>
  <c r="DA33" i="7"/>
  <c r="BM49" i="10" s="1"/>
  <c r="CL33" i="7"/>
  <c r="CK33" i="7"/>
  <c r="BE49" i="10" s="1"/>
  <c r="BV33" i="7"/>
  <c r="BF33" i="7"/>
  <c r="BE33" i="7"/>
  <c r="AN49" i="10" s="1"/>
  <c r="AX33" i="7"/>
  <c r="AW33" i="7"/>
  <c r="AH33" i="7"/>
  <c r="AG33" i="7"/>
  <c r="Z33" i="7"/>
  <c r="Y33" i="7"/>
  <c r="R33" i="7"/>
  <c r="Q33" i="7"/>
  <c r="J33" i="7"/>
  <c r="I33" i="7"/>
  <c r="DB32" i="7"/>
  <c r="DA32" i="7"/>
  <c r="CL32" i="7"/>
  <c r="CK32" i="7"/>
  <c r="BE48" i="10" s="1"/>
  <c r="CD32" i="7"/>
  <c r="M15" i="8" s="1"/>
  <c r="CC32" i="7"/>
  <c r="L15" i="8" s="1"/>
  <c r="N48" i="8" s="1"/>
  <c r="BV32" i="7"/>
  <c r="BU32" i="7"/>
  <c r="J15" i="8" s="1"/>
  <c r="I48" i="8" s="1"/>
  <c r="BN32" i="7"/>
  <c r="BM32" i="7"/>
  <c r="BF32" i="7"/>
  <c r="BE32" i="7"/>
  <c r="AX32" i="7"/>
  <c r="AW32" i="7"/>
  <c r="AJ48" i="10" s="1"/>
  <c r="AO32" i="7"/>
  <c r="B15" i="8" s="1"/>
  <c r="B48" i="8" s="1"/>
  <c r="AH32" i="7"/>
  <c r="AG32" i="7"/>
  <c r="Z32" i="7"/>
  <c r="Y32" i="7"/>
  <c r="R32" i="7"/>
  <c r="Q32" i="7"/>
  <c r="J32" i="7"/>
  <c r="I32" i="7"/>
  <c r="DB31" i="7"/>
  <c r="DA31" i="7"/>
  <c r="R14" i="8" s="1"/>
  <c r="S47" i="8" s="1"/>
  <c r="CT31" i="7"/>
  <c r="CS31" i="7"/>
  <c r="CL31" i="7"/>
  <c r="CK31" i="7"/>
  <c r="BE47" i="10" s="1"/>
  <c r="CD31" i="7"/>
  <c r="M14" i="8" s="1"/>
  <c r="CC31" i="7"/>
  <c r="L14" i="8" s="1"/>
  <c r="N47" i="8" s="1"/>
  <c r="BV31" i="7"/>
  <c r="BU31" i="7"/>
  <c r="AV47" i="10" s="1"/>
  <c r="BN31" i="7"/>
  <c r="I14" i="8" s="1"/>
  <c r="BM31" i="7"/>
  <c r="AR47" i="10" s="1"/>
  <c r="BF31" i="7"/>
  <c r="BE31" i="7"/>
  <c r="AX31" i="7"/>
  <c r="AW31" i="7"/>
  <c r="AP31" i="7"/>
  <c r="C14" i="8" s="1"/>
  <c r="AO31" i="7"/>
  <c r="B14" i="8" s="1"/>
  <c r="B47" i="8" s="1"/>
  <c r="AH31" i="7"/>
  <c r="AG31" i="7"/>
  <c r="Z31" i="7"/>
  <c r="Y31" i="7"/>
  <c r="R31" i="7"/>
  <c r="Q31" i="7"/>
  <c r="J31" i="7"/>
  <c r="I31" i="7"/>
  <c r="DI30" i="7"/>
  <c r="T13" i="8" s="1"/>
  <c r="U46" i="8" s="1"/>
  <c r="DB30" i="7"/>
  <c r="DA30" i="7"/>
  <c r="CT30" i="7"/>
  <c r="Q13" i="8" s="1"/>
  <c r="CS30" i="7"/>
  <c r="CL30" i="7"/>
  <c r="CK30" i="7"/>
  <c r="BE46" i="10" s="1"/>
  <c r="CD30" i="7"/>
  <c r="M13" i="8" s="1"/>
  <c r="CC30" i="7"/>
  <c r="L13" i="8" s="1"/>
  <c r="N46" i="8" s="1"/>
  <c r="BV30" i="7"/>
  <c r="BU30" i="7"/>
  <c r="BN30" i="7"/>
  <c r="BM30" i="7"/>
  <c r="BF30" i="7"/>
  <c r="G13" i="8" s="1"/>
  <c r="BE30" i="7"/>
  <c r="AN46" i="10" s="1"/>
  <c r="AX30" i="7"/>
  <c r="AW30" i="7"/>
  <c r="AP30" i="7"/>
  <c r="C13" i="8" s="1"/>
  <c r="AO30" i="7"/>
  <c r="B13" i="8" s="1"/>
  <c r="B46" i="8" s="1"/>
  <c r="AH30" i="7"/>
  <c r="AG30" i="7"/>
  <c r="Z30" i="7"/>
  <c r="Y30" i="7"/>
  <c r="R30" i="7"/>
  <c r="Q30" i="7"/>
  <c r="J30" i="7"/>
  <c r="I30" i="7"/>
  <c r="DJ29" i="7"/>
  <c r="DI29" i="7"/>
  <c r="DB29" i="7"/>
  <c r="BN45" i="10" s="1"/>
  <c r="DA29" i="7"/>
  <c r="CT29" i="7"/>
  <c r="CS29" i="7"/>
  <c r="CL29" i="7"/>
  <c r="BF45" i="10" s="1"/>
  <c r="CK29" i="7"/>
  <c r="BE45" i="10" s="1"/>
  <c r="CD29" i="7"/>
  <c r="M12" i="8" s="1"/>
  <c r="CC29" i="7"/>
  <c r="L12" i="8" s="1"/>
  <c r="N45" i="8" s="1"/>
  <c r="BV29" i="7"/>
  <c r="BU29" i="7"/>
  <c r="BN29" i="7"/>
  <c r="AS45" i="10" s="1"/>
  <c r="BM29" i="7"/>
  <c r="BF29" i="7"/>
  <c r="AO45" i="10" s="1"/>
  <c r="BE29" i="7"/>
  <c r="AX29" i="7"/>
  <c r="AK45" i="10" s="1"/>
  <c r="AW29" i="7"/>
  <c r="AP29" i="7"/>
  <c r="C12" i="8" s="1"/>
  <c r="AO29" i="7"/>
  <c r="B12" i="8" s="1"/>
  <c r="B45" i="8" s="1"/>
  <c r="AH29" i="7"/>
  <c r="AG29" i="7"/>
  <c r="Z29" i="7"/>
  <c r="Y29" i="7"/>
  <c r="R29" i="7"/>
  <c r="Q29" i="7"/>
  <c r="J29" i="7"/>
  <c r="I29" i="7"/>
  <c r="DJ28" i="7"/>
  <c r="DI28" i="7"/>
  <c r="DB28" i="7"/>
  <c r="DA28" i="7"/>
  <c r="BM44" i="10" s="1"/>
  <c r="CT28" i="7"/>
  <c r="CS28" i="7"/>
  <c r="CL28" i="7"/>
  <c r="CK28" i="7"/>
  <c r="BE44" i="10" s="1"/>
  <c r="CD28" i="7"/>
  <c r="M11" i="8" s="1"/>
  <c r="CC28" i="7"/>
  <c r="L11" i="8" s="1"/>
  <c r="N44" i="8" s="1"/>
  <c r="BV28" i="7"/>
  <c r="AW44" i="10" s="1"/>
  <c r="BU28" i="7"/>
  <c r="BF28" i="7"/>
  <c r="BE28" i="7"/>
  <c r="AN44" i="10" s="1"/>
  <c r="AX28" i="7"/>
  <c r="AW28" i="7"/>
  <c r="AP28" i="7"/>
  <c r="C11" i="8" s="1"/>
  <c r="AO28" i="7"/>
  <c r="B11" i="8" s="1"/>
  <c r="B44" i="8" s="1"/>
  <c r="AH28" i="7"/>
  <c r="AG28" i="7"/>
  <c r="Z28" i="7"/>
  <c r="Y28" i="7"/>
  <c r="R28" i="7"/>
  <c r="Q28" i="7"/>
  <c r="J28" i="7"/>
  <c r="I28" i="7"/>
  <c r="DJ27" i="7"/>
  <c r="DI27" i="7"/>
  <c r="DB27" i="7"/>
  <c r="DA27" i="7"/>
  <c r="CT27" i="7"/>
  <c r="CS27" i="7"/>
  <c r="CL27" i="7"/>
  <c r="CK27" i="7"/>
  <c r="BE43" i="10" s="1"/>
  <c r="CD27" i="7"/>
  <c r="M10" i="8" s="1"/>
  <c r="CC27" i="7"/>
  <c r="L10" i="8" s="1"/>
  <c r="N43" i="8" s="1"/>
  <c r="BV27" i="7"/>
  <c r="K10" i="8" s="1"/>
  <c r="BU27" i="7"/>
  <c r="BN27" i="7"/>
  <c r="I10" i="8" s="1"/>
  <c r="BM27" i="7"/>
  <c r="BF27" i="7"/>
  <c r="AO43" i="10" s="1"/>
  <c r="BE27" i="7"/>
  <c r="AX27" i="7"/>
  <c r="E10" i="8" s="1"/>
  <c r="AW27" i="7"/>
  <c r="D10" i="8" s="1"/>
  <c r="C43" i="8" s="1"/>
  <c r="AP27" i="7"/>
  <c r="C10" i="8" s="1"/>
  <c r="AO27" i="7"/>
  <c r="B10" i="8" s="1"/>
  <c r="B43" i="8" s="1"/>
  <c r="AH27" i="7"/>
  <c r="AG27" i="7"/>
  <c r="Z27" i="7"/>
  <c r="Y27" i="7"/>
  <c r="R27" i="7"/>
  <c r="Q27" i="7"/>
  <c r="J27" i="7"/>
  <c r="I27" i="7"/>
  <c r="DJ26" i="7"/>
  <c r="DI26" i="7"/>
  <c r="DB26" i="7"/>
  <c r="DA26" i="7"/>
  <c r="CT26" i="7"/>
  <c r="Q9" i="8" s="1"/>
  <c r="CS26" i="7"/>
  <c r="CL26" i="7"/>
  <c r="CK26" i="7"/>
  <c r="BE42" i="10" s="1"/>
  <c r="CD26" i="7"/>
  <c r="M9" i="8" s="1"/>
  <c r="CC26" i="7"/>
  <c r="L9" i="8" s="1"/>
  <c r="N42" i="8" s="1"/>
  <c r="BU26" i="7"/>
  <c r="BF26" i="7"/>
  <c r="BE26" i="7"/>
  <c r="AX26" i="7"/>
  <c r="AW26" i="7"/>
  <c r="AJ42" i="10" s="1"/>
  <c r="AP26" i="7"/>
  <c r="C9" i="8" s="1"/>
  <c r="AO26" i="7"/>
  <c r="B9" i="8" s="1"/>
  <c r="B42" i="8" s="1"/>
  <c r="AH26" i="7"/>
  <c r="AG26" i="7"/>
  <c r="Z26" i="7"/>
  <c r="Y26" i="7"/>
  <c r="R26" i="7"/>
  <c r="Q26" i="7"/>
  <c r="J26" i="7"/>
  <c r="I26" i="7"/>
  <c r="DJ25" i="7"/>
  <c r="DI25" i="7"/>
  <c r="BQ41" i="10" s="1"/>
  <c r="DB25" i="7"/>
  <c r="DA25" i="7"/>
  <c r="CT25" i="7"/>
  <c r="CS25" i="7"/>
  <c r="BI41" i="10" s="1"/>
  <c r="CL25" i="7"/>
  <c r="CK25" i="7"/>
  <c r="BE41" i="10" s="1"/>
  <c r="CD25" i="7"/>
  <c r="M8" i="8" s="1"/>
  <c r="CC25" i="7"/>
  <c r="L8" i="8" s="1"/>
  <c r="N41" i="8" s="1"/>
  <c r="BV25" i="7"/>
  <c r="AW41" i="10" s="1"/>
  <c r="BU25" i="7"/>
  <c r="AV41" i="10" s="1"/>
  <c r="BN25" i="7"/>
  <c r="BM25" i="7"/>
  <c r="AR41" i="10" s="1"/>
  <c r="BF25" i="7"/>
  <c r="BE25" i="7"/>
  <c r="AX25" i="7"/>
  <c r="AW25" i="7"/>
  <c r="AP25" i="7"/>
  <c r="C8" i="8" s="1"/>
  <c r="AO25" i="7"/>
  <c r="B8" i="8" s="1"/>
  <c r="B41" i="8" s="1"/>
  <c r="AH25" i="7"/>
  <c r="AG25" i="7"/>
  <c r="Z25" i="7"/>
  <c r="Y25" i="7"/>
  <c r="R25" i="7"/>
  <c r="Q25" i="7"/>
  <c r="J25" i="7"/>
  <c r="I25" i="7"/>
  <c r="DJ24" i="7"/>
  <c r="DI24" i="7"/>
  <c r="DB24" i="7"/>
  <c r="BN40" i="10" s="1"/>
  <c r="DA24" i="7"/>
  <c r="CT24" i="7"/>
  <c r="CS24" i="7"/>
  <c r="CL24" i="7"/>
  <c r="BF40" i="10" s="1"/>
  <c r="CK24" i="7"/>
  <c r="BE40" i="10" s="1"/>
  <c r="CD24" i="7"/>
  <c r="M7" i="8" s="1"/>
  <c r="CC24" i="7"/>
  <c r="L7" i="8" s="1"/>
  <c r="N40" i="8" s="1"/>
  <c r="BV24" i="7"/>
  <c r="BU24" i="7"/>
  <c r="BF24" i="7"/>
  <c r="BE24" i="7"/>
  <c r="AX24" i="7"/>
  <c r="AW24" i="7"/>
  <c r="AJ40" i="10" s="1"/>
  <c r="AP24" i="7"/>
  <c r="C7" i="8" s="1"/>
  <c r="AO24" i="7"/>
  <c r="B7" i="8" s="1"/>
  <c r="B40" i="8" s="1"/>
  <c r="AH24" i="7"/>
  <c r="AG24" i="7"/>
  <c r="Z24" i="7"/>
  <c r="Y24" i="7"/>
  <c r="R24" i="7"/>
  <c r="Q24" i="7"/>
  <c r="J24" i="7"/>
  <c r="I24" i="7"/>
  <c r="DJ23" i="7"/>
  <c r="U6" i="8" s="1"/>
  <c r="DI23" i="7"/>
  <c r="DB23" i="7"/>
  <c r="DA23" i="7"/>
  <c r="CT23" i="7"/>
  <c r="Q6" i="8" s="1"/>
  <c r="CS23" i="7"/>
  <c r="CL23" i="7"/>
  <c r="CK23" i="7"/>
  <c r="BE39" i="10" s="1"/>
  <c r="CD23" i="7"/>
  <c r="M6" i="8" s="1"/>
  <c r="CC23" i="7"/>
  <c r="L6" i="8" s="1"/>
  <c r="N39" i="8" s="1"/>
  <c r="BV23" i="7"/>
  <c r="AW39" i="10" s="1"/>
  <c r="BU23" i="7"/>
  <c r="BF23" i="7"/>
  <c r="AO39" i="10" s="1"/>
  <c r="BE23" i="7"/>
  <c r="AX23" i="7"/>
  <c r="AW23" i="7"/>
  <c r="AP23" i="7"/>
  <c r="C6" i="8" s="1"/>
  <c r="AO23" i="7"/>
  <c r="B6" i="8" s="1"/>
  <c r="B39" i="8" s="1"/>
  <c r="AH23" i="7"/>
  <c r="AG23" i="7"/>
  <c r="Z23" i="7"/>
  <c r="Y23" i="7"/>
  <c r="R23" i="7"/>
  <c r="Q23" i="7"/>
  <c r="J23" i="7"/>
  <c r="I23" i="7"/>
  <c r="DD31" i="6"/>
  <c r="DC31" i="6"/>
  <c r="CN33" i="6"/>
  <c r="CM33" i="6"/>
  <c r="CF35" i="6"/>
  <c r="CE35" i="6"/>
  <c r="BW45" i="6"/>
  <c r="BX39" i="6"/>
  <c r="BW39" i="6"/>
  <c r="BX31" i="6"/>
  <c r="BW31" i="6"/>
  <c r="BW26" i="6"/>
  <c r="BP46" i="6"/>
  <c r="BO46" i="6"/>
  <c r="BP45" i="6"/>
  <c r="BO45" i="6"/>
  <c r="BP31" i="6"/>
  <c r="BO31" i="6"/>
  <c r="BH35" i="6"/>
  <c r="BG35" i="6"/>
  <c r="BG33" i="6"/>
  <c r="BH33" i="6"/>
  <c r="BH32" i="6"/>
  <c r="BG32" i="6"/>
  <c r="AZ23" i="6"/>
  <c r="AY23" i="6"/>
  <c r="AQ32" i="6"/>
  <c r="DL50" i="6"/>
  <c r="DK50" i="6"/>
  <c r="DL49" i="6"/>
  <c r="DK49" i="6"/>
  <c r="DL48" i="6"/>
  <c r="DK48" i="6"/>
  <c r="DL47" i="6"/>
  <c r="DK47" i="6"/>
  <c r="DL46" i="6"/>
  <c r="DK46" i="6"/>
  <c r="DL45" i="6"/>
  <c r="DK45" i="6"/>
  <c r="DL44" i="6"/>
  <c r="DK44" i="6"/>
  <c r="DL43" i="6"/>
  <c r="DK43" i="6"/>
  <c r="DL42" i="6"/>
  <c r="DK42" i="6"/>
  <c r="DL41" i="6"/>
  <c r="DK41" i="6"/>
  <c r="DL40" i="6"/>
  <c r="DK40" i="6"/>
  <c r="DL39" i="6"/>
  <c r="DK39" i="6"/>
  <c r="DL38" i="6"/>
  <c r="DK38" i="6"/>
  <c r="DL37" i="6"/>
  <c r="DK37" i="6"/>
  <c r="DL36" i="6"/>
  <c r="DK36" i="6"/>
  <c r="DL35" i="6"/>
  <c r="DK35" i="6"/>
  <c r="DL34" i="6"/>
  <c r="DK34" i="6"/>
  <c r="DL33" i="6"/>
  <c r="DK33" i="6"/>
  <c r="DL32" i="6"/>
  <c r="DK32" i="6"/>
  <c r="DL31" i="6"/>
  <c r="DK31" i="6"/>
  <c r="DL30" i="6"/>
  <c r="DK30" i="6"/>
  <c r="DL29" i="6"/>
  <c r="DK29" i="6"/>
  <c r="DL28" i="6"/>
  <c r="DK28" i="6"/>
  <c r="DL27" i="6"/>
  <c r="DK27" i="6"/>
  <c r="DL26" i="6"/>
  <c r="DK26" i="6"/>
  <c r="DL25" i="6"/>
  <c r="DK25" i="6"/>
  <c r="DL24" i="6"/>
  <c r="DK24" i="6"/>
  <c r="DL23" i="6"/>
  <c r="DK23" i="6"/>
  <c r="DD50" i="6"/>
  <c r="DC50" i="6"/>
  <c r="DD49" i="6"/>
  <c r="DC49" i="6"/>
  <c r="DD48" i="6"/>
  <c r="DC48" i="6"/>
  <c r="DD47" i="6"/>
  <c r="DC47" i="6"/>
  <c r="DD46" i="6"/>
  <c r="DC46" i="6"/>
  <c r="DD45" i="6"/>
  <c r="DC45" i="6"/>
  <c r="DD44" i="6"/>
  <c r="DC44" i="6"/>
  <c r="DD43" i="6"/>
  <c r="DC43" i="6"/>
  <c r="DD42" i="6"/>
  <c r="DC42" i="6"/>
  <c r="DD41" i="6"/>
  <c r="DC41" i="6"/>
  <c r="DD40" i="6"/>
  <c r="DC40" i="6"/>
  <c r="DD39" i="6"/>
  <c r="DC39" i="6"/>
  <c r="DD38" i="6"/>
  <c r="DC38" i="6"/>
  <c r="DD37" i="6"/>
  <c r="DC37" i="6"/>
  <c r="DD36" i="6"/>
  <c r="DC36" i="6"/>
  <c r="DD35" i="6"/>
  <c r="DC35" i="6"/>
  <c r="DD34" i="6"/>
  <c r="DC34" i="6"/>
  <c r="DD33" i="6"/>
  <c r="DC33" i="6"/>
  <c r="DD32" i="6"/>
  <c r="DC32" i="6"/>
  <c r="DD30" i="6"/>
  <c r="DC30" i="6"/>
  <c r="DD29" i="6"/>
  <c r="DC29" i="6"/>
  <c r="DD28" i="6"/>
  <c r="DC28" i="6"/>
  <c r="DD27" i="6"/>
  <c r="DC27" i="6"/>
  <c r="DD26" i="6"/>
  <c r="DC26" i="6"/>
  <c r="DD25" i="6"/>
  <c r="DC25" i="6"/>
  <c r="DD24" i="6"/>
  <c r="DC24" i="6"/>
  <c r="DD23" i="6"/>
  <c r="DC23" i="6"/>
  <c r="CV50" i="6"/>
  <c r="CU50" i="6"/>
  <c r="CV49" i="6"/>
  <c r="CU49" i="6"/>
  <c r="CV48" i="6"/>
  <c r="CU48" i="6"/>
  <c r="CV47" i="6"/>
  <c r="CU47" i="6"/>
  <c r="CV46" i="6"/>
  <c r="CU46" i="6"/>
  <c r="CV45" i="6"/>
  <c r="CU45" i="6"/>
  <c r="CV44" i="6"/>
  <c r="CU44" i="6"/>
  <c r="CV43" i="6"/>
  <c r="CU43" i="6"/>
  <c r="CV42" i="6"/>
  <c r="CU42" i="6"/>
  <c r="CV41" i="6"/>
  <c r="CU41" i="6"/>
  <c r="CV40" i="6"/>
  <c r="CU40" i="6"/>
  <c r="CV39" i="6"/>
  <c r="CU39" i="6"/>
  <c r="CV38" i="6"/>
  <c r="CU38" i="6"/>
  <c r="CV37" i="6"/>
  <c r="CU37" i="6"/>
  <c r="CV36" i="6"/>
  <c r="CU36" i="6"/>
  <c r="CV35" i="6"/>
  <c r="CU35" i="6"/>
  <c r="CV34" i="6"/>
  <c r="CU34" i="6"/>
  <c r="CV33" i="6"/>
  <c r="CU33" i="6"/>
  <c r="CV32" i="6"/>
  <c r="CU32" i="6"/>
  <c r="CV31" i="6"/>
  <c r="CU31" i="6"/>
  <c r="CV30" i="6"/>
  <c r="CU30" i="6"/>
  <c r="CV29" i="6"/>
  <c r="CU29" i="6"/>
  <c r="CV28" i="6"/>
  <c r="CU28" i="6"/>
  <c r="CV27" i="6"/>
  <c r="CU27" i="6"/>
  <c r="CV26" i="6"/>
  <c r="CU26" i="6"/>
  <c r="CV25" i="6"/>
  <c r="CU25" i="6"/>
  <c r="CV24" i="6"/>
  <c r="CU24" i="6"/>
  <c r="CV23" i="6"/>
  <c r="CU23" i="6"/>
  <c r="CN50" i="6"/>
  <c r="CM50" i="6"/>
  <c r="CN49" i="6"/>
  <c r="CM49" i="6"/>
  <c r="CN48" i="6"/>
  <c r="CM48" i="6"/>
  <c r="CN47" i="6"/>
  <c r="CM47" i="6"/>
  <c r="CN46" i="6"/>
  <c r="CM46" i="6"/>
  <c r="CN45" i="6"/>
  <c r="CM45" i="6"/>
  <c r="CN44" i="6"/>
  <c r="CM44" i="6"/>
  <c r="CN43" i="6"/>
  <c r="CM43" i="6"/>
  <c r="CN42" i="6"/>
  <c r="CM42" i="6"/>
  <c r="CN41" i="6"/>
  <c r="CM41" i="6"/>
  <c r="CN40" i="6"/>
  <c r="CM40" i="6"/>
  <c r="CN39" i="6"/>
  <c r="CM39" i="6"/>
  <c r="CN38" i="6"/>
  <c r="CM38" i="6"/>
  <c r="CN37" i="6"/>
  <c r="CM37" i="6"/>
  <c r="CN36" i="6"/>
  <c r="CM36" i="6"/>
  <c r="CN35" i="6"/>
  <c r="CM35" i="6"/>
  <c r="CN34" i="6"/>
  <c r="CM34" i="6"/>
  <c r="CN32" i="6"/>
  <c r="CM32" i="6"/>
  <c r="CN31" i="6"/>
  <c r="CM31" i="6"/>
  <c r="CN30" i="6"/>
  <c r="CM30" i="6"/>
  <c r="CN29" i="6"/>
  <c r="CM29" i="6"/>
  <c r="CN28" i="6"/>
  <c r="CM28" i="6"/>
  <c r="CN27" i="6"/>
  <c r="CM27" i="6"/>
  <c r="CN26" i="6"/>
  <c r="CM26" i="6"/>
  <c r="CN25" i="6"/>
  <c r="CM25" i="6"/>
  <c r="CN24" i="6"/>
  <c r="CM24" i="6"/>
  <c r="CN23" i="6"/>
  <c r="CM23" i="6"/>
  <c r="CF50" i="6"/>
  <c r="CE50" i="6"/>
  <c r="CF49" i="6"/>
  <c r="CE49" i="6"/>
  <c r="CF48" i="6"/>
  <c r="CE48" i="6"/>
  <c r="CF47" i="6"/>
  <c r="CE47" i="6"/>
  <c r="CF46" i="6"/>
  <c r="CE46" i="6"/>
  <c r="CF45" i="6"/>
  <c r="CE45" i="6"/>
  <c r="CF44" i="6"/>
  <c r="CE44" i="6"/>
  <c r="CF43" i="6"/>
  <c r="CE43" i="6"/>
  <c r="CF42" i="6"/>
  <c r="CE42" i="6"/>
  <c r="CF41" i="6"/>
  <c r="CE41" i="6"/>
  <c r="CF40" i="6"/>
  <c r="CE40" i="6"/>
  <c r="CF39" i="6"/>
  <c r="CE39" i="6"/>
  <c r="CF38" i="6"/>
  <c r="CE38" i="6"/>
  <c r="CF37" i="6"/>
  <c r="CE37" i="6"/>
  <c r="CF36" i="6"/>
  <c r="CE36" i="6"/>
  <c r="CF34" i="6"/>
  <c r="CE34" i="6"/>
  <c r="CF33" i="6"/>
  <c r="CE33" i="6"/>
  <c r="CF32" i="6"/>
  <c r="CE32" i="6"/>
  <c r="CF31" i="6"/>
  <c r="CE31" i="6"/>
  <c r="CF30" i="6"/>
  <c r="CE30" i="6"/>
  <c r="CF29" i="6"/>
  <c r="CE29" i="6"/>
  <c r="CF28" i="6"/>
  <c r="CE28" i="6"/>
  <c r="CF27" i="6"/>
  <c r="CE27" i="6"/>
  <c r="CF26" i="6"/>
  <c r="CE26" i="6"/>
  <c r="CF25" i="6"/>
  <c r="CE25" i="6"/>
  <c r="CF24" i="6"/>
  <c r="CE24" i="6"/>
  <c r="CF23" i="6"/>
  <c r="CE23" i="6"/>
  <c r="BX50" i="6"/>
  <c r="BW50" i="6"/>
  <c r="BX49" i="6"/>
  <c r="BW49" i="6"/>
  <c r="BX48" i="6"/>
  <c r="BW48" i="6"/>
  <c r="BX47" i="6"/>
  <c r="BW47" i="6"/>
  <c r="BX46" i="6"/>
  <c r="BW46" i="6"/>
  <c r="BX44" i="6"/>
  <c r="BW44" i="6"/>
  <c r="BX43" i="6"/>
  <c r="BW43" i="6"/>
  <c r="BX42" i="6"/>
  <c r="BW42" i="6"/>
  <c r="BX41" i="6"/>
  <c r="BW41" i="6"/>
  <c r="BX40" i="6"/>
  <c r="BW40" i="6"/>
  <c r="BX38" i="6"/>
  <c r="BW38" i="6"/>
  <c r="BX37" i="6"/>
  <c r="BW37" i="6"/>
  <c r="BX36" i="6"/>
  <c r="BW36" i="6"/>
  <c r="BX35" i="6"/>
  <c r="BW35" i="6"/>
  <c r="BX34" i="6"/>
  <c r="BW34" i="6"/>
  <c r="BX33" i="6"/>
  <c r="BW33" i="6"/>
  <c r="BX32" i="6"/>
  <c r="BW32" i="6"/>
  <c r="BX30" i="6"/>
  <c r="BW30" i="6"/>
  <c r="BX29" i="6"/>
  <c r="BW29" i="6"/>
  <c r="BX28" i="6"/>
  <c r="BW28" i="6"/>
  <c r="BX27" i="6"/>
  <c r="BW27" i="6"/>
  <c r="BX25" i="6"/>
  <c r="BW25" i="6"/>
  <c r="BX24" i="6"/>
  <c r="BW24" i="6"/>
  <c r="BX23" i="6"/>
  <c r="BW23" i="6"/>
  <c r="BP50" i="6"/>
  <c r="BO50" i="6"/>
  <c r="BP49" i="6"/>
  <c r="BO49" i="6"/>
  <c r="BP48" i="6"/>
  <c r="BO48" i="6"/>
  <c r="BP47" i="6"/>
  <c r="BO47" i="6"/>
  <c r="BP44" i="6"/>
  <c r="BO44" i="6"/>
  <c r="BP43" i="6"/>
  <c r="BO43" i="6"/>
  <c r="BP42" i="6"/>
  <c r="BO42" i="6"/>
  <c r="BP41" i="6"/>
  <c r="BO41" i="6"/>
  <c r="BP40" i="6"/>
  <c r="BO40" i="6"/>
  <c r="BP39" i="6"/>
  <c r="BO39" i="6"/>
  <c r="BP38" i="6"/>
  <c r="BO38" i="6"/>
  <c r="BP37" i="6"/>
  <c r="BO37" i="6"/>
  <c r="BP36" i="6"/>
  <c r="BO36" i="6"/>
  <c r="BP35" i="6"/>
  <c r="BO35" i="6"/>
  <c r="BP34" i="6"/>
  <c r="BO34" i="6"/>
  <c r="BP33" i="6"/>
  <c r="BO33" i="6"/>
  <c r="BP32" i="6"/>
  <c r="BO32" i="6"/>
  <c r="BP30" i="6"/>
  <c r="BO30" i="6"/>
  <c r="BP29" i="6"/>
  <c r="BO29" i="6"/>
  <c r="BP28" i="6"/>
  <c r="BO28" i="6"/>
  <c r="BP27" i="6"/>
  <c r="BO27" i="6"/>
  <c r="BP26" i="6"/>
  <c r="BO26" i="6"/>
  <c r="BP25" i="6"/>
  <c r="BO25" i="6"/>
  <c r="BP24" i="6"/>
  <c r="BO24" i="6"/>
  <c r="BP23" i="6"/>
  <c r="BO23" i="6"/>
  <c r="BH50" i="6"/>
  <c r="BG50" i="6"/>
  <c r="BH49" i="6"/>
  <c r="BG49" i="6"/>
  <c r="BH48" i="6"/>
  <c r="BG48" i="6"/>
  <c r="BH47" i="6"/>
  <c r="BG47" i="6"/>
  <c r="BH46" i="6"/>
  <c r="BG46" i="6"/>
  <c r="BH45" i="6"/>
  <c r="BG45" i="6"/>
  <c r="BH44" i="6"/>
  <c r="BG44" i="6"/>
  <c r="BH43" i="6"/>
  <c r="BG43" i="6"/>
  <c r="BH42" i="6"/>
  <c r="BG42" i="6"/>
  <c r="BH41" i="6"/>
  <c r="BG41" i="6"/>
  <c r="BH40" i="6"/>
  <c r="BG40" i="6"/>
  <c r="BH39" i="6"/>
  <c r="BG39" i="6"/>
  <c r="BH38" i="6"/>
  <c r="BG38" i="6"/>
  <c r="BH37" i="6"/>
  <c r="BG37" i="6"/>
  <c r="BH36" i="6"/>
  <c r="BG36" i="6"/>
  <c r="BH34" i="6"/>
  <c r="BG34" i="6"/>
  <c r="BH31" i="6"/>
  <c r="BG31" i="6"/>
  <c r="BH30" i="6"/>
  <c r="BG30" i="6"/>
  <c r="BH29" i="6"/>
  <c r="BG29" i="6"/>
  <c r="BH28" i="6"/>
  <c r="BG28" i="6"/>
  <c r="BH27" i="6"/>
  <c r="BG27" i="6"/>
  <c r="BH26" i="6"/>
  <c r="BG26" i="6"/>
  <c r="BH25" i="6"/>
  <c r="BG25" i="6"/>
  <c r="BH24" i="6"/>
  <c r="BG24" i="6"/>
  <c r="BH23" i="6"/>
  <c r="BG23" i="6"/>
  <c r="AZ50" i="6"/>
  <c r="AY50" i="6"/>
  <c r="AZ49" i="6"/>
  <c r="AY49" i="6"/>
  <c r="AZ48" i="6"/>
  <c r="AY48" i="6"/>
  <c r="AZ47" i="6"/>
  <c r="AY47" i="6"/>
  <c r="AZ46" i="6"/>
  <c r="AY46" i="6"/>
  <c r="AZ45" i="6"/>
  <c r="AY45" i="6"/>
  <c r="AZ44" i="6"/>
  <c r="AY44" i="6"/>
  <c r="AZ43" i="6"/>
  <c r="AY43" i="6"/>
  <c r="AZ42" i="6"/>
  <c r="AY42" i="6"/>
  <c r="AZ41" i="6"/>
  <c r="AY41" i="6"/>
  <c r="AZ40" i="6"/>
  <c r="AY40" i="6"/>
  <c r="AZ39" i="6"/>
  <c r="AY39" i="6"/>
  <c r="AZ38" i="6"/>
  <c r="AY38" i="6"/>
  <c r="AZ37" i="6"/>
  <c r="AY37" i="6"/>
  <c r="AZ36" i="6"/>
  <c r="AY36" i="6"/>
  <c r="AZ35" i="6"/>
  <c r="AY35" i="6"/>
  <c r="AZ33" i="6"/>
  <c r="AY33" i="6"/>
  <c r="AZ32" i="6"/>
  <c r="AY32" i="6"/>
  <c r="AZ31" i="6"/>
  <c r="AY31" i="6"/>
  <c r="AZ30" i="6"/>
  <c r="AY30" i="6"/>
  <c r="AZ29" i="6"/>
  <c r="AY29" i="6"/>
  <c r="AZ28" i="6"/>
  <c r="AY28" i="6"/>
  <c r="AZ27" i="6"/>
  <c r="AY27" i="6"/>
  <c r="AZ26" i="6"/>
  <c r="AY26" i="6"/>
  <c r="AZ25" i="6"/>
  <c r="AY25" i="6"/>
  <c r="AZ24" i="6"/>
  <c r="AY24" i="6"/>
  <c r="AR50" i="6"/>
  <c r="AQ50" i="6"/>
  <c r="AR49" i="6"/>
  <c r="AQ49" i="6"/>
  <c r="AR48" i="6"/>
  <c r="AQ48" i="6"/>
  <c r="AR47" i="6"/>
  <c r="AQ47" i="6"/>
  <c r="AR46" i="6"/>
  <c r="AQ46" i="6"/>
  <c r="AR45" i="6"/>
  <c r="AQ45" i="6"/>
  <c r="AR44" i="6"/>
  <c r="AQ44" i="6"/>
  <c r="AR43" i="6"/>
  <c r="AQ43" i="6"/>
  <c r="AR42" i="6"/>
  <c r="AQ42" i="6"/>
  <c r="AR41" i="6"/>
  <c r="AQ41" i="6"/>
  <c r="AR40" i="6"/>
  <c r="AQ40" i="6"/>
  <c r="AR39" i="6"/>
  <c r="AQ39" i="6"/>
  <c r="AR38" i="6"/>
  <c r="AQ38" i="6"/>
  <c r="AR37" i="6"/>
  <c r="AQ37" i="6"/>
  <c r="AR36" i="6"/>
  <c r="AQ36" i="6"/>
  <c r="AR35" i="6"/>
  <c r="AQ35" i="6"/>
  <c r="AR34" i="6"/>
  <c r="AQ34" i="6"/>
  <c r="AR33" i="6"/>
  <c r="AQ33" i="6"/>
  <c r="AR31" i="6"/>
  <c r="AQ31" i="6"/>
  <c r="AR30" i="6"/>
  <c r="AQ30" i="6"/>
  <c r="AR29" i="6"/>
  <c r="AQ29" i="6"/>
  <c r="AR28" i="6"/>
  <c r="AQ28" i="6"/>
  <c r="AR27" i="6"/>
  <c r="AQ27" i="6"/>
  <c r="AR26" i="6"/>
  <c r="AQ26" i="6"/>
  <c r="AR25" i="6"/>
  <c r="AQ25" i="6"/>
  <c r="AR24" i="6"/>
  <c r="AQ24" i="6"/>
  <c r="AR23" i="6"/>
  <c r="AQ23" i="6"/>
  <c r="AJ50" i="6"/>
  <c r="AI50" i="6"/>
  <c r="AJ49" i="6"/>
  <c r="AI49" i="6"/>
  <c r="AJ48" i="6"/>
  <c r="AI48" i="6"/>
  <c r="AJ47" i="6"/>
  <c r="AI47" i="6"/>
  <c r="AJ46" i="6"/>
  <c r="AI46" i="6"/>
  <c r="AJ45" i="6"/>
  <c r="AI45" i="6"/>
  <c r="AJ44" i="6"/>
  <c r="AI44" i="6"/>
  <c r="AJ43" i="6"/>
  <c r="AI43" i="6"/>
  <c r="AJ42" i="6"/>
  <c r="AI42" i="6"/>
  <c r="AJ41" i="6"/>
  <c r="AI41" i="6"/>
  <c r="AJ40" i="6"/>
  <c r="AI40" i="6"/>
  <c r="AJ39" i="6"/>
  <c r="AI39" i="6"/>
  <c r="AJ38" i="6"/>
  <c r="AI38" i="6"/>
  <c r="AJ37" i="6"/>
  <c r="AI37" i="6"/>
  <c r="AJ36" i="6"/>
  <c r="AI36" i="6"/>
  <c r="AJ35" i="6"/>
  <c r="AI35" i="6"/>
  <c r="AJ34" i="6"/>
  <c r="AI34" i="6"/>
  <c r="AJ33" i="6"/>
  <c r="AI33" i="6"/>
  <c r="AJ32" i="6"/>
  <c r="AI32" i="6"/>
  <c r="AJ31" i="6"/>
  <c r="AI31" i="6"/>
  <c r="AJ30" i="6"/>
  <c r="AI30" i="6"/>
  <c r="AJ29" i="6"/>
  <c r="AI29" i="6"/>
  <c r="AJ28" i="6"/>
  <c r="AI28" i="6"/>
  <c r="AJ27" i="6"/>
  <c r="AI27" i="6"/>
  <c r="AJ26" i="6"/>
  <c r="AI26" i="6"/>
  <c r="AJ25" i="6"/>
  <c r="AI25" i="6"/>
  <c r="AJ24" i="6"/>
  <c r="AI24" i="6"/>
  <c r="AJ23" i="6"/>
  <c r="AI23" i="6"/>
  <c r="AB50" i="6"/>
  <c r="AA50" i="6"/>
  <c r="AB49" i="6"/>
  <c r="AA49" i="6"/>
  <c r="AB48" i="6"/>
  <c r="AA48" i="6"/>
  <c r="AB47" i="6"/>
  <c r="AA47" i="6"/>
  <c r="AB46" i="6"/>
  <c r="AA46" i="6"/>
  <c r="AB45" i="6"/>
  <c r="AA45" i="6"/>
  <c r="AB44" i="6"/>
  <c r="AA44" i="6"/>
  <c r="AB43" i="6"/>
  <c r="AA43" i="6"/>
  <c r="AB42" i="6"/>
  <c r="AA42" i="6"/>
  <c r="AB41" i="6"/>
  <c r="AA41" i="6"/>
  <c r="AB40" i="6"/>
  <c r="AA40" i="6"/>
  <c r="AB39" i="6"/>
  <c r="AA39" i="6"/>
  <c r="AB38" i="6"/>
  <c r="AA38" i="6"/>
  <c r="AB37" i="6"/>
  <c r="AA37" i="6"/>
  <c r="AB36" i="6"/>
  <c r="AA36" i="6"/>
  <c r="AB35" i="6"/>
  <c r="AA35" i="6"/>
  <c r="AB34" i="6"/>
  <c r="AA34" i="6"/>
  <c r="AB33" i="6"/>
  <c r="AA33" i="6"/>
  <c r="AB32" i="6"/>
  <c r="AA32" i="6"/>
  <c r="AB31" i="6"/>
  <c r="AA31" i="6"/>
  <c r="AB30" i="6"/>
  <c r="AA30" i="6"/>
  <c r="AB29" i="6"/>
  <c r="AA29" i="6"/>
  <c r="AB28" i="6"/>
  <c r="AA28" i="6"/>
  <c r="AB27" i="6"/>
  <c r="AA27" i="6"/>
  <c r="AB26" i="6"/>
  <c r="AA26" i="6"/>
  <c r="AB25" i="6"/>
  <c r="AA25" i="6"/>
  <c r="AB24" i="6"/>
  <c r="AA24" i="6"/>
  <c r="AB23" i="6"/>
  <c r="AA23" i="6"/>
  <c r="T50" i="6"/>
  <c r="S50" i="6"/>
  <c r="T49" i="6"/>
  <c r="S49" i="6"/>
  <c r="T48" i="6"/>
  <c r="S48" i="6"/>
  <c r="T47" i="6"/>
  <c r="S47" i="6"/>
  <c r="T46" i="6"/>
  <c r="S46" i="6"/>
  <c r="T45" i="6"/>
  <c r="S45" i="6"/>
  <c r="T44" i="6"/>
  <c r="S44" i="6"/>
  <c r="T43" i="6"/>
  <c r="S43" i="6"/>
  <c r="T42" i="6"/>
  <c r="S42" i="6"/>
  <c r="T41" i="6"/>
  <c r="S41" i="6"/>
  <c r="T40" i="6"/>
  <c r="S40" i="6"/>
  <c r="T39" i="6"/>
  <c r="S39" i="6"/>
  <c r="T38" i="6"/>
  <c r="S38" i="6"/>
  <c r="T37" i="6"/>
  <c r="S37" i="6"/>
  <c r="T36" i="6"/>
  <c r="S36" i="6"/>
  <c r="T35" i="6"/>
  <c r="S35" i="6"/>
  <c r="T34" i="6"/>
  <c r="S34" i="6"/>
  <c r="T33" i="6"/>
  <c r="S33" i="6"/>
  <c r="T32" i="6"/>
  <c r="S32" i="6"/>
  <c r="T31" i="6"/>
  <c r="S31" i="6"/>
  <c r="T30" i="6"/>
  <c r="S30" i="6"/>
  <c r="T29" i="6"/>
  <c r="S29" i="6"/>
  <c r="T28" i="6"/>
  <c r="S28" i="6"/>
  <c r="T27" i="6"/>
  <c r="S27" i="6"/>
  <c r="T26" i="6"/>
  <c r="S26" i="6"/>
  <c r="T25" i="6"/>
  <c r="S25" i="6"/>
  <c r="T24" i="6"/>
  <c r="S24" i="6"/>
  <c r="T23" i="6"/>
  <c r="S23" i="6"/>
  <c r="K24" i="6"/>
  <c r="L24" i="6"/>
  <c r="K25" i="6"/>
  <c r="L25" i="6"/>
  <c r="K26" i="6"/>
  <c r="L26" i="6"/>
  <c r="K27" i="6"/>
  <c r="L27" i="6"/>
  <c r="K28" i="6"/>
  <c r="L28" i="6"/>
  <c r="K29" i="6"/>
  <c r="L29" i="6"/>
  <c r="K30" i="6"/>
  <c r="L30" i="6"/>
  <c r="K31" i="6"/>
  <c r="L31" i="6"/>
  <c r="K32" i="6"/>
  <c r="L32" i="6"/>
  <c r="K33" i="6"/>
  <c r="L33" i="6"/>
  <c r="K34" i="6"/>
  <c r="L34" i="6"/>
  <c r="K35" i="6"/>
  <c r="L35" i="6"/>
  <c r="K36" i="6"/>
  <c r="L36" i="6"/>
  <c r="K37" i="6"/>
  <c r="L37" i="6"/>
  <c r="K38" i="6"/>
  <c r="L38" i="6"/>
  <c r="K39" i="6"/>
  <c r="L39" i="6"/>
  <c r="K40" i="6"/>
  <c r="L40" i="6"/>
  <c r="K41" i="6"/>
  <c r="L41" i="6"/>
  <c r="K42" i="6"/>
  <c r="L42" i="6"/>
  <c r="K43" i="6"/>
  <c r="L43" i="6"/>
  <c r="K44" i="6"/>
  <c r="L44" i="6"/>
  <c r="K45" i="6"/>
  <c r="L45" i="6"/>
  <c r="K46" i="6"/>
  <c r="L46" i="6"/>
  <c r="K47" i="6"/>
  <c r="L47" i="6"/>
  <c r="K48" i="6"/>
  <c r="L48" i="6"/>
  <c r="K49" i="6"/>
  <c r="L49" i="6"/>
  <c r="K50" i="6"/>
  <c r="L50" i="6"/>
  <c r="L23" i="6"/>
  <c r="K23" i="6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20" i="3"/>
  <c r="G16" i="3"/>
  <c r="H16" i="3" s="1"/>
  <c r="D16" i="3"/>
  <c r="F16" i="3" s="1"/>
  <c r="H15" i="3"/>
  <c r="G15" i="3"/>
  <c r="D15" i="3"/>
  <c r="F15" i="3" s="1"/>
  <c r="G14" i="3"/>
  <c r="H14" i="3" s="1"/>
  <c r="D14" i="3"/>
  <c r="F14" i="3" s="1"/>
  <c r="H11" i="3"/>
  <c r="G7" i="3"/>
  <c r="H7" i="3" s="1"/>
  <c r="D7" i="3"/>
  <c r="F7" i="3" s="1"/>
  <c r="G6" i="3"/>
  <c r="H6" i="3" s="1"/>
  <c r="F6" i="3"/>
  <c r="D6" i="3"/>
  <c r="G5" i="3"/>
  <c r="H5" i="3" s="1"/>
  <c r="D5" i="3"/>
  <c r="F5" i="3" s="1"/>
  <c r="BU38" i="7" l="1"/>
  <c r="BN24" i="7"/>
  <c r="AX50" i="7"/>
  <c r="AK66" i="10" s="1"/>
  <c r="BU34" i="7"/>
  <c r="BE50" i="7"/>
  <c r="F33" i="8" s="1"/>
  <c r="E66" i="8" s="1"/>
  <c r="CD50" i="7"/>
  <c r="M33" i="8" s="1"/>
  <c r="G28" i="8"/>
  <c r="DI31" i="7"/>
  <c r="T14" i="8" s="1"/>
  <c r="U47" i="8" s="1"/>
  <c r="V47" i="8" s="1"/>
  <c r="AP47" i="7"/>
  <c r="C30" i="8" s="1"/>
  <c r="AO50" i="7"/>
  <c r="B33" i="8" s="1"/>
  <c r="B66" i="8" s="1"/>
  <c r="BM49" i="7"/>
  <c r="AR65" i="10" s="1"/>
  <c r="BV50" i="7"/>
  <c r="CL47" i="7"/>
  <c r="BF63" i="10" s="1"/>
  <c r="CS32" i="7"/>
  <c r="BI48" i="10" s="1"/>
  <c r="DB47" i="7"/>
  <c r="BN63" i="10" s="1"/>
  <c r="DJ32" i="7"/>
  <c r="BR48" i="10" s="1"/>
  <c r="S28" i="8"/>
  <c r="BV44" i="7"/>
  <c r="AW60" i="10" s="1"/>
  <c r="AN55" i="10"/>
  <c r="AP48" i="7"/>
  <c r="C31" i="8" s="1"/>
  <c r="E27" i="8"/>
  <c r="AK60" i="10"/>
  <c r="I30" i="8"/>
  <c r="AS63" i="10"/>
  <c r="K27" i="8"/>
  <c r="E21" i="8"/>
  <c r="G20" i="8"/>
  <c r="BM47" i="7"/>
  <c r="BU33" i="7"/>
  <c r="E19" i="8"/>
  <c r="J8" i="8"/>
  <c r="I41" i="8" s="1"/>
  <c r="J41" i="8" s="1"/>
  <c r="O23" i="8"/>
  <c r="S23" i="8"/>
  <c r="AO62" i="10"/>
  <c r="BF50" i="10"/>
  <c r="BR39" i="10"/>
  <c r="BF49" i="7"/>
  <c r="BU44" i="7"/>
  <c r="AV60" i="10" s="1"/>
  <c r="CC50" i="7"/>
  <c r="L33" i="8" s="1"/>
  <c r="N66" i="8" s="1"/>
  <c r="V66" i="8" s="1"/>
  <c r="D7" i="8"/>
  <c r="C40" i="8" s="1"/>
  <c r="F13" i="8"/>
  <c r="E46" i="8" s="1"/>
  <c r="H24" i="8"/>
  <c r="G57" i="8" s="1"/>
  <c r="P26" i="8"/>
  <c r="Q59" i="8" s="1"/>
  <c r="R59" i="8" s="1"/>
  <c r="T19" i="8"/>
  <c r="U52" i="8" s="1"/>
  <c r="AO46" i="10"/>
  <c r="BI62" i="10"/>
  <c r="AP33" i="7"/>
  <c r="C16" i="8" s="1"/>
  <c r="D22" i="8"/>
  <c r="C55" i="8" s="1"/>
  <c r="F16" i="8"/>
  <c r="E49" i="8" s="1"/>
  <c r="I28" i="8"/>
  <c r="K25" i="8"/>
  <c r="P24" i="8"/>
  <c r="Q57" i="8" s="1"/>
  <c r="U20" i="8"/>
  <c r="BJ62" i="10"/>
  <c r="AW44" i="7"/>
  <c r="BM50" i="7"/>
  <c r="BF47" i="7"/>
  <c r="G30" i="8" s="1"/>
  <c r="CK49" i="7"/>
  <c r="BE65" i="10" s="1"/>
  <c r="D20" i="8"/>
  <c r="C53" i="8" s="1"/>
  <c r="D53" i="8" s="1"/>
  <c r="I26" i="8"/>
  <c r="K11" i="8"/>
  <c r="P19" i="8"/>
  <c r="Q52" i="8" s="1"/>
  <c r="R52" i="8" s="1"/>
  <c r="BJ42" i="10"/>
  <c r="CC49" i="7"/>
  <c r="L32" i="8" s="1"/>
  <c r="N65" i="8" s="1"/>
  <c r="BN35" i="7"/>
  <c r="AS51" i="10" s="1"/>
  <c r="BM44" i="7"/>
  <c r="AR60" i="10" s="1"/>
  <c r="D33" i="8"/>
  <c r="C66" i="8" s="1"/>
  <c r="F20" i="8"/>
  <c r="E53" i="8" s="1"/>
  <c r="I20" i="8"/>
  <c r="Q20" i="8"/>
  <c r="AS43" i="10"/>
  <c r="BM54" i="10"/>
  <c r="DA49" i="7"/>
  <c r="E29" i="8"/>
  <c r="I12" i="8"/>
  <c r="AV48" i="10"/>
  <c r="BM47" i="10"/>
  <c r="G26" i="8"/>
  <c r="J22" i="8"/>
  <c r="I55" i="8" s="1"/>
  <c r="R27" i="8"/>
  <c r="S60" i="8" s="1"/>
  <c r="AK55" i="10"/>
  <c r="BN59" i="10"/>
  <c r="P33" i="8"/>
  <c r="Q66" i="8" s="1"/>
  <c r="BI66" i="10"/>
  <c r="AW40" i="10"/>
  <c r="K7" i="8"/>
  <c r="BF41" i="10"/>
  <c r="O8" i="8"/>
  <c r="BI44" i="10"/>
  <c r="P11" i="8"/>
  <c r="Q44" i="8" s="1"/>
  <c r="R44" i="8" s="1"/>
  <c r="AJ45" i="10"/>
  <c r="D12" i="8"/>
  <c r="C45" i="8" s="1"/>
  <c r="BQ45" i="10"/>
  <c r="T12" i="8"/>
  <c r="U45" i="8" s="1"/>
  <c r="AR46" i="10"/>
  <c r="H13" i="8"/>
  <c r="G46" i="8" s="1"/>
  <c r="H46" i="8" s="1"/>
  <c r="P13" i="8"/>
  <c r="Q46" i="8" s="1"/>
  <c r="BI46" i="10"/>
  <c r="AJ47" i="10"/>
  <c r="D14" i="8"/>
  <c r="C47" i="8" s="1"/>
  <c r="BQ47" i="10"/>
  <c r="AS48" i="10"/>
  <c r="I15" i="8"/>
  <c r="BM48" i="10"/>
  <c r="R15" i="8"/>
  <c r="S48" i="8" s="1"/>
  <c r="T48" i="8" s="1"/>
  <c r="S17" i="8"/>
  <c r="BN50" i="10"/>
  <c r="BQ60" i="10"/>
  <c r="T27" i="8"/>
  <c r="U60" i="8" s="1"/>
  <c r="V60" i="8" s="1"/>
  <c r="AR61" i="10"/>
  <c r="H28" i="8"/>
  <c r="G61" i="8" s="1"/>
  <c r="H61" i="8" s="1"/>
  <c r="BJ61" i="10"/>
  <c r="Q28" i="8"/>
  <c r="U29" i="8"/>
  <c r="BR62" i="10"/>
  <c r="AJ43" i="10"/>
  <c r="F6" i="8"/>
  <c r="E39" i="8" s="1"/>
  <c r="F39" i="8" s="1"/>
  <c r="AN39" i="10"/>
  <c r="BI39" i="10"/>
  <c r="P6" i="8"/>
  <c r="Q39" i="8" s="1"/>
  <c r="BQ40" i="10"/>
  <c r="T7" i="8"/>
  <c r="U40" i="8" s="1"/>
  <c r="O9" i="8"/>
  <c r="BF42" i="10"/>
  <c r="S10" i="8"/>
  <c r="BN43" i="10"/>
  <c r="AO44" i="10"/>
  <c r="G11" i="8"/>
  <c r="BJ44" i="10"/>
  <c r="Q11" i="8"/>
  <c r="BR45" i="10"/>
  <c r="U12" i="8"/>
  <c r="AS46" i="10"/>
  <c r="I13" i="8"/>
  <c r="E14" i="8"/>
  <c r="AK47" i="10"/>
  <c r="BR47" i="10"/>
  <c r="U14" i="8"/>
  <c r="BN48" i="10"/>
  <c r="S15" i="8"/>
  <c r="BF49" i="10"/>
  <c r="O16" i="8"/>
  <c r="BQ51" i="10"/>
  <c r="T18" i="8"/>
  <c r="U51" i="8" s="1"/>
  <c r="BM57" i="10"/>
  <c r="R24" i="8"/>
  <c r="S57" i="8" s="1"/>
  <c r="AN58" i="10"/>
  <c r="F25" i="8"/>
  <c r="E58" i="8" s="1"/>
  <c r="F58" i="8" s="1"/>
  <c r="AV59" i="10"/>
  <c r="J26" i="8"/>
  <c r="I59" i="8" s="1"/>
  <c r="BQ59" i="10"/>
  <c r="T26" i="8"/>
  <c r="U59" i="8" s="1"/>
  <c r="F11" i="8"/>
  <c r="E44" i="8" s="1"/>
  <c r="F44" i="8" s="1"/>
  <c r="H22" i="8"/>
  <c r="G55" i="8" s="1"/>
  <c r="I18" i="8"/>
  <c r="J14" i="8"/>
  <c r="I47" i="8" s="1"/>
  <c r="J47" i="8" s="1"/>
  <c r="K8" i="8"/>
  <c r="R16" i="8"/>
  <c r="S49" i="8" s="1"/>
  <c r="T49" i="8" s="1"/>
  <c r="T8" i="8"/>
  <c r="U41" i="8" s="1"/>
  <c r="AO51" i="10"/>
  <c r="BF54" i="10"/>
  <c r="AV46" i="10"/>
  <c r="J13" i="8"/>
  <c r="I46" i="8" s="1"/>
  <c r="AJ49" i="10"/>
  <c r="D16" i="8"/>
  <c r="C49" i="8" s="1"/>
  <c r="D49" i="8" s="1"/>
  <c r="BM41" i="10"/>
  <c r="R8" i="8"/>
  <c r="S41" i="8" s="1"/>
  <c r="AN42" i="10"/>
  <c r="F9" i="8"/>
  <c r="E42" i="8" s="1"/>
  <c r="F42" i="8" s="1"/>
  <c r="S13" i="8"/>
  <c r="BN46" i="10"/>
  <c r="G14" i="8"/>
  <c r="AO47" i="10"/>
  <c r="BF47" i="10"/>
  <c r="O14" i="8"/>
  <c r="AK49" i="10"/>
  <c r="E16" i="8"/>
  <c r="BN49" i="10"/>
  <c r="S16" i="8"/>
  <c r="BN52" i="10"/>
  <c r="S19" i="8"/>
  <c r="BF53" i="10"/>
  <c r="O20" i="8"/>
  <c r="T21" i="8"/>
  <c r="U54" i="8" s="1"/>
  <c r="BQ54" i="10"/>
  <c r="AJ56" i="10"/>
  <c r="D23" i="8"/>
  <c r="C56" i="8" s="1"/>
  <c r="BI56" i="10"/>
  <c r="P23" i="8"/>
  <c r="Q56" i="8" s="1"/>
  <c r="R56" i="8" s="1"/>
  <c r="D24" i="8"/>
  <c r="C57" i="8" s="1"/>
  <c r="D57" i="8" s="1"/>
  <c r="AJ57" i="10"/>
  <c r="AR58" i="10"/>
  <c r="H25" i="8"/>
  <c r="G58" i="8" s="1"/>
  <c r="H58" i="8" s="1"/>
  <c r="P25" i="8"/>
  <c r="Q58" i="8" s="1"/>
  <c r="BI58" i="10"/>
  <c r="AJ59" i="10"/>
  <c r="D26" i="8"/>
  <c r="C59" i="8" s="1"/>
  <c r="D59" i="8" s="1"/>
  <c r="AO65" i="10"/>
  <c r="G32" i="8"/>
  <c r="D15" i="8"/>
  <c r="C48" i="8" s="1"/>
  <c r="F18" i="8"/>
  <c r="E51" i="8" s="1"/>
  <c r="F51" i="8" s="1"/>
  <c r="H14" i="8"/>
  <c r="G47" i="8" s="1"/>
  <c r="K6" i="8"/>
  <c r="P8" i="8"/>
  <c r="Q41" i="8" s="1"/>
  <c r="R41" i="8" s="1"/>
  <c r="AK43" i="10"/>
  <c r="AK40" i="10"/>
  <c r="E7" i="8"/>
  <c r="AS41" i="10"/>
  <c r="I8" i="8"/>
  <c r="P9" i="8"/>
  <c r="Q42" i="8" s="1"/>
  <c r="BI42" i="10"/>
  <c r="F14" i="8"/>
  <c r="E47" i="8" s="1"/>
  <c r="F47" i="8" s="1"/>
  <c r="AN47" i="10"/>
  <c r="G22" i="8"/>
  <c r="AO55" i="10"/>
  <c r="BM39" i="10"/>
  <c r="R6" i="8"/>
  <c r="S39" i="8" s="1"/>
  <c r="T39" i="8" s="1"/>
  <c r="U10" i="8"/>
  <c r="BR43" i="10"/>
  <c r="S6" i="8"/>
  <c r="BN39" i="10"/>
  <c r="AO40" i="10"/>
  <c r="G7" i="8"/>
  <c r="BN41" i="10"/>
  <c r="S8" i="8"/>
  <c r="AO42" i="10"/>
  <c r="G9" i="8"/>
  <c r="R9" i="8"/>
  <c r="S42" i="8" s="1"/>
  <c r="BM42" i="10"/>
  <c r="AN43" i="10"/>
  <c r="F10" i="8"/>
  <c r="E43" i="8" s="1"/>
  <c r="F43" i="8" s="1"/>
  <c r="BQ44" i="10"/>
  <c r="T11" i="8"/>
  <c r="U44" i="8" s="1"/>
  <c r="V44" i="8" s="1"/>
  <c r="AR45" i="10"/>
  <c r="H12" i="8"/>
  <c r="G45" i="8" s="1"/>
  <c r="BI45" i="10"/>
  <c r="P12" i="8"/>
  <c r="Q45" i="8" s="1"/>
  <c r="R45" i="8" s="1"/>
  <c r="AJ46" i="10"/>
  <c r="D13" i="8"/>
  <c r="C46" i="8" s="1"/>
  <c r="D46" i="8" s="1"/>
  <c r="P14" i="8"/>
  <c r="Q47" i="8" s="1"/>
  <c r="BI47" i="10"/>
  <c r="AK48" i="10"/>
  <c r="E15" i="8"/>
  <c r="O18" i="8"/>
  <c r="BF51" i="10"/>
  <c r="AJ52" i="10"/>
  <c r="D19" i="8"/>
  <c r="C52" i="8" s="1"/>
  <c r="D52" i="8" s="1"/>
  <c r="AR53" i="10"/>
  <c r="H20" i="8"/>
  <c r="G53" i="8" s="1"/>
  <c r="H53" i="8" s="1"/>
  <c r="BI53" i="10"/>
  <c r="P20" i="8"/>
  <c r="Q53" i="8" s="1"/>
  <c r="AJ54" i="10"/>
  <c r="D21" i="8"/>
  <c r="C54" i="8" s="1"/>
  <c r="D54" i="8" s="1"/>
  <c r="BJ56" i="10"/>
  <c r="Q23" i="8"/>
  <c r="AO64" i="10"/>
  <c r="G31" i="8"/>
  <c r="H33" i="8"/>
  <c r="G66" i="8" s="1"/>
  <c r="AR66" i="10"/>
  <c r="AX47" i="7"/>
  <c r="AW47" i="7"/>
  <c r="AO66" i="10"/>
  <c r="G33" i="8"/>
  <c r="AS66" i="10"/>
  <c r="I33" i="8"/>
  <c r="AV54" i="10"/>
  <c r="J21" i="8"/>
  <c r="I54" i="8" s="1"/>
  <c r="AW63" i="10"/>
  <c r="K30" i="8"/>
  <c r="BF64" i="10"/>
  <c r="O31" i="8"/>
  <c r="BN64" i="10"/>
  <c r="S31" i="8"/>
  <c r="DJ33" i="7"/>
  <c r="DI33" i="7"/>
  <c r="D9" i="8"/>
  <c r="C42" i="8" s="1"/>
  <c r="D42" i="8" s="1"/>
  <c r="G12" i="8"/>
  <c r="H8" i="8"/>
  <c r="G41" i="8" s="1"/>
  <c r="O28" i="8"/>
  <c r="AN66" i="10"/>
  <c r="BI55" i="10"/>
  <c r="BN54" i="10"/>
  <c r="AK39" i="10"/>
  <c r="E6" i="8"/>
  <c r="BM43" i="10"/>
  <c r="R10" i="8"/>
  <c r="S43" i="8" s="1"/>
  <c r="BR40" i="10"/>
  <c r="U7" i="8"/>
  <c r="AK42" i="10"/>
  <c r="E9" i="8"/>
  <c r="BQ43" i="10"/>
  <c r="T10" i="8"/>
  <c r="U43" i="8" s="1"/>
  <c r="V43" i="8" s="1"/>
  <c r="U17" i="8"/>
  <c r="BR50" i="10"/>
  <c r="R11" i="8"/>
  <c r="S44" i="8" s="1"/>
  <c r="T44" i="8" s="1"/>
  <c r="AN40" i="10"/>
  <c r="F7" i="8"/>
  <c r="E40" i="8" s="1"/>
  <c r="F40" i="8" s="1"/>
  <c r="BN44" i="10"/>
  <c r="S11" i="8"/>
  <c r="AW46" i="10"/>
  <c r="K13" i="8"/>
  <c r="BQ39" i="10"/>
  <c r="T6" i="8"/>
  <c r="U39" i="8" s="1"/>
  <c r="V39" i="8" s="1"/>
  <c r="BI40" i="10"/>
  <c r="P7" i="8"/>
  <c r="Q40" i="8" s="1"/>
  <c r="AJ41" i="10"/>
  <c r="D8" i="8"/>
  <c r="C41" i="8" s="1"/>
  <c r="AV42" i="10"/>
  <c r="J9" i="8"/>
  <c r="I42" i="8" s="1"/>
  <c r="J42" i="8" s="1"/>
  <c r="S9" i="8"/>
  <c r="BN42" i="10"/>
  <c r="O10" i="8"/>
  <c r="BF43" i="10"/>
  <c r="BR44" i="10"/>
  <c r="U11" i="8"/>
  <c r="BJ45" i="10"/>
  <c r="Q12" i="8"/>
  <c r="E13" i="8"/>
  <c r="AK46" i="10"/>
  <c r="U13" i="8"/>
  <c r="BR46" i="10"/>
  <c r="BJ47" i="10"/>
  <c r="Q14" i="8"/>
  <c r="F15" i="8"/>
  <c r="E48" i="8" s="1"/>
  <c r="F48" i="8" s="1"/>
  <c r="AN48" i="10"/>
  <c r="AO49" i="10"/>
  <c r="G16" i="8"/>
  <c r="P17" i="8"/>
  <c r="Q50" i="8" s="1"/>
  <c r="BI50" i="10"/>
  <c r="AJ51" i="10"/>
  <c r="D18" i="8"/>
  <c r="C51" i="8" s="1"/>
  <c r="R22" i="8"/>
  <c r="S55" i="8" s="1"/>
  <c r="T55" i="8" s="1"/>
  <c r="BM55" i="10"/>
  <c r="AN56" i="10"/>
  <c r="F23" i="8"/>
  <c r="E56" i="8" s="1"/>
  <c r="F56" i="8" s="1"/>
  <c r="G10" i="8"/>
  <c r="J30" i="8"/>
  <c r="I63" i="8" s="1"/>
  <c r="S12" i="8"/>
  <c r="AJ65" i="10"/>
  <c r="AR40" i="10"/>
  <c r="AW43" i="10"/>
  <c r="BJ39" i="10"/>
  <c r="BQ66" i="10"/>
  <c r="O6" i="8"/>
  <c r="BF39" i="10"/>
  <c r="AO41" i="10"/>
  <c r="G8" i="8"/>
  <c r="J10" i="8"/>
  <c r="I43" i="8" s="1"/>
  <c r="AV43" i="10"/>
  <c r="BJ41" i="10"/>
  <c r="Q8" i="8"/>
  <c r="AW48" i="10"/>
  <c r="K15" i="8"/>
  <c r="BF55" i="10"/>
  <c r="O22" i="8"/>
  <c r="J6" i="8"/>
  <c r="I39" i="8" s="1"/>
  <c r="J39" i="8" s="1"/>
  <c r="AV39" i="10"/>
  <c r="AS40" i="10"/>
  <c r="I7" i="8"/>
  <c r="BJ40" i="10"/>
  <c r="Q7" i="8"/>
  <c r="AK41" i="10"/>
  <c r="E8" i="8"/>
  <c r="BR41" i="10"/>
  <c r="U8" i="8"/>
  <c r="T9" i="8"/>
  <c r="U42" i="8" s="1"/>
  <c r="V42" i="8" s="1"/>
  <c r="BQ42" i="10"/>
  <c r="AR43" i="10"/>
  <c r="H10" i="8"/>
  <c r="G43" i="8" s="1"/>
  <c r="H43" i="8" s="1"/>
  <c r="BI43" i="10"/>
  <c r="P10" i="8"/>
  <c r="Q43" i="8" s="1"/>
  <c r="D11" i="8"/>
  <c r="C44" i="8" s="1"/>
  <c r="D44" i="8" s="1"/>
  <c r="AJ44" i="10"/>
  <c r="AV45" i="10"/>
  <c r="J12" i="8"/>
  <c r="I45" i="8" s="1"/>
  <c r="J45" i="8" s="1"/>
  <c r="BM45" i="10"/>
  <c r="R12" i="8"/>
  <c r="S45" i="8" s="1"/>
  <c r="T45" i="8" s="1"/>
  <c r="AO48" i="10"/>
  <c r="G15" i="8"/>
  <c r="BF48" i="10"/>
  <c r="O15" i="8"/>
  <c r="AW49" i="10"/>
  <c r="K16" i="8"/>
  <c r="AS50" i="10"/>
  <c r="I17" i="8"/>
  <c r="Q17" i="8"/>
  <c r="BJ50" i="10"/>
  <c r="Q18" i="8"/>
  <c r="BJ51" i="10"/>
  <c r="AN52" i="10"/>
  <c r="F19" i="8"/>
  <c r="E52" i="8" s="1"/>
  <c r="F52" i="8" s="1"/>
  <c r="AV53" i="10"/>
  <c r="J20" i="8"/>
  <c r="I53" i="8" s="1"/>
  <c r="J53" i="8" s="1"/>
  <c r="BM53" i="10"/>
  <c r="R20" i="8"/>
  <c r="S53" i="8" s="1"/>
  <c r="AN54" i="10"/>
  <c r="F21" i="8"/>
  <c r="E54" i="8" s="1"/>
  <c r="F54" i="8" s="1"/>
  <c r="K22" i="8"/>
  <c r="AW55" i="10"/>
  <c r="BN55" i="10"/>
  <c r="S22" i="8"/>
  <c r="AO56" i="10"/>
  <c r="G23" i="8"/>
  <c r="AS60" i="10"/>
  <c r="I27" i="8"/>
  <c r="AN61" i="10"/>
  <c r="F28" i="8"/>
  <c r="E61" i="8" s="1"/>
  <c r="F61" i="8" s="1"/>
  <c r="AW62" i="10"/>
  <c r="K29" i="8"/>
  <c r="S29" i="8"/>
  <c r="BN62" i="10"/>
  <c r="U33" i="8"/>
  <c r="BR66" i="10"/>
  <c r="BF44" i="7"/>
  <c r="BE44" i="7"/>
  <c r="AS64" i="10"/>
  <c r="I31" i="8"/>
  <c r="BV40" i="7"/>
  <c r="BU40" i="7"/>
  <c r="AW65" i="10"/>
  <c r="K32" i="8"/>
  <c r="O33" i="8"/>
  <c r="BF66" i="10"/>
  <c r="Q26" i="8"/>
  <c r="BJ59" i="10"/>
  <c r="E12" i="8"/>
  <c r="H32" i="8"/>
  <c r="G65" i="8" s="1"/>
  <c r="J24" i="8"/>
  <c r="I57" i="8" s="1"/>
  <c r="J57" i="8" s="1"/>
  <c r="K19" i="8"/>
  <c r="O12" i="8"/>
  <c r="Q15" i="8"/>
  <c r="S7" i="8"/>
  <c r="AV44" i="10"/>
  <c r="J11" i="8"/>
  <c r="I44" i="8" s="1"/>
  <c r="AN45" i="10"/>
  <c r="F12" i="8"/>
  <c r="E45" i="8" s="1"/>
  <c r="F45" i="8" s="1"/>
  <c r="R13" i="8"/>
  <c r="S46" i="8" s="1"/>
  <c r="T46" i="8" s="1"/>
  <c r="BM46" i="10"/>
  <c r="AW54" i="10"/>
  <c r="K21" i="8"/>
  <c r="AJ39" i="10"/>
  <c r="D6" i="8"/>
  <c r="C39" i="8" s="1"/>
  <c r="AV40" i="10"/>
  <c r="J7" i="8"/>
  <c r="I40" i="8" s="1"/>
  <c r="J40" i="8" s="1"/>
  <c r="BM40" i="10"/>
  <c r="R7" i="8"/>
  <c r="S40" i="8" s="1"/>
  <c r="AN41" i="10"/>
  <c r="F8" i="8"/>
  <c r="E41" i="8" s="1"/>
  <c r="U9" i="8"/>
  <c r="BR42" i="10"/>
  <c r="Q10" i="8"/>
  <c r="BJ43" i="10"/>
  <c r="AK44" i="10"/>
  <c r="E11" i="8"/>
  <c r="BF44" i="10"/>
  <c r="O11" i="8"/>
  <c r="AW45" i="10"/>
  <c r="K12" i="8"/>
  <c r="O13" i="8"/>
  <c r="BF46" i="10"/>
  <c r="AW47" i="10"/>
  <c r="K14" i="8"/>
  <c r="BN47" i="10"/>
  <c r="S14" i="8"/>
  <c r="AR48" i="10"/>
  <c r="H15" i="8"/>
  <c r="G48" i="8" s="1"/>
  <c r="H48" i="8" s="1"/>
  <c r="AV50" i="10"/>
  <c r="J17" i="8"/>
  <c r="I50" i="8" s="1"/>
  <c r="J50" i="8" s="1"/>
  <c r="R17" i="8"/>
  <c r="S50" i="8" s="1"/>
  <c r="T50" i="8" s="1"/>
  <c r="BM50" i="10"/>
  <c r="BM51" i="10"/>
  <c r="R18" i="8"/>
  <c r="S51" i="8" s="1"/>
  <c r="AO52" i="10"/>
  <c r="G19" i="8"/>
  <c r="BF52" i="10"/>
  <c r="O19" i="8"/>
  <c r="AW53" i="10"/>
  <c r="K20" i="8"/>
  <c r="BN53" i="10"/>
  <c r="S20" i="8"/>
  <c r="G21" i="8"/>
  <c r="AO54" i="10"/>
  <c r="AW66" i="10"/>
  <c r="K33" i="8"/>
  <c r="G6" i="8"/>
  <c r="K17" i="8"/>
  <c r="O7" i="8"/>
  <c r="T24" i="8"/>
  <c r="U57" i="8" s="1"/>
  <c r="AS47" i="10"/>
  <c r="BJ46" i="10"/>
  <c r="BQ46" i="10"/>
  <c r="BN57" i="10"/>
  <c r="S24" i="8"/>
  <c r="BI61" i="10"/>
  <c r="P28" i="8"/>
  <c r="Q61" i="8" s="1"/>
  <c r="R61" i="8" s="1"/>
  <c r="AP44" i="7"/>
  <c r="C27" i="8" s="1"/>
  <c r="BM34" i="7"/>
  <c r="CD47" i="7"/>
  <c r="M30" i="8" s="1"/>
  <c r="E28" i="8"/>
  <c r="E20" i="8"/>
  <c r="I19" i="8"/>
  <c r="O27" i="8"/>
  <c r="Q19" i="8"/>
  <c r="S27" i="8"/>
  <c r="T23" i="8"/>
  <c r="U56" i="8" s="1"/>
  <c r="U19" i="8"/>
  <c r="AJ61" i="10"/>
  <c r="AK56" i="10"/>
  <c r="AO63" i="10"/>
  <c r="AR59" i="10"/>
  <c r="BN58" i="10"/>
  <c r="BR57" i="10"/>
  <c r="U24" i="8"/>
  <c r="BM61" i="10"/>
  <c r="R28" i="8"/>
  <c r="S61" i="8" s="1"/>
  <c r="BN65" i="10"/>
  <c r="S32" i="8"/>
  <c r="BN49" i="7"/>
  <c r="BN33" i="7"/>
  <c r="BN26" i="7"/>
  <c r="CS49" i="7"/>
  <c r="E26" i="8"/>
  <c r="E18" i="8"/>
  <c r="G25" i="8"/>
  <c r="H29" i="8"/>
  <c r="G62" i="8" s="1"/>
  <c r="H62" i="8" s="1"/>
  <c r="H21" i="8"/>
  <c r="G54" i="8" s="1"/>
  <c r="I25" i="8"/>
  <c r="J29" i="8"/>
  <c r="I62" i="8" s="1"/>
  <c r="K24" i="8"/>
  <c r="P18" i="8"/>
  <c r="Q51" i="8" s="1"/>
  <c r="R51" i="8" s="1"/>
  <c r="R26" i="8"/>
  <c r="S59" i="8" s="1"/>
  <c r="AJ58" i="10"/>
  <c r="BI54" i="10"/>
  <c r="BN51" i="10"/>
  <c r="BQ58" i="10"/>
  <c r="BQ53" i="10"/>
  <c r="T20" i="8"/>
  <c r="U53" i="8" s="1"/>
  <c r="BE49" i="7"/>
  <c r="BU50" i="7"/>
  <c r="AO47" i="7"/>
  <c r="B30" i="8" s="1"/>
  <c r="B63" i="8" s="1"/>
  <c r="BM28" i="7"/>
  <c r="CT50" i="7"/>
  <c r="DJ48" i="7"/>
  <c r="E33" i="8"/>
  <c r="E25" i="8"/>
  <c r="F26" i="8"/>
  <c r="E59" i="8" s="1"/>
  <c r="F59" i="8" s="1"/>
  <c r="G24" i="8"/>
  <c r="I24" i="8"/>
  <c r="J28" i="8"/>
  <c r="I61" i="8" s="1"/>
  <c r="J61" i="8" s="1"/>
  <c r="T32" i="8"/>
  <c r="U65" i="8" s="1"/>
  <c r="U28" i="8"/>
  <c r="BJ58" i="10"/>
  <c r="BQ55" i="10"/>
  <c r="BF57" i="10"/>
  <c r="O24" i="8"/>
  <c r="BQ61" i="10"/>
  <c r="T28" i="8"/>
  <c r="U61" i="8" s="1"/>
  <c r="V61" i="8" s="1"/>
  <c r="BR65" i="10"/>
  <c r="U32" i="8"/>
  <c r="AP49" i="7"/>
  <c r="C32" i="8" s="1"/>
  <c r="AX48" i="7"/>
  <c r="BV48" i="7"/>
  <c r="CT47" i="7"/>
  <c r="E24" i="8"/>
  <c r="F29" i="8"/>
  <c r="E62" i="8" s="1"/>
  <c r="F62" i="8" s="1"/>
  <c r="H19" i="8"/>
  <c r="G52" i="8" s="1"/>
  <c r="J19" i="8"/>
  <c r="I52" i="8" s="1"/>
  <c r="P15" i="8"/>
  <c r="Q48" i="8" s="1"/>
  <c r="Q27" i="8"/>
  <c r="R23" i="8"/>
  <c r="S56" i="8" s="1"/>
  <c r="U27" i="8"/>
  <c r="AS55" i="10"/>
  <c r="BF62" i="10"/>
  <c r="BJ54" i="10"/>
  <c r="BM62" i="10"/>
  <c r="BR59" i="10"/>
  <c r="AX49" i="7"/>
  <c r="BE48" i="7"/>
  <c r="BU49" i="7"/>
  <c r="CD48" i="7"/>
  <c r="M31" i="8" s="1"/>
  <c r="DJ35" i="7"/>
  <c r="D29" i="8"/>
  <c r="C62" i="8" s="1"/>
  <c r="F24" i="8"/>
  <c r="E57" i="8" s="1"/>
  <c r="P27" i="8"/>
  <c r="Q60" i="8" s="1"/>
  <c r="R19" i="8"/>
  <c r="S52" i="8" s="1"/>
  <c r="T52" i="8" s="1"/>
  <c r="U23" i="8"/>
  <c r="BF59" i="10"/>
  <c r="BM58" i="10"/>
  <c r="BQ50" i="10"/>
  <c r="BR58" i="10"/>
  <c r="BJ57" i="10"/>
  <c r="Q24" i="8"/>
  <c r="BF34" i="7"/>
  <c r="BN40" i="7"/>
  <c r="CD33" i="7"/>
  <c r="M16" i="8" s="1"/>
  <c r="I29" i="8"/>
  <c r="I21" i="8"/>
  <c r="J25" i="8"/>
  <c r="I58" i="8" s="1"/>
  <c r="J58" i="8" s="1"/>
  <c r="O30" i="8"/>
  <c r="Q22" i="8"/>
  <c r="U22" i="8"/>
  <c r="BF58" i="10"/>
  <c r="BR54" i="10"/>
  <c r="DZ12" i="10"/>
  <c r="DZ20" i="10"/>
  <c r="DZ28" i="10"/>
  <c r="EC8" i="10"/>
  <c r="EC24" i="10"/>
  <c r="EF12" i="10"/>
  <c r="EF20" i="10"/>
  <c r="EF28" i="10"/>
  <c r="DZ13" i="10"/>
  <c r="DZ21" i="10"/>
  <c r="DZ29" i="10"/>
  <c r="EC9" i="10"/>
  <c r="EC25" i="10"/>
  <c r="EC33" i="10"/>
  <c r="EF13" i="10"/>
  <c r="EF21" i="10"/>
  <c r="EF29" i="10"/>
  <c r="DZ14" i="10"/>
  <c r="DZ22" i="10"/>
  <c r="DZ30" i="10"/>
  <c r="EC10" i="10"/>
  <c r="EC18" i="10"/>
  <c r="EC26" i="10"/>
  <c r="EF14" i="10"/>
  <c r="EF22" i="10"/>
  <c r="EF30" i="10"/>
  <c r="DZ7" i="10"/>
  <c r="DZ15" i="10"/>
  <c r="DZ23" i="10"/>
  <c r="EC11" i="10"/>
  <c r="EC19" i="10"/>
  <c r="EC27" i="10"/>
  <c r="EF7" i="10"/>
  <c r="EF15" i="10"/>
  <c r="EF23" i="10"/>
  <c r="DZ8" i="10"/>
  <c r="DZ24" i="10"/>
  <c r="EC12" i="10"/>
  <c r="EC20" i="10"/>
  <c r="EC28" i="10"/>
  <c r="EF8" i="10"/>
  <c r="EF24" i="10"/>
  <c r="DZ9" i="10"/>
  <c r="DZ25" i="10"/>
  <c r="DZ33" i="10"/>
  <c r="EC13" i="10"/>
  <c r="EC21" i="10"/>
  <c r="EC29" i="10"/>
  <c r="EF9" i="10"/>
  <c r="EF25" i="10"/>
  <c r="EF33" i="10"/>
  <c r="DZ10" i="10"/>
  <c r="DZ18" i="10"/>
  <c r="DZ26" i="10"/>
  <c r="EC14" i="10"/>
  <c r="EC22" i="10"/>
  <c r="EC30" i="10"/>
  <c r="EF10" i="10"/>
  <c r="EF18" i="10"/>
  <c r="EF26" i="10"/>
  <c r="DZ11" i="10"/>
  <c r="DZ19" i="10"/>
  <c r="DZ27" i="10"/>
  <c r="EC7" i="10"/>
  <c r="EC15" i="10"/>
  <c r="EC23" i="10"/>
  <c r="EF11" i="10"/>
  <c r="EF19" i="10"/>
  <c r="EF27" i="10"/>
  <c r="DD7" i="10"/>
  <c r="DD15" i="10"/>
  <c r="DD23" i="10"/>
  <c r="DG11" i="10"/>
  <c r="DG19" i="10"/>
  <c r="DG27" i="10"/>
  <c r="DJ7" i="10"/>
  <c r="DJ15" i="10"/>
  <c r="DJ23" i="10"/>
  <c r="DO11" i="10"/>
  <c r="DO19" i="10"/>
  <c r="DO27" i="10"/>
  <c r="DR7" i="10"/>
  <c r="DR15" i="10"/>
  <c r="DR23" i="10"/>
  <c r="DU11" i="10"/>
  <c r="DU19" i="10"/>
  <c r="DU27" i="10"/>
  <c r="DD8" i="10"/>
  <c r="DD24" i="10"/>
  <c r="DG12" i="10"/>
  <c r="DG20" i="10"/>
  <c r="DG28" i="10"/>
  <c r="DJ8" i="10"/>
  <c r="DJ24" i="10"/>
  <c r="DO12" i="10"/>
  <c r="DO20" i="10"/>
  <c r="DO28" i="10"/>
  <c r="DR8" i="10"/>
  <c r="DR24" i="10"/>
  <c r="DU12" i="10"/>
  <c r="DU20" i="10"/>
  <c r="DU28" i="10"/>
  <c r="DD9" i="10"/>
  <c r="DD25" i="10"/>
  <c r="DD33" i="10"/>
  <c r="DG13" i="10"/>
  <c r="DG21" i="10"/>
  <c r="DG29" i="10"/>
  <c r="DJ9" i="10"/>
  <c r="DJ25" i="10"/>
  <c r="DJ33" i="10"/>
  <c r="DO13" i="10"/>
  <c r="DO21" i="10"/>
  <c r="DO29" i="10"/>
  <c r="DR9" i="10"/>
  <c r="DR25" i="10"/>
  <c r="DR33" i="10"/>
  <c r="DU13" i="10"/>
  <c r="DU21" i="10"/>
  <c r="DU29" i="10"/>
  <c r="DD10" i="10"/>
  <c r="DD18" i="10"/>
  <c r="DD26" i="10"/>
  <c r="DG14" i="10"/>
  <c r="DG22" i="10"/>
  <c r="DG30" i="10"/>
  <c r="DJ10" i="10"/>
  <c r="DJ18" i="10"/>
  <c r="DJ26" i="10"/>
  <c r="DO14" i="10"/>
  <c r="DO22" i="10"/>
  <c r="DO30" i="10"/>
  <c r="DR10" i="10"/>
  <c r="DR18" i="10"/>
  <c r="DR26" i="10"/>
  <c r="DU14" i="10"/>
  <c r="DU22" i="10"/>
  <c r="DU30" i="10"/>
  <c r="DD11" i="10"/>
  <c r="DD19" i="10"/>
  <c r="DD27" i="10"/>
  <c r="DG7" i="10"/>
  <c r="DG15" i="10"/>
  <c r="DG23" i="10"/>
  <c r="DJ11" i="10"/>
  <c r="DJ19" i="10"/>
  <c r="DJ27" i="10"/>
  <c r="DO7" i="10"/>
  <c r="DO15" i="10"/>
  <c r="DO23" i="10"/>
  <c r="DR11" i="10"/>
  <c r="DR19" i="10"/>
  <c r="DR27" i="10"/>
  <c r="DU7" i="10"/>
  <c r="DU15" i="10"/>
  <c r="DU23" i="10"/>
  <c r="DD12" i="10"/>
  <c r="DD20" i="10"/>
  <c r="DD28" i="10"/>
  <c r="DG8" i="10"/>
  <c r="DG24" i="10"/>
  <c r="DJ12" i="10"/>
  <c r="DJ20" i="10"/>
  <c r="DJ28" i="10"/>
  <c r="DO8" i="10"/>
  <c r="DO24" i="10"/>
  <c r="DR12" i="10"/>
  <c r="DR20" i="10"/>
  <c r="DR28" i="10"/>
  <c r="DU8" i="10"/>
  <c r="DU24" i="10"/>
  <c r="DD13" i="10"/>
  <c r="DD21" i="10"/>
  <c r="DD29" i="10"/>
  <c r="DG9" i="10"/>
  <c r="DG25" i="10"/>
  <c r="DG33" i="10"/>
  <c r="DJ13" i="10"/>
  <c r="DJ21" i="10"/>
  <c r="DJ29" i="10"/>
  <c r="DO9" i="10"/>
  <c r="DO25" i="10"/>
  <c r="DO33" i="10"/>
  <c r="DR13" i="10"/>
  <c r="DR21" i="10"/>
  <c r="DR29" i="10"/>
  <c r="DU9" i="10"/>
  <c r="DU25" i="10"/>
  <c r="DU33" i="10"/>
  <c r="DD14" i="10"/>
  <c r="DD22" i="10"/>
  <c r="DD30" i="10"/>
  <c r="DG10" i="10"/>
  <c r="DG18" i="10"/>
  <c r="DG26" i="10"/>
  <c r="DJ14" i="10"/>
  <c r="DJ22" i="10"/>
  <c r="DJ30" i="10"/>
  <c r="DO10" i="10"/>
  <c r="DO18" i="10"/>
  <c r="DO26" i="10"/>
  <c r="DR14" i="10"/>
  <c r="DR22" i="10"/>
  <c r="DR30" i="10"/>
  <c r="DU10" i="10"/>
  <c r="DU18" i="10"/>
  <c r="DU26" i="10"/>
  <c r="CS14" i="10"/>
  <c r="CV8" i="10"/>
  <c r="CV24" i="10"/>
  <c r="CY12" i="10"/>
  <c r="CY20" i="10"/>
  <c r="CS29" i="10"/>
  <c r="CS21" i="10"/>
  <c r="CS13" i="10"/>
  <c r="CV9" i="10"/>
  <c r="CV25" i="10"/>
  <c r="CV33" i="10"/>
  <c r="CY13" i="10"/>
  <c r="CY21" i="10"/>
  <c r="CY29" i="10"/>
  <c r="CS30" i="10"/>
  <c r="CS28" i="10"/>
  <c r="CS20" i="10"/>
  <c r="CS12" i="10"/>
  <c r="CV10" i="10"/>
  <c r="CV18" i="10"/>
  <c r="CV26" i="10"/>
  <c r="CY14" i="10"/>
  <c r="CY22" i="10"/>
  <c r="CY30" i="10"/>
  <c r="CS7" i="10"/>
  <c r="CS27" i="10"/>
  <c r="CS19" i="10"/>
  <c r="CS11" i="10"/>
  <c r="CV11" i="10"/>
  <c r="CV19" i="10"/>
  <c r="CV27" i="10"/>
  <c r="CY7" i="10"/>
  <c r="CY15" i="10"/>
  <c r="CY23" i="10"/>
  <c r="CS22" i="10"/>
  <c r="CS26" i="10"/>
  <c r="CS18" i="10"/>
  <c r="CS10" i="10"/>
  <c r="CV12" i="10"/>
  <c r="CV20" i="10"/>
  <c r="CV28" i="10"/>
  <c r="CY8" i="10"/>
  <c r="CY24" i="10"/>
  <c r="CS33" i="10"/>
  <c r="CS25" i="10"/>
  <c r="CS9" i="10"/>
  <c r="CV13" i="10"/>
  <c r="CV21" i="10"/>
  <c r="CV29" i="10"/>
  <c r="CY9" i="10"/>
  <c r="CY25" i="10"/>
  <c r="CY33" i="10"/>
  <c r="CY28" i="10"/>
  <c r="CS24" i="10"/>
  <c r="CS8" i="10"/>
  <c r="CV14" i="10"/>
  <c r="CV22" i="10"/>
  <c r="CV30" i="10"/>
  <c r="CY10" i="10"/>
  <c r="CY18" i="10"/>
  <c r="CY26" i="10"/>
  <c r="CS23" i="10"/>
  <c r="CS15" i="10"/>
  <c r="CV7" i="10"/>
  <c r="CV15" i="10"/>
  <c r="CV23" i="10"/>
  <c r="CY11" i="10"/>
  <c r="CY19" i="10"/>
  <c r="CY27" i="10"/>
  <c r="BZ27" i="10"/>
  <c r="CF19" i="10"/>
  <c r="B54" i="10"/>
  <c r="CC7" i="10"/>
  <c r="CF25" i="10"/>
  <c r="CC13" i="10"/>
  <c r="CF27" i="10"/>
  <c r="CC21" i="10"/>
  <c r="BZ9" i="10"/>
  <c r="CC23" i="10"/>
  <c r="BZ11" i="10"/>
  <c r="CC29" i="10"/>
  <c r="BZ19" i="10"/>
  <c r="CF9" i="10"/>
  <c r="BZ25" i="10"/>
  <c r="CF11" i="10"/>
  <c r="BZ10" i="10"/>
  <c r="CG10" i="10" s="1"/>
  <c r="AX42" i="10" s="1"/>
  <c r="BZ18" i="10"/>
  <c r="BZ26" i="10"/>
  <c r="CC14" i="10"/>
  <c r="CC22" i="10"/>
  <c r="CC30" i="10"/>
  <c r="CF10" i="10"/>
  <c r="CF18" i="10"/>
  <c r="CF26" i="10"/>
  <c r="BZ12" i="10"/>
  <c r="BZ20" i="10"/>
  <c r="CC8" i="10"/>
  <c r="CC16" i="10"/>
  <c r="CC24" i="10"/>
  <c r="CF12" i="10"/>
  <c r="CF20" i="10"/>
  <c r="BZ13" i="10"/>
  <c r="BZ21" i="10"/>
  <c r="BZ29" i="10"/>
  <c r="CC9" i="10"/>
  <c r="CC25" i="10"/>
  <c r="CF13" i="10"/>
  <c r="CF21" i="10"/>
  <c r="CF29" i="10"/>
  <c r="CG29" i="10" s="1"/>
  <c r="AX61" i="10" s="1"/>
  <c r="BZ14" i="10"/>
  <c r="BZ22" i="10"/>
  <c r="BZ30" i="10"/>
  <c r="CC10" i="10"/>
  <c r="CC18" i="10"/>
  <c r="CC26" i="10"/>
  <c r="CF14" i="10"/>
  <c r="CF22" i="10"/>
  <c r="CF30" i="10"/>
  <c r="BZ7" i="10"/>
  <c r="BZ15" i="10"/>
  <c r="BZ23" i="10"/>
  <c r="CC11" i="10"/>
  <c r="CC19" i="10"/>
  <c r="CC27" i="10"/>
  <c r="CF7" i="10"/>
  <c r="CF15" i="10"/>
  <c r="CF23" i="10"/>
  <c r="CC15" i="10"/>
  <c r="BZ8" i="10"/>
  <c r="BZ16" i="10"/>
  <c r="BZ24" i="10"/>
  <c r="CC12" i="10"/>
  <c r="CC20" i="10"/>
  <c r="CF8" i="10"/>
  <c r="CF16" i="10"/>
  <c r="CF24" i="10"/>
  <c r="BR23" i="10"/>
  <c r="B55" i="10"/>
  <c r="BO11" i="10"/>
  <c r="BR25" i="10"/>
  <c r="BO13" i="10"/>
  <c r="BU11" i="10"/>
  <c r="BO19" i="10"/>
  <c r="BU13" i="10"/>
  <c r="BO21" i="10"/>
  <c r="BU19" i="10"/>
  <c r="BO27" i="10"/>
  <c r="BU21" i="10"/>
  <c r="BO29" i="10"/>
  <c r="BU27" i="10"/>
  <c r="B52" i="10"/>
  <c r="BR9" i="10"/>
  <c r="BU29" i="10"/>
  <c r="BR7" i="10"/>
  <c r="BR15" i="10"/>
  <c r="BO12" i="10"/>
  <c r="BO20" i="10"/>
  <c r="BR8" i="10"/>
  <c r="BR16" i="10"/>
  <c r="BR24" i="10"/>
  <c r="BU12" i="10"/>
  <c r="BU20" i="10"/>
  <c r="BO14" i="10"/>
  <c r="BO22" i="10"/>
  <c r="BO30" i="10"/>
  <c r="BR10" i="10"/>
  <c r="BR18" i="10"/>
  <c r="BR26" i="10"/>
  <c r="BU14" i="10"/>
  <c r="BU22" i="10"/>
  <c r="BU30" i="10"/>
  <c r="BO7" i="10"/>
  <c r="BO15" i="10"/>
  <c r="BO23" i="10"/>
  <c r="BR11" i="10"/>
  <c r="BR19" i="10"/>
  <c r="BR27" i="10"/>
  <c r="BU7" i="10"/>
  <c r="BU15" i="10"/>
  <c r="BU23" i="10"/>
  <c r="BO8" i="10"/>
  <c r="BO16" i="10"/>
  <c r="BO24" i="10"/>
  <c r="BR12" i="10"/>
  <c r="BR20" i="10"/>
  <c r="BU8" i="10"/>
  <c r="BU16" i="10"/>
  <c r="BU24" i="10"/>
  <c r="BO9" i="10"/>
  <c r="BO25" i="10"/>
  <c r="BR13" i="10"/>
  <c r="BR21" i="10"/>
  <c r="BR29" i="10"/>
  <c r="BU9" i="10"/>
  <c r="BU25" i="10"/>
  <c r="BO10" i="10"/>
  <c r="BO18" i="10"/>
  <c r="BO26" i="10"/>
  <c r="BR14" i="10"/>
  <c r="BR22" i="10"/>
  <c r="BR30" i="10"/>
  <c r="BU10" i="10"/>
  <c r="BU18" i="10"/>
  <c r="BU26" i="10"/>
  <c r="BD29" i="10"/>
  <c r="BD13" i="10"/>
  <c r="BD21" i="10"/>
  <c r="BG9" i="10"/>
  <c r="BG25" i="10"/>
  <c r="BJ13" i="10"/>
  <c r="BJ21" i="10"/>
  <c r="BJ29" i="10"/>
  <c r="BD24" i="10"/>
  <c r="BD16" i="10"/>
  <c r="BD8" i="10"/>
  <c r="BG14" i="10"/>
  <c r="BG22" i="10"/>
  <c r="BG30" i="10"/>
  <c r="BJ10" i="10"/>
  <c r="BJ18" i="10"/>
  <c r="BJ26" i="10"/>
  <c r="BD23" i="10"/>
  <c r="BD15" i="10"/>
  <c r="BG7" i="10"/>
  <c r="BG15" i="10"/>
  <c r="BG23" i="10"/>
  <c r="BJ11" i="10"/>
  <c r="BJ19" i="10"/>
  <c r="BJ27" i="10"/>
  <c r="B39" i="10"/>
  <c r="CO16" i="10"/>
  <c r="BD30" i="10"/>
  <c r="BD22" i="10"/>
  <c r="BD14" i="10"/>
  <c r="BG8" i="10"/>
  <c r="BG16" i="10"/>
  <c r="BG24" i="10"/>
  <c r="BJ12" i="10"/>
  <c r="BJ20" i="10"/>
  <c r="BD20" i="10"/>
  <c r="BD12" i="10"/>
  <c r="BG10" i="10"/>
  <c r="BG18" i="10"/>
  <c r="BG26" i="10"/>
  <c r="BJ14" i="10"/>
  <c r="BJ22" i="10"/>
  <c r="BJ30" i="10"/>
  <c r="BD27" i="10"/>
  <c r="BD19" i="10"/>
  <c r="BD11" i="10"/>
  <c r="BG11" i="10"/>
  <c r="BG19" i="10"/>
  <c r="BG27" i="10"/>
  <c r="BJ7" i="10"/>
  <c r="BJ15" i="10"/>
  <c r="BJ23" i="10"/>
  <c r="BD26" i="10"/>
  <c r="BD18" i="10"/>
  <c r="BD10" i="10"/>
  <c r="BG12" i="10"/>
  <c r="BG20" i="10"/>
  <c r="BJ8" i="10"/>
  <c r="BJ16" i="10"/>
  <c r="BJ24" i="10"/>
  <c r="BD25" i="10"/>
  <c r="BD9" i="10"/>
  <c r="BG13" i="10"/>
  <c r="BG21" i="10"/>
  <c r="BG29" i="10"/>
  <c r="BJ9" i="10"/>
  <c r="BJ25" i="10"/>
  <c r="AS14" i="10"/>
  <c r="B57" i="10"/>
  <c r="AV8" i="10"/>
  <c r="AV16" i="10"/>
  <c r="B44" i="10"/>
  <c r="AV24" i="10"/>
  <c r="B46" i="10"/>
  <c r="AY12" i="10"/>
  <c r="B41" i="10"/>
  <c r="AY20" i="10"/>
  <c r="AS30" i="10"/>
  <c r="B59" i="10"/>
  <c r="AS22" i="10"/>
  <c r="I39" i="10"/>
  <c r="B42" i="10"/>
  <c r="CP16" i="10"/>
  <c r="BD48" i="10" s="1"/>
  <c r="AS29" i="10"/>
  <c r="AS21" i="10"/>
  <c r="AS13" i="10"/>
  <c r="AV9" i="10"/>
  <c r="AV25" i="10"/>
  <c r="AY13" i="10"/>
  <c r="AY21" i="10"/>
  <c r="AY29" i="10"/>
  <c r="CP31" i="10"/>
  <c r="BD63" i="10" s="1"/>
  <c r="AS20" i="10"/>
  <c r="AS12" i="10"/>
  <c r="AV10" i="10"/>
  <c r="AV18" i="10"/>
  <c r="AV26" i="10"/>
  <c r="AY14" i="10"/>
  <c r="AY22" i="10"/>
  <c r="AY30" i="10"/>
  <c r="B45" i="10"/>
  <c r="AI39" i="10"/>
  <c r="AS7" i="10"/>
  <c r="F39" i="10" s="1"/>
  <c r="AS27" i="10"/>
  <c r="AS19" i="10"/>
  <c r="AS11" i="10"/>
  <c r="AV11" i="10"/>
  <c r="AV19" i="10"/>
  <c r="AV27" i="10"/>
  <c r="AY7" i="10"/>
  <c r="L39" i="10" s="1"/>
  <c r="AY15" i="10"/>
  <c r="AY23" i="10"/>
  <c r="AS26" i="10"/>
  <c r="AS18" i="10"/>
  <c r="AS10" i="10"/>
  <c r="AY8" i="10"/>
  <c r="AY16" i="10"/>
  <c r="AY24" i="10"/>
  <c r="CP34" i="10"/>
  <c r="BD66" i="10" s="1"/>
  <c r="AS25" i="10"/>
  <c r="AS9" i="10"/>
  <c r="AV21" i="10"/>
  <c r="AV29" i="10"/>
  <c r="AS16" i="10"/>
  <c r="AS8" i="10"/>
  <c r="AV30" i="10"/>
  <c r="AY18" i="10"/>
  <c r="AY26" i="10"/>
  <c r="AS23" i="10"/>
  <c r="AS15" i="10"/>
  <c r="AV15" i="10"/>
  <c r="AY11" i="10"/>
  <c r="AY19" i="10"/>
  <c r="CP33" i="10"/>
  <c r="BD65" i="10" s="1"/>
  <c r="CP17" i="10"/>
  <c r="BD49" i="10" s="1"/>
  <c r="AP17" i="10"/>
  <c r="AI49" i="10" s="1"/>
  <c r="CO34" i="10"/>
  <c r="AP34" i="10"/>
  <c r="AI66" i="10" s="1"/>
  <c r="AP32" i="10"/>
  <c r="AI64" i="10" s="1"/>
  <c r="CP32" i="10"/>
  <c r="BD64" i="10" s="1"/>
  <c r="CO17" i="10"/>
  <c r="AO28" i="10"/>
  <c r="CO32" i="10"/>
  <c r="CO31" i="10"/>
  <c r="AO17" i="10"/>
  <c r="AO32" i="10"/>
  <c r="AO31" i="10"/>
  <c r="AO34" i="10"/>
  <c r="AO33" i="10"/>
  <c r="AP33" i="10"/>
  <c r="AI65" i="10" s="1"/>
  <c r="AP31" i="10"/>
  <c r="AI63" i="10" s="1"/>
  <c r="AP28" i="10"/>
  <c r="AI60" i="10" s="1"/>
  <c r="P49" i="8"/>
  <c r="F41" i="8"/>
  <c r="R47" i="8"/>
  <c r="R66" i="8"/>
  <c r="R58" i="8"/>
  <c r="R42" i="8"/>
  <c r="V62" i="8"/>
  <c r="V54" i="8"/>
  <c r="V46" i="8"/>
  <c r="V50" i="8"/>
  <c r="V57" i="8"/>
  <c r="V55" i="8"/>
  <c r="R39" i="8"/>
  <c r="D66" i="8"/>
  <c r="H57" i="8"/>
  <c r="V65" i="8"/>
  <c r="T57" i="8"/>
  <c r="T41" i="8"/>
  <c r="F57" i="8"/>
  <c r="R53" i="8"/>
  <c r="F66" i="8"/>
  <c r="H66" i="8"/>
  <c r="V41" i="8"/>
  <c r="R50" i="8"/>
  <c r="D51" i="8"/>
  <c r="J43" i="8"/>
  <c r="D43" i="8"/>
  <c r="H52" i="8"/>
  <c r="J52" i="8"/>
  <c r="T56" i="8"/>
  <c r="R48" i="8"/>
  <c r="T40" i="8"/>
  <c r="R40" i="8"/>
  <c r="H54" i="8"/>
  <c r="J54" i="8"/>
  <c r="D40" i="8"/>
  <c r="J59" i="8"/>
  <c r="H59" i="8"/>
  <c r="F55" i="8"/>
  <c r="D39" i="8"/>
  <c r="T61" i="8"/>
  <c r="P61" i="8"/>
  <c r="V53" i="8"/>
  <c r="T53" i="8"/>
  <c r="V45" i="8"/>
  <c r="P45" i="8"/>
  <c r="J44" i="8"/>
  <c r="T60" i="8"/>
  <c r="R60" i="8"/>
  <c r="P60" i="8"/>
  <c r="P44" i="8"/>
  <c r="V40" i="8"/>
  <c r="F46" i="8"/>
  <c r="J46" i="8"/>
  <c r="H40" i="8"/>
  <c r="T59" i="8"/>
  <c r="P59" i="8"/>
  <c r="V59" i="8"/>
  <c r="P51" i="8"/>
  <c r="V51" i="8"/>
  <c r="T51" i="8"/>
  <c r="T43" i="8"/>
  <c r="R43" i="8"/>
  <c r="P43" i="8"/>
  <c r="D48" i="8"/>
  <c r="V52" i="8"/>
  <c r="V56" i="8"/>
  <c r="H45" i="8"/>
  <c r="D56" i="8"/>
  <c r="F53" i="8"/>
  <c r="D58" i="8"/>
  <c r="P57" i="8"/>
  <c r="P52" i="8"/>
  <c r="R57" i="8"/>
  <c r="P65" i="8"/>
  <c r="P53" i="8"/>
  <c r="D41" i="8"/>
  <c r="H41" i="8"/>
  <c r="P39" i="8"/>
  <c r="J48" i="8"/>
  <c r="V58" i="8"/>
  <c r="P41" i="8"/>
  <c r="J55" i="8"/>
  <c r="P55" i="8"/>
  <c r="P47" i="8"/>
  <c r="T58" i="8"/>
  <c r="T42" i="8"/>
  <c r="R55" i="8"/>
  <c r="T47" i="8"/>
  <c r="P40" i="8"/>
  <c r="P42" i="8"/>
  <c r="P46" i="8"/>
  <c r="P48" i="8"/>
  <c r="P50" i="8"/>
  <c r="P54" i="8"/>
  <c r="P56" i="8"/>
  <c r="P58" i="8"/>
  <c r="P62" i="8"/>
  <c r="P64" i="8"/>
  <c r="R46" i="8"/>
  <c r="R54" i="8"/>
  <c r="R62" i="8"/>
  <c r="T54" i="8"/>
  <c r="T62" i="8"/>
  <c r="H55" i="8"/>
  <c r="H47" i="8"/>
  <c r="J62" i="8"/>
  <c r="D55" i="8"/>
  <c r="D47" i="8"/>
  <c r="D62" i="8"/>
  <c r="D61" i="8"/>
  <c r="D45" i="8"/>
  <c r="DI32" i="7"/>
  <c r="DJ47" i="7"/>
  <c r="DI48" i="7"/>
  <c r="DI47" i="7"/>
  <c r="DB50" i="7"/>
  <c r="DA48" i="7"/>
  <c r="DA50" i="7"/>
  <c r="DA47" i="7"/>
  <c r="CS47" i="7"/>
  <c r="CT49" i="7"/>
  <c r="CT48" i="7"/>
  <c r="CS48" i="7"/>
  <c r="CT33" i="7"/>
  <c r="CS33" i="7"/>
  <c r="CL49" i="7"/>
  <c r="CK48" i="7"/>
  <c r="BE64" i="10" s="1"/>
  <c r="CK50" i="7"/>
  <c r="BE66" i="10" s="1"/>
  <c r="CK47" i="7"/>
  <c r="BE63" i="10" s="1"/>
  <c r="CC47" i="7"/>
  <c r="L30" i="8" s="1"/>
  <c r="N63" i="8" s="1"/>
  <c r="BU48" i="7"/>
  <c r="BV35" i="7"/>
  <c r="BU35" i="7"/>
  <c r="BN28" i="7"/>
  <c r="BM26" i="7"/>
  <c r="BN23" i="7"/>
  <c r="BM23" i="7"/>
  <c r="BM40" i="7"/>
  <c r="BM33" i="7"/>
  <c r="BM35" i="7"/>
  <c r="BM48" i="7"/>
  <c r="BE47" i="7"/>
  <c r="BE34" i="7"/>
  <c r="AW48" i="7"/>
  <c r="AP50" i="7"/>
  <c r="C33" i="8" s="1"/>
  <c r="AO49" i="7"/>
  <c r="B32" i="8" s="1"/>
  <c r="B65" i="8" s="1"/>
  <c r="H65" i="8" s="1"/>
  <c r="AO48" i="7"/>
  <c r="B31" i="8" s="1"/>
  <c r="B64" i="8" s="1"/>
  <c r="AO33" i="7"/>
  <c r="B16" i="8" s="1"/>
  <c r="B49" i="8" s="1"/>
  <c r="H18" i="3"/>
  <c r="H17" i="3"/>
  <c r="H9" i="3"/>
  <c r="H8" i="3"/>
  <c r="AZ18" i="10" l="1"/>
  <c r="BA18" i="10"/>
  <c r="AM50" i="10" s="1"/>
  <c r="S30" i="8"/>
  <c r="U15" i="8"/>
  <c r="P66" i="8"/>
  <c r="J27" i="8"/>
  <c r="I60" i="8" s="1"/>
  <c r="J60" i="8" s="1"/>
  <c r="BM65" i="10"/>
  <c r="R32" i="8"/>
  <c r="S65" i="8" s="1"/>
  <c r="T65" i="8" s="1"/>
  <c r="D27" i="8"/>
  <c r="C60" i="8" s="1"/>
  <c r="D60" i="8" s="1"/>
  <c r="AJ60" i="10"/>
  <c r="F49" i="8"/>
  <c r="H27" i="8"/>
  <c r="G60" i="8" s="1"/>
  <c r="H60" i="8" s="1"/>
  <c r="AV49" i="10"/>
  <c r="J16" i="8"/>
  <c r="I49" i="8" s="1"/>
  <c r="J49" i="8" s="1"/>
  <c r="AR63" i="10"/>
  <c r="H30" i="8"/>
  <c r="G63" i="8" s="1"/>
  <c r="H63" i="8" s="1"/>
  <c r="AR49" i="10"/>
  <c r="H16" i="8"/>
  <c r="G49" i="8" s="1"/>
  <c r="H49" i="8" s="1"/>
  <c r="H23" i="8"/>
  <c r="G56" i="8" s="1"/>
  <c r="H56" i="8" s="1"/>
  <c r="AR56" i="10"/>
  <c r="AS39" i="10"/>
  <c r="I6" i="8"/>
  <c r="BQ48" i="10"/>
  <c r="T15" i="8"/>
  <c r="U48" i="8" s="1"/>
  <c r="V48" i="8" s="1"/>
  <c r="AK65" i="10"/>
  <c r="E32" i="8"/>
  <c r="AW56" i="10"/>
  <c r="K23" i="8"/>
  <c r="AR64" i="10"/>
  <c r="H31" i="8"/>
  <c r="G64" i="8" s="1"/>
  <c r="H64" i="8" s="1"/>
  <c r="BI49" i="10"/>
  <c r="P16" i="8"/>
  <c r="Q49" i="8" s="1"/>
  <c r="R49" i="8" s="1"/>
  <c r="P63" i="8"/>
  <c r="BR64" i="10"/>
  <c r="U31" i="8"/>
  <c r="AS49" i="10"/>
  <c r="I16" i="8"/>
  <c r="BI64" i="10"/>
  <c r="P31" i="8"/>
  <c r="Q64" i="8" s="1"/>
  <c r="R64" i="8" s="1"/>
  <c r="AN60" i="10"/>
  <c r="F27" i="8"/>
  <c r="E60" i="8" s="1"/>
  <c r="F60" i="8" s="1"/>
  <c r="P30" i="8"/>
  <c r="Q63" i="8" s="1"/>
  <c r="R63" i="8" s="1"/>
  <c r="BI63" i="10"/>
  <c r="AO50" i="10"/>
  <c r="G17" i="8"/>
  <c r="AW64" i="10"/>
  <c r="K31" i="8"/>
  <c r="J18" i="8"/>
  <c r="I51" i="8" s="1"/>
  <c r="J51" i="8" s="1"/>
  <c r="AV51" i="10"/>
  <c r="BM64" i="10"/>
  <c r="R31" i="8"/>
  <c r="S64" i="8" s="1"/>
  <c r="T64" i="8" s="1"/>
  <c r="H18" i="8"/>
  <c r="G51" i="8" s="1"/>
  <c r="H51" i="8" s="1"/>
  <c r="AR51" i="10"/>
  <c r="AW51" i="10"/>
  <c r="K18" i="8"/>
  <c r="BJ49" i="10"/>
  <c r="Q16" i="8"/>
  <c r="S33" i="8"/>
  <c r="BN66" i="10"/>
  <c r="J63" i="8"/>
  <c r="D65" i="8"/>
  <c r="AJ50" i="10"/>
  <c r="D17" i="8"/>
  <c r="C50" i="8" s="1"/>
  <c r="D50" i="8" s="1"/>
  <c r="U18" i="8"/>
  <c r="BR51" i="10"/>
  <c r="Q33" i="8"/>
  <c r="BJ66" i="10"/>
  <c r="AS65" i="10"/>
  <c r="I32" i="8"/>
  <c r="AV64" i="10"/>
  <c r="J31" i="8"/>
  <c r="I64" i="8" s="1"/>
  <c r="J64" i="8" s="1"/>
  <c r="BQ64" i="10"/>
  <c r="T31" i="8"/>
  <c r="U64" i="8" s="1"/>
  <c r="V64" i="8" s="1"/>
  <c r="AV65" i="10"/>
  <c r="J32" i="8"/>
  <c r="I65" i="8" s="1"/>
  <c r="J65" i="8" s="1"/>
  <c r="AO60" i="10"/>
  <c r="G27" i="8"/>
  <c r="H6" i="8"/>
  <c r="G39" i="8" s="1"/>
  <c r="H39" i="8" s="1"/>
  <c r="AR39" i="10"/>
  <c r="BJ65" i="10"/>
  <c r="Q32" i="8"/>
  <c r="BR63" i="10"/>
  <c r="U30" i="8"/>
  <c r="AS56" i="10"/>
  <c r="I23" i="8"/>
  <c r="AN64" i="10"/>
  <c r="F31" i="8"/>
  <c r="E64" i="8" s="1"/>
  <c r="F64" i="8" s="1"/>
  <c r="BJ63" i="10"/>
  <c r="Q30" i="8"/>
  <c r="AV66" i="10"/>
  <c r="J33" i="8"/>
  <c r="I66" i="8" s="1"/>
  <c r="J66" i="8" s="1"/>
  <c r="AV56" i="10"/>
  <c r="J23" i="8"/>
  <c r="I56" i="8" s="1"/>
  <c r="J56" i="8" s="1"/>
  <c r="AJ63" i="10"/>
  <c r="D30" i="8"/>
  <c r="C63" i="8" s="1"/>
  <c r="D63" i="8" s="1"/>
  <c r="T30" i="8"/>
  <c r="U63" i="8" s="1"/>
  <c r="V63" i="8" s="1"/>
  <c r="BQ63" i="10"/>
  <c r="AJ64" i="10"/>
  <c r="D31" i="8"/>
  <c r="C64" i="8" s="1"/>
  <c r="D64" i="8" s="1"/>
  <c r="AN65" i="10"/>
  <c r="F32" i="8"/>
  <c r="E65" i="8" s="1"/>
  <c r="F65" i="8" s="1"/>
  <c r="E30" i="8"/>
  <c r="AK63" i="10"/>
  <c r="F17" i="8"/>
  <c r="E50" i="8" s="1"/>
  <c r="F50" i="8" s="1"/>
  <c r="AN50" i="10"/>
  <c r="AR42" i="10"/>
  <c r="H9" i="8"/>
  <c r="G42" i="8" s="1"/>
  <c r="H42" i="8" s="1"/>
  <c r="R30" i="8"/>
  <c r="S63" i="8" s="1"/>
  <c r="T63" i="8" s="1"/>
  <c r="BM63" i="10"/>
  <c r="E31" i="8"/>
  <c r="AK64" i="10"/>
  <c r="BI65" i="10"/>
  <c r="P32" i="8"/>
  <c r="Q65" i="8" s="1"/>
  <c r="R65" i="8" s="1"/>
  <c r="AR50" i="10"/>
  <c r="H17" i="8"/>
  <c r="G50" i="8" s="1"/>
  <c r="H50" i="8" s="1"/>
  <c r="BQ49" i="10"/>
  <c r="T16" i="8"/>
  <c r="U49" i="8" s="1"/>
  <c r="V49" i="8" s="1"/>
  <c r="AR44" i="10"/>
  <c r="H11" i="8"/>
  <c r="G44" i="8" s="1"/>
  <c r="H44" i="8" s="1"/>
  <c r="BJ64" i="10"/>
  <c r="Q31" i="8"/>
  <c r="F30" i="8"/>
  <c r="E63" i="8" s="1"/>
  <c r="F63" i="8" s="1"/>
  <c r="AN63" i="10"/>
  <c r="AS44" i="10"/>
  <c r="I11" i="8"/>
  <c r="BF65" i="10"/>
  <c r="O32" i="8"/>
  <c r="R33" i="8"/>
  <c r="S66" i="8" s="1"/>
  <c r="T66" i="8" s="1"/>
  <c r="BM66" i="10"/>
  <c r="AS42" i="10"/>
  <c r="I9" i="8"/>
  <c r="BR49" i="10"/>
  <c r="U16" i="8"/>
  <c r="EF16" i="10"/>
  <c r="DZ16" i="10"/>
  <c r="EC16" i="10"/>
  <c r="EG19" i="10"/>
  <c r="BS51" i="10" s="1"/>
  <c r="EH19" i="10"/>
  <c r="BT51" i="10" s="1"/>
  <c r="EG27" i="10"/>
  <c r="BS59" i="10" s="1"/>
  <c r="EH27" i="10"/>
  <c r="BT59" i="10" s="1"/>
  <c r="EF34" i="10"/>
  <c r="DZ34" i="10"/>
  <c r="EC34" i="10"/>
  <c r="EG11" i="10"/>
  <c r="BS43" i="10" s="1"/>
  <c r="EH11" i="10"/>
  <c r="BT43" i="10" s="1"/>
  <c r="EH18" i="10"/>
  <c r="BT50" i="10" s="1"/>
  <c r="EG18" i="10"/>
  <c r="BS50" i="10" s="1"/>
  <c r="EH33" i="10"/>
  <c r="BT65" i="10" s="1"/>
  <c r="EG33" i="10"/>
  <c r="BS65" i="10" s="1"/>
  <c r="EH24" i="10"/>
  <c r="BT56" i="10" s="1"/>
  <c r="EG24" i="10"/>
  <c r="BS56" i="10" s="1"/>
  <c r="EH23" i="10"/>
  <c r="BT55" i="10" s="1"/>
  <c r="EG23" i="10"/>
  <c r="BS55" i="10" s="1"/>
  <c r="EC31" i="10"/>
  <c r="EF31" i="10"/>
  <c r="DZ31" i="10"/>
  <c r="EH10" i="10"/>
  <c r="BT42" i="10" s="1"/>
  <c r="EG10" i="10"/>
  <c r="BS42" i="10" s="1"/>
  <c r="EH25" i="10"/>
  <c r="BT57" i="10" s="1"/>
  <c r="EG25" i="10"/>
  <c r="BS57" i="10" s="1"/>
  <c r="EH8" i="10"/>
  <c r="BT40" i="10" s="1"/>
  <c r="EG8" i="10"/>
  <c r="BS40" i="10" s="1"/>
  <c r="EH15" i="10"/>
  <c r="BT47" i="10" s="1"/>
  <c r="EG15" i="10"/>
  <c r="BS47" i="10" s="1"/>
  <c r="EG30" i="10"/>
  <c r="BS62" i="10" s="1"/>
  <c r="EH30" i="10"/>
  <c r="BT62" i="10" s="1"/>
  <c r="EF32" i="10"/>
  <c r="DZ32" i="10"/>
  <c r="EC32" i="10"/>
  <c r="EH9" i="10"/>
  <c r="BT41" i="10" s="1"/>
  <c r="EG9" i="10"/>
  <c r="BS41" i="10" s="1"/>
  <c r="EG7" i="10"/>
  <c r="BS39" i="10" s="1"/>
  <c r="EH7" i="10"/>
  <c r="BT39" i="10" s="1"/>
  <c r="EG22" i="10"/>
  <c r="BS54" i="10" s="1"/>
  <c r="EH22" i="10"/>
  <c r="BT54" i="10" s="1"/>
  <c r="EG29" i="10"/>
  <c r="BS61" i="10" s="1"/>
  <c r="EH29" i="10"/>
  <c r="BT61" i="10" s="1"/>
  <c r="EG28" i="10"/>
  <c r="BS60" i="10" s="1"/>
  <c r="EH28" i="10"/>
  <c r="BT60" i="10" s="1"/>
  <c r="EG14" i="10"/>
  <c r="BS46" i="10" s="1"/>
  <c r="EH14" i="10"/>
  <c r="BT46" i="10" s="1"/>
  <c r="EG21" i="10"/>
  <c r="BS53" i="10" s="1"/>
  <c r="EH21" i="10"/>
  <c r="BT53" i="10" s="1"/>
  <c r="EG20" i="10"/>
  <c r="BS52" i="10" s="1"/>
  <c r="EH20" i="10"/>
  <c r="BT52" i="10" s="1"/>
  <c r="EH26" i="10"/>
  <c r="BT58" i="10" s="1"/>
  <c r="EG26" i="10"/>
  <c r="BS58" i="10" s="1"/>
  <c r="EF17" i="10"/>
  <c r="DZ17" i="10"/>
  <c r="EC17" i="10"/>
  <c r="EG13" i="10"/>
  <c r="BS45" i="10" s="1"/>
  <c r="EH13" i="10"/>
  <c r="BT45" i="10" s="1"/>
  <c r="EG12" i="10"/>
  <c r="BS44" i="10" s="1"/>
  <c r="EH12" i="10"/>
  <c r="BT44" i="10" s="1"/>
  <c r="DU34" i="10"/>
  <c r="DO34" i="10"/>
  <c r="DG34" i="10"/>
  <c r="DR34" i="10"/>
  <c r="DJ34" i="10"/>
  <c r="DD34" i="10"/>
  <c r="DW9" i="10"/>
  <c r="BP41" i="10" s="1"/>
  <c r="DV9" i="10"/>
  <c r="BO41" i="10" s="1"/>
  <c r="DL21" i="10"/>
  <c r="BL53" i="10" s="1"/>
  <c r="DK21" i="10"/>
  <c r="BK53" i="10" s="1"/>
  <c r="DW8" i="10"/>
  <c r="BP40" i="10" s="1"/>
  <c r="DV8" i="10"/>
  <c r="BO40" i="10" s="1"/>
  <c r="DL12" i="10"/>
  <c r="BL44" i="10" s="1"/>
  <c r="DK12" i="10"/>
  <c r="BK44" i="10" s="1"/>
  <c r="DV15" i="10"/>
  <c r="BO47" i="10" s="1"/>
  <c r="DW15" i="10"/>
  <c r="BP47" i="10" s="1"/>
  <c r="DL27" i="10"/>
  <c r="BL59" i="10" s="1"/>
  <c r="DK27" i="10"/>
  <c r="BK59" i="10" s="1"/>
  <c r="DL11" i="10"/>
  <c r="BL43" i="10" s="1"/>
  <c r="DK11" i="10"/>
  <c r="BK43" i="10" s="1"/>
  <c r="DU31" i="10"/>
  <c r="DO31" i="10"/>
  <c r="DG31" i="10"/>
  <c r="DR31" i="10"/>
  <c r="DJ31" i="10"/>
  <c r="DD31" i="10"/>
  <c r="DL13" i="10"/>
  <c r="BL45" i="10" s="1"/>
  <c r="DK13" i="10"/>
  <c r="BK45" i="10" s="1"/>
  <c r="DW7" i="10"/>
  <c r="BP39" i="10" s="1"/>
  <c r="DV7" i="10"/>
  <c r="BO39" i="10" s="1"/>
  <c r="DL19" i="10"/>
  <c r="BL51" i="10" s="1"/>
  <c r="DK19" i="10"/>
  <c r="BK51" i="10" s="1"/>
  <c r="DV30" i="10"/>
  <c r="BO62" i="10" s="1"/>
  <c r="DW30" i="10"/>
  <c r="BP62" i="10" s="1"/>
  <c r="DU32" i="10"/>
  <c r="DO32" i="10"/>
  <c r="DG32" i="10"/>
  <c r="DR32" i="10"/>
  <c r="DJ32" i="10"/>
  <c r="DD32" i="10"/>
  <c r="DW14" i="10"/>
  <c r="BP46" i="10" s="1"/>
  <c r="DV14" i="10"/>
  <c r="BO46" i="10" s="1"/>
  <c r="DL18" i="10"/>
  <c r="BL50" i="10" s="1"/>
  <c r="DK18" i="10"/>
  <c r="BK50" i="10" s="1"/>
  <c r="DV29" i="10"/>
  <c r="BO61" i="10" s="1"/>
  <c r="DW29" i="10"/>
  <c r="BP61" i="10" s="1"/>
  <c r="DU17" i="10"/>
  <c r="DO17" i="10"/>
  <c r="DG17" i="10"/>
  <c r="DR17" i="10"/>
  <c r="DJ17" i="10"/>
  <c r="DD17" i="10"/>
  <c r="DW26" i="10"/>
  <c r="BP58" i="10" s="1"/>
  <c r="DV26" i="10"/>
  <c r="BO58" i="10" s="1"/>
  <c r="DL10" i="10"/>
  <c r="BL42" i="10" s="1"/>
  <c r="DK10" i="10"/>
  <c r="BK42" i="10" s="1"/>
  <c r="DV21" i="10"/>
  <c r="BO53" i="10" s="1"/>
  <c r="DW21" i="10"/>
  <c r="BP53" i="10" s="1"/>
  <c r="DK33" i="10"/>
  <c r="BK65" i="10" s="1"/>
  <c r="DL33" i="10"/>
  <c r="BL65" i="10" s="1"/>
  <c r="DV28" i="10"/>
  <c r="BO60" i="10" s="1"/>
  <c r="DW28" i="10"/>
  <c r="BP60" i="10" s="1"/>
  <c r="DK24" i="10"/>
  <c r="BK56" i="10" s="1"/>
  <c r="DL24" i="10"/>
  <c r="BL56" i="10" s="1"/>
  <c r="DW27" i="10"/>
  <c r="BP59" i="10" s="1"/>
  <c r="DV27" i="10"/>
  <c r="BO59" i="10" s="1"/>
  <c r="DW18" i="10"/>
  <c r="BP50" i="10" s="1"/>
  <c r="DV18" i="10"/>
  <c r="BO50" i="10" s="1"/>
  <c r="DL30" i="10"/>
  <c r="BL62" i="10" s="1"/>
  <c r="DK30" i="10"/>
  <c r="BK62" i="10" s="1"/>
  <c r="DV13" i="10"/>
  <c r="BO45" i="10" s="1"/>
  <c r="DW13" i="10"/>
  <c r="BP45" i="10" s="1"/>
  <c r="DK25" i="10"/>
  <c r="BK57" i="10" s="1"/>
  <c r="DL25" i="10"/>
  <c r="BL57" i="10" s="1"/>
  <c r="DV20" i="10"/>
  <c r="BO52" i="10" s="1"/>
  <c r="DW20" i="10"/>
  <c r="BP52" i="10" s="1"/>
  <c r="DK8" i="10"/>
  <c r="BK40" i="10" s="1"/>
  <c r="DL8" i="10"/>
  <c r="BL40" i="10" s="1"/>
  <c r="DW19" i="10"/>
  <c r="BP51" i="10" s="1"/>
  <c r="DV19" i="10"/>
  <c r="BO51" i="10" s="1"/>
  <c r="DK23" i="10"/>
  <c r="BK55" i="10" s="1"/>
  <c r="DL23" i="10"/>
  <c r="BL55" i="10" s="1"/>
  <c r="DL26" i="10"/>
  <c r="BL58" i="10" s="1"/>
  <c r="DK26" i="10"/>
  <c r="BK58" i="10" s="1"/>
  <c r="DW10" i="10"/>
  <c r="BP42" i="10" s="1"/>
  <c r="DV10" i="10"/>
  <c r="BO42" i="10" s="1"/>
  <c r="DL22" i="10"/>
  <c r="BL54" i="10" s="1"/>
  <c r="DK22" i="10"/>
  <c r="BK54" i="10" s="1"/>
  <c r="DW33" i="10"/>
  <c r="BP65" i="10" s="1"/>
  <c r="DV33" i="10"/>
  <c r="BO65" i="10" s="1"/>
  <c r="DL28" i="10"/>
  <c r="BL60" i="10" s="1"/>
  <c r="DK28" i="10"/>
  <c r="BK60" i="10" s="1"/>
  <c r="DK9" i="10"/>
  <c r="BK41" i="10" s="1"/>
  <c r="DL9" i="10"/>
  <c r="BL41" i="10" s="1"/>
  <c r="DV12" i="10"/>
  <c r="BO44" i="10" s="1"/>
  <c r="DW12" i="10"/>
  <c r="BP44" i="10" s="1"/>
  <c r="DV11" i="10"/>
  <c r="BO43" i="10" s="1"/>
  <c r="DW11" i="10"/>
  <c r="BP43" i="10" s="1"/>
  <c r="DK15" i="10"/>
  <c r="BK47" i="10" s="1"/>
  <c r="DL15" i="10"/>
  <c r="BL47" i="10" s="1"/>
  <c r="DV22" i="10"/>
  <c r="BO54" i="10" s="1"/>
  <c r="DW22" i="10"/>
  <c r="BP54" i="10" s="1"/>
  <c r="DU16" i="10"/>
  <c r="DO16" i="10"/>
  <c r="DG16" i="10"/>
  <c r="DR16" i="10"/>
  <c r="DJ16" i="10"/>
  <c r="DD16" i="10"/>
  <c r="DL14" i="10"/>
  <c r="BL46" i="10" s="1"/>
  <c r="DK14" i="10"/>
  <c r="BK46" i="10" s="1"/>
  <c r="DW25" i="10"/>
  <c r="BP57" i="10" s="1"/>
  <c r="DV25" i="10"/>
  <c r="BO57" i="10" s="1"/>
  <c r="DL29" i="10"/>
  <c r="BL61" i="10" s="1"/>
  <c r="DK29" i="10"/>
  <c r="BK61" i="10" s="1"/>
  <c r="DW24" i="10"/>
  <c r="BP56" i="10" s="1"/>
  <c r="DV24" i="10"/>
  <c r="BO56" i="10" s="1"/>
  <c r="DL20" i="10"/>
  <c r="BL52" i="10" s="1"/>
  <c r="DK20" i="10"/>
  <c r="BK52" i="10" s="1"/>
  <c r="DW23" i="10"/>
  <c r="BP55" i="10" s="1"/>
  <c r="DV23" i="10"/>
  <c r="BO55" i="10" s="1"/>
  <c r="DL7" i="10"/>
  <c r="BL39" i="10" s="1"/>
  <c r="DK7" i="10"/>
  <c r="BK39" i="10" s="1"/>
  <c r="CZ14" i="10"/>
  <c r="DA14" i="10"/>
  <c r="BH46" i="10" s="1"/>
  <c r="DA22" i="10"/>
  <c r="BH54" i="10" s="1"/>
  <c r="CZ22" i="10"/>
  <c r="BG54" i="10" s="1"/>
  <c r="CZ11" i="10"/>
  <c r="BG43" i="10" s="1"/>
  <c r="DA11" i="10"/>
  <c r="BH43" i="10" s="1"/>
  <c r="BC49" i="10"/>
  <c r="CY17" i="10"/>
  <c r="CS17" i="10"/>
  <c r="CV17" i="10"/>
  <c r="CZ19" i="10"/>
  <c r="DA19" i="10"/>
  <c r="BH51" i="10" s="1"/>
  <c r="BC64" i="10"/>
  <c r="CS32" i="10"/>
  <c r="CV32" i="10"/>
  <c r="CY32" i="10"/>
  <c r="CZ27" i="10"/>
  <c r="BG59" i="10" s="1"/>
  <c r="DA27" i="10"/>
  <c r="BH59" i="10" s="1"/>
  <c r="DA12" i="10"/>
  <c r="BH44" i="10" s="1"/>
  <c r="CZ12" i="10"/>
  <c r="BG44" i="10" s="1"/>
  <c r="CH30" i="10"/>
  <c r="AY62" i="10" s="1"/>
  <c r="CG30" i="10"/>
  <c r="AX62" i="10" s="1"/>
  <c r="CZ7" i="10"/>
  <c r="BG39" i="10" s="1"/>
  <c r="DA7" i="10"/>
  <c r="BH39" i="10" s="1"/>
  <c r="CZ20" i="10"/>
  <c r="BG52" i="10" s="1"/>
  <c r="DA20" i="10"/>
  <c r="BH52" i="10" s="1"/>
  <c r="BC48" i="10"/>
  <c r="CS16" i="10"/>
  <c r="CV16" i="10"/>
  <c r="CY16" i="10"/>
  <c r="DA15" i="10"/>
  <c r="BH47" i="10" s="1"/>
  <c r="CZ15" i="10"/>
  <c r="DA8" i="10"/>
  <c r="BH40" i="10" s="1"/>
  <c r="CZ8" i="10"/>
  <c r="CZ28" i="10"/>
  <c r="DA28" i="10"/>
  <c r="BH60" i="10" s="1"/>
  <c r="DA13" i="10"/>
  <c r="BH45" i="10" s="1"/>
  <c r="CZ13" i="10"/>
  <c r="BG45" i="10" s="1"/>
  <c r="BC66" i="10"/>
  <c r="CY34" i="10"/>
  <c r="CS34" i="10"/>
  <c r="CV34" i="10"/>
  <c r="DA23" i="10"/>
  <c r="BH55" i="10" s="1"/>
  <c r="CZ23" i="10"/>
  <c r="BG55" i="10" s="1"/>
  <c r="DA24" i="10"/>
  <c r="BH56" i="10" s="1"/>
  <c r="CZ24" i="10"/>
  <c r="BG56" i="10" s="1"/>
  <c r="CZ9" i="10"/>
  <c r="DA9" i="10"/>
  <c r="BH41" i="10" s="1"/>
  <c r="CZ10" i="10"/>
  <c r="BG42" i="10" s="1"/>
  <c r="DA10" i="10"/>
  <c r="BH42" i="10" s="1"/>
  <c r="DA30" i="10"/>
  <c r="BH62" i="10" s="1"/>
  <c r="CZ30" i="10"/>
  <c r="BG62" i="10" s="1"/>
  <c r="DA21" i="10"/>
  <c r="BH53" i="10" s="1"/>
  <c r="CZ21" i="10"/>
  <c r="BC63" i="10"/>
  <c r="CV31" i="10"/>
  <c r="CS31" i="10"/>
  <c r="CY31" i="10"/>
  <c r="DA25" i="10"/>
  <c r="BH57" i="10" s="1"/>
  <c r="CZ25" i="10"/>
  <c r="BG57" i="10" s="1"/>
  <c r="CZ18" i="10"/>
  <c r="BG50" i="10" s="1"/>
  <c r="DA18" i="10"/>
  <c r="BH50" i="10" s="1"/>
  <c r="DA29" i="10"/>
  <c r="BH61" i="10" s="1"/>
  <c r="CZ29" i="10"/>
  <c r="BG61" i="10" s="1"/>
  <c r="DA33" i="10"/>
  <c r="BH65" i="10" s="1"/>
  <c r="CZ33" i="10"/>
  <c r="BG65" i="10" s="1"/>
  <c r="DA26" i="10"/>
  <c r="BH58" i="10" s="1"/>
  <c r="CZ26" i="10"/>
  <c r="BG58" i="10" s="1"/>
  <c r="CG25" i="10"/>
  <c r="AX57" i="10" s="1"/>
  <c r="CH25" i="10"/>
  <c r="AY57" i="10" s="1"/>
  <c r="CH27" i="10"/>
  <c r="AY59" i="10" s="1"/>
  <c r="CH19" i="10"/>
  <c r="AY51" i="10" s="1"/>
  <c r="CH9" i="10"/>
  <c r="AY41" i="10" s="1"/>
  <c r="CG23" i="10"/>
  <c r="AX55" i="10" s="1"/>
  <c r="BV29" i="10"/>
  <c r="AT61" i="10" s="1"/>
  <c r="CG11" i="10"/>
  <c r="AX43" i="10" s="1"/>
  <c r="CG9" i="10"/>
  <c r="AX41" i="10" s="1"/>
  <c r="CH16" i="10"/>
  <c r="AY48" i="10" s="1"/>
  <c r="CG16" i="10"/>
  <c r="AX48" i="10" s="1"/>
  <c r="CG27" i="10"/>
  <c r="AX59" i="10" s="1"/>
  <c r="CH13" i="10"/>
  <c r="AY45" i="10" s="1"/>
  <c r="CG13" i="10"/>
  <c r="AX45" i="10" s="1"/>
  <c r="CF31" i="10"/>
  <c r="BZ31" i="10"/>
  <c r="CC31" i="10"/>
  <c r="CH8" i="10"/>
  <c r="AY40" i="10" s="1"/>
  <c r="CG8" i="10"/>
  <c r="AX40" i="10" s="1"/>
  <c r="CF32" i="10"/>
  <c r="BZ32" i="10"/>
  <c r="CC32" i="10"/>
  <c r="CC17" i="10"/>
  <c r="CF17" i="10"/>
  <c r="BZ17" i="10"/>
  <c r="CG19" i="10"/>
  <c r="AX51" i="10" s="1"/>
  <c r="CG15" i="10"/>
  <c r="AX47" i="10" s="1"/>
  <c r="CH15" i="10"/>
  <c r="AY47" i="10" s="1"/>
  <c r="CH11" i="10"/>
  <c r="AY43" i="10" s="1"/>
  <c r="BW29" i="10"/>
  <c r="AU61" i="10" s="1"/>
  <c r="CG7" i="10"/>
  <c r="CH7" i="10"/>
  <c r="AY39" i="10" s="1"/>
  <c r="CH22" i="10"/>
  <c r="AY54" i="10" s="1"/>
  <c r="CG22" i="10"/>
  <c r="AX54" i="10" s="1"/>
  <c r="CH23" i="10"/>
  <c r="AY55" i="10" s="1"/>
  <c r="CC34" i="10"/>
  <c r="CF34" i="10"/>
  <c r="BZ34" i="10"/>
  <c r="CH14" i="10"/>
  <c r="AY46" i="10" s="1"/>
  <c r="CG14" i="10"/>
  <c r="AX46" i="10" s="1"/>
  <c r="CH20" i="10"/>
  <c r="AY52" i="10" s="1"/>
  <c r="CG20" i="10"/>
  <c r="AX52" i="10" s="1"/>
  <c r="CG26" i="10"/>
  <c r="AX58" i="10" s="1"/>
  <c r="CH26" i="10"/>
  <c r="AY58" i="10" s="1"/>
  <c r="CC28" i="10"/>
  <c r="CF28" i="10"/>
  <c r="BZ28" i="10"/>
  <c r="CC33" i="10"/>
  <c r="CF33" i="10"/>
  <c r="BZ33" i="10"/>
  <c r="CH24" i="10"/>
  <c r="AY56" i="10" s="1"/>
  <c r="CG24" i="10"/>
  <c r="AX56" i="10" s="1"/>
  <c r="CH21" i="10"/>
  <c r="AY53" i="10" s="1"/>
  <c r="CG21" i="10"/>
  <c r="AX53" i="10" s="1"/>
  <c r="CG12" i="10"/>
  <c r="AX44" i="10" s="1"/>
  <c r="CH12" i="10"/>
  <c r="AY44" i="10" s="1"/>
  <c r="CH18" i="10"/>
  <c r="AY50" i="10" s="1"/>
  <c r="CG18" i="10"/>
  <c r="AX50" i="10" s="1"/>
  <c r="BW21" i="10"/>
  <c r="AU53" i="10" s="1"/>
  <c r="BA24" i="10"/>
  <c r="AM56" i="10" s="1"/>
  <c r="BW11" i="10"/>
  <c r="AU43" i="10" s="1"/>
  <c r="BW19" i="10"/>
  <c r="AU51" i="10" s="1"/>
  <c r="BV11" i="10"/>
  <c r="AT43" i="10" s="1"/>
  <c r="BA14" i="10"/>
  <c r="AM46" i="10" s="1"/>
  <c r="BW27" i="10"/>
  <c r="AU59" i="10" s="1"/>
  <c r="BW13" i="10"/>
  <c r="AU45" i="10" s="1"/>
  <c r="BV27" i="10"/>
  <c r="AT59" i="10" s="1"/>
  <c r="BW14" i="10"/>
  <c r="AU46" i="10" s="1"/>
  <c r="BV14" i="10"/>
  <c r="AT46" i="10" s="1"/>
  <c r="BK13" i="10"/>
  <c r="AP45" i="10" s="1"/>
  <c r="BV19" i="10"/>
  <c r="BW26" i="10"/>
  <c r="AU58" i="10" s="1"/>
  <c r="BV26" i="10"/>
  <c r="AT58" i="10" s="1"/>
  <c r="BR28" i="10"/>
  <c r="BU28" i="10"/>
  <c r="BO28" i="10"/>
  <c r="BW18" i="10"/>
  <c r="AU50" i="10" s="1"/>
  <c r="BV18" i="10"/>
  <c r="AT50" i="10" s="1"/>
  <c r="BW24" i="10"/>
  <c r="AU56" i="10" s="1"/>
  <c r="BV24" i="10"/>
  <c r="AT56" i="10" s="1"/>
  <c r="BV21" i="10"/>
  <c r="BW8" i="10"/>
  <c r="AU40" i="10" s="1"/>
  <c r="BV8" i="10"/>
  <c r="AT40" i="10" s="1"/>
  <c r="BW25" i="10"/>
  <c r="AU57" i="10" s="1"/>
  <c r="BV25" i="10"/>
  <c r="AT57" i="10" s="1"/>
  <c r="BU33" i="10"/>
  <c r="BO33" i="10"/>
  <c r="BR33" i="10"/>
  <c r="BW10" i="10"/>
  <c r="AU42" i="10" s="1"/>
  <c r="BV10" i="10"/>
  <c r="AT42" i="10" s="1"/>
  <c r="BW9" i="10"/>
  <c r="AU41" i="10" s="1"/>
  <c r="BV9" i="10"/>
  <c r="AT41" i="10" s="1"/>
  <c r="BV16" i="10"/>
  <c r="AT48" i="10" s="1"/>
  <c r="BW16" i="10"/>
  <c r="AU48" i="10" s="1"/>
  <c r="BU34" i="10"/>
  <c r="BO34" i="10"/>
  <c r="BR34" i="10"/>
  <c r="BU31" i="10"/>
  <c r="BO31" i="10"/>
  <c r="BR31" i="10"/>
  <c r="BW23" i="10"/>
  <c r="AU55" i="10" s="1"/>
  <c r="BV23" i="10"/>
  <c r="AT55" i="10" s="1"/>
  <c r="BU32" i="10"/>
  <c r="BO32" i="10"/>
  <c r="BR32" i="10"/>
  <c r="BW30" i="10"/>
  <c r="AU62" i="10" s="1"/>
  <c r="BV30" i="10"/>
  <c r="AT62" i="10" s="1"/>
  <c r="BV13" i="10"/>
  <c r="AT45" i="10" s="1"/>
  <c r="BV15" i="10"/>
  <c r="AT47" i="10" s="1"/>
  <c r="BW15" i="10"/>
  <c r="AU47" i="10" s="1"/>
  <c r="BW20" i="10"/>
  <c r="AU52" i="10" s="1"/>
  <c r="BV20" i="10"/>
  <c r="AT52" i="10" s="1"/>
  <c r="BU17" i="10"/>
  <c r="BO17" i="10"/>
  <c r="BR17" i="10"/>
  <c r="BW7" i="10"/>
  <c r="AU39" i="10" s="1"/>
  <c r="BV7" i="10"/>
  <c r="AT39" i="10" s="1"/>
  <c r="BW22" i="10"/>
  <c r="AU54" i="10" s="1"/>
  <c r="BV22" i="10"/>
  <c r="AT54" i="10" s="1"/>
  <c r="BW12" i="10"/>
  <c r="AU44" i="10" s="1"/>
  <c r="BV12" i="10"/>
  <c r="AT44" i="10" s="1"/>
  <c r="BL21" i="10"/>
  <c r="AQ53" i="10" s="1"/>
  <c r="BK19" i="10"/>
  <c r="BL19" i="10" s="1"/>
  <c r="AQ51" i="10" s="1"/>
  <c r="AZ30" i="10"/>
  <c r="BK21" i="10"/>
  <c r="BA22" i="10"/>
  <c r="AM54" i="10" s="1"/>
  <c r="AZ14" i="10"/>
  <c r="BK29" i="10"/>
  <c r="B60" i="10"/>
  <c r="BG28" i="10"/>
  <c r="BD28" i="10"/>
  <c r="BJ28" i="10"/>
  <c r="BJ33" i="10"/>
  <c r="BD33" i="10"/>
  <c r="BG33" i="10"/>
  <c r="AZ22" i="10"/>
  <c r="AL54" i="10" s="1"/>
  <c r="BL23" i="10"/>
  <c r="AQ55" i="10" s="1"/>
  <c r="BK23" i="10"/>
  <c r="AP55" i="10" s="1"/>
  <c r="BK15" i="10"/>
  <c r="BL15" i="10"/>
  <c r="AQ47" i="10" s="1"/>
  <c r="BD34" i="10"/>
  <c r="BG34" i="10"/>
  <c r="BJ34" i="10"/>
  <c r="BK10" i="10"/>
  <c r="BL10" i="10"/>
  <c r="AQ42" i="10" s="1"/>
  <c r="BL8" i="10"/>
  <c r="AQ40" i="10" s="1"/>
  <c r="BK8" i="10"/>
  <c r="BJ31" i="10"/>
  <c r="BG31" i="10"/>
  <c r="BD31" i="10"/>
  <c r="BL9" i="10"/>
  <c r="AQ41" i="10" s="1"/>
  <c r="BK9" i="10"/>
  <c r="BL18" i="10"/>
  <c r="AQ50" i="10" s="1"/>
  <c r="BK18" i="10"/>
  <c r="AP50" i="10" s="1"/>
  <c r="BL11" i="10"/>
  <c r="AQ43" i="10" s="1"/>
  <c r="BK11" i="10"/>
  <c r="BL16" i="10"/>
  <c r="AQ48" i="10" s="1"/>
  <c r="BK16" i="10"/>
  <c r="BL29" i="10"/>
  <c r="AQ61" i="10" s="1"/>
  <c r="BJ32" i="10"/>
  <c r="BG32" i="10"/>
  <c r="BD32" i="10"/>
  <c r="BK25" i="10"/>
  <c r="AP57" i="10" s="1"/>
  <c r="BL25" i="10"/>
  <c r="AQ57" i="10" s="1"/>
  <c r="BL26" i="10"/>
  <c r="AQ58" i="10" s="1"/>
  <c r="BK26" i="10"/>
  <c r="AP58" i="10" s="1"/>
  <c r="BL24" i="10"/>
  <c r="AQ56" i="10" s="1"/>
  <c r="BK24" i="10"/>
  <c r="AP56" i="10" s="1"/>
  <c r="BJ17" i="10"/>
  <c r="BD17" i="10"/>
  <c r="BG17" i="10"/>
  <c r="BL27" i="10"/>
  <c r="AQ59" i="10" s="1"/>
  <c r="BK27" i="10"/>
  <c r="AP59" i="10" s="1"/>
  <c r="BL14" i="10"/>
  <c r="AQ46" i="10" s="1"/>
  <c r="BK14" i="10"/>
  <c r="BL13" i="10"/>
  <c r="AQ45" i="10" s="1"/>
  <c r="BL7" i="10"/>
  <c r="AQ39" i="10" s="1"/>
  <c r="BK7" i="10"/>
  <c r="BL12" i="10"/>
  <c r="AQ44" i="10" s="1"/>
  <c r="BK12" i="10"/>
  <c r="AP44" i="10" s="1"/>
  <c r="BL22" i="10"/>
  <c r="AQ54" i="10" s="1"/>
  <c r="BK22" i="10"/>
  <c r="AP54" i="10" s="1"/>
  <c r="BL20" i="10"/>
  <c r="AQ52" i="10" s="1"/>
  <c r="BK20" i="10"/>
  <c r="AP52" i="10" s="1"/>
  <c r="BL30" i="10"/>
  <c r="AQ62" i="10" s="1"/>
  <c r="BK30" i="10"/>
  <c r="AP62" i="10" s="1"/>
  <c r="AZ19" i="10"/>
  <c r="BA19" i="10"/>
  <c r="AM51" i="10" s="1"/>
  <c r="BA30" i="10"/>
  <c r="AM62" i="10" s="1"/>
  <c r="B63" i="10"/>
  <c r="AV31" i="10"/>
  <c r="AS31" i="10"/>
  <c r="AY31" i="10"/>
  <c r="BA12" i="10"/>
  <c r="AM44" i="10" s="1"/>
  <c r="AZ12" i="10"/>
  <c r="BA13" i="10"/>
  <c r="AM45" i="10" s="1"/>
  <c r="AZ13" i="10"/>
  <c r="AY33" i="10"/>
  <c r="AS33" i="10"/>
  <c r="AV33" i="10"/>
  <c r="BA8" i="10"/>
  <c r="AM40" i="10" s="1"/>
  <c r="AZ8" i="10"/>
  <c r="B66" i="10"/>
  <c r="AY34" i="10"/>
  <c r="AS34" i="10"/>
  <c r="AV34" i="10"/>
  <c r="B65" i="10"/>
  <c r="B64" i="10"/>
  <c r="AS32" i="10"/>
  <c r="AV32" i="10"/>
  <c r="AY32" i="10"/>
  <c r="BA15" i="10"/>
  <c r="AM47" i="10" s="1"/>
  <c r="AZ15" i="10"/>
  <c r="AZ20" i="10"/>
  <c r="BA20" i="10"/>
  <c r="AM52" i="10" s="1"/>
  <c r="AZ21" i="10"/>
  <c r="BA21" i="10"/>
  <c r="AM53" i="10" s="1"/>
  <c r="AZ7" i="10"/>
  <c r="M39" i="10" s="1"/>
  <c r="AZ27" i="10"/>
  <c r="BA27" i="10"/>
  <c r="AM59" i="10" s="1"/>
  <c r="B49" i="10"/>
  <c r="AY17" i="10"/>
  <c r="AS17" i="10"/>
  <c r="AV17" i="10"/>
  <c r="BA23" i="10"/>
  <c r="AM55" i="10" s="1"/>
  <c r="AZ23" i="10"/>
  <c r="AL55" i="10" s="1"/>
  <c r="AZ9" i="10"/>
  <c r="AL41" i="10" s="1"/>
  <c r="BA9" i="10"/>
  <c r="AM41" i="10" s="1"/>
  <c r="AZ10" i="10"/>
  <c r="BA10" i="10"/>
  <c r="AM42" i="10" s="1"/>
  <c r="BA29" i="10"/>
  <c r="AM61" i="10" s="1"/>
  <c r="AZ29" i="10"/>
  <c r="BA7" i="10"/>
  <c r="AV28" i="10"/>
  <c r="AS28" i="10"/>
  <c r="AY28" i="10"/>
  <c r="BA16" i="10"/>
  <c r="AM48" i="10" s="1"/>
  <c r="AZ16" i="10"/>
  <c r="BA25" i="10"/>
  <c r="AM57" i="10" s="1"/>
  <c r="AZ25" i="10"/>
  <c r="AZ24" i="10"/>
  <c r="AL56" i="10" s="1"/>
  <c r="BA26" i="10"/>
  <c r="AM58" i="10" s="1"/>
  <c r="AZ26" i="10"/>
  <c r="AZ11" i="10"/>
  <c r="BA11" i="10"/>
  <c r="AM43" i="10" s="1"/>
  <c r="EH31" i="10" l="1"/>
  <c r="BT63" i="10" s="1"/>
  <c r="EG31" i="10"/>
  <c r="BS63" i="10" s="1"/>
  <c r="EH17" i="10"/>
  <c r="BT49" i="10" s="1"/>
  <c r="EG17" i="10"/>
  <c r="BS49" i="10" s="1"/>
  <c r="EH32" i="10"/>
  <c r="BT64" i="10" s="1"/>
  <c r="EG32" i="10"/>
  <c r="BS64" i="10" s="1"/>
  <c r="EH16" i="10"/>
  <c r="BT48" i="10" s="1"/>
  <c r="EG16" i="10"/>
  <c r="BS48" i="10" s="1"/>
  <c r="EH34" i="10"/>
  <c r="BT66" i="10" s="1"/>
  <c r="EG34" i="10"/>
  <c r="BS66" i="10" s="1"/>
  <c r="DK34" i="10"/>
  <c r="BK66" i="10" s="1"/>
  <c r="DL34" i="10"/>
  <c r="BL66" i="10" s="1"/>
  <c r="DW16" i="10"/>
  <c r="BP48" i="10" s="1"/>
  <c r="DV16" i="10"/>
  <c r="BO48" i="10" s="1"/>
  <c r="DW17" i="10"/>
  <c r="BP49" i="10" s="1"/>
  <c r="DV17" i="10"/>
  <c r="BO49" i="10" s="1"/>
  <c r="DK32" i="10"/>
  <c r="BK64" i="10" s="1"/>
  <c r="DL32" i="10"/>
  <c r="BL64" i="10" s="1"/>
  <c r="DW31" i="10"/>
  <c r="BP63" i="10" s="1"/>
  <c r="DV31" i="10"/>
  <c r="BO63" i="10" s="1"/>
  <c r="DK16" i="10"/>
  <c r="BK48" i="10" s="1"/>
  <c r="DL16" i="10"/>
  <c r="BL48" i="10" s="1"/>
  <c r="DK17" i="10"/>
  <c r="BK49" i="10" s="1"/>
  <c r="DL17" i="10"/>
  <c r="BL49" i="10" s="1"/>
  <c r="DW32" i="10"/>
  <c r="BP64" i="10" s="1"/>
  <c r="DV32" i="10"/>
  <c r="BO64" i="10" s="1"/>
  <c r="DL31" i="10"/>
  <c r="BL63" i="10" s="1"/>
  <c r="DK31" i="10"/>
  <c r="BK63" i="10" s="1"/>
  <c r="DW34" i="10"/>
  <c r="BP66" i="10" s="1"/>
  <c r="DV34" i="10"/>
  <c r="BO66" i="10" s="1"/>
  <c r="DA31" i="10"/>
  <c r="BH63" i="10" s="1"/>
  <c r="CZ31" i="10"/>
  <c r="BG63" i="10" s="1"/>
  <c r="DA34" i="10"/>
  <c r="BH66" i="10" s="1"/>
  <c r="CZ34" i="10"/>
  <c r="BG66" i="10" s="1"/>
  <c r="CZ17" i="10"/>
  <c r="DA17" i="10"/>
  <c r="BH49" i="10" s="1"/>
  <c r="DA32" i="10"/>
  <c r="BH64" i="10" s="1"/>
  <c r="CZ32" i="10"/>
  <c r="BG64" i="10" s="1"/>
  <c r="DA16" i="10"/>
  <c r="BH48" i="10" s="1"/>
  <c r="CZ16" i="10"/>
  <c r="CH28" i="10"/>
  <c r="AY60" i="10" s="1"/>
  <c r="CG28" i="10"/>
  <c r="AX60" i="10" s="1"/>
  <c r="CG17" i="10"/>
  <c r="AX49" i="10" s="1"/>
  <c r="CH17" i="10"/>
  <c r="AY49" i="10" s="1"/>
  <c r="CH34" i="10"/>
  <c r="AY66" i="10" s="1"/>
  <c r="CG34" i="10"/>
  <c r="AX66" i="10" s="1"/>
  <c r="CG31" i="10"/>
  <c r="AX63" i="10" s="1"/>
  <c r="CH31" i="10"/>
  <c r="AY63" i="10" s="1"/>
  <c r="CH32" i="10"/>
  <c r="AY64" i="10" s="1"/>
  <c r="CG32" i="10"/>
  <c r="AX64" i="10" s="1"/>
  <c r="CH33" i="10"/>
  <c r="AY65" i="10" s="1"/>
  <c r="CG33" i="10"/>
  <c r="AX65" i="10" s="1"/>
  <c r="BW31" i="10"/>
  <c r="AU63" i="10" s="1"/>
  <c r="BV31" i="10"/>
  <c r="BW17" i="10"/>
  <c r="AU49" i="10" s="1"/>
  <c r="BV17" i="10"/>
  <c r="BW32" i="10"/>
  <c r="AU64" i="10" s="1"/>
  <c r="BV32" i="10"/>
  <c r="BV34" i="10"/>
  <c r="BW34" i="10"/>
  <c r="AU66" i="10" s="1"/>
  <c r="BW33" i="10"/>
  <c r="AU65" i="10" s="1"/>
  <c r="BV33" i="10"/>
  <c r="BW28" i="10"/>
  <c r="AU60" i="10" s="1"/>
  <c r="BV28" i="10"/>
  <c r="BL31" i="10"/>
  <c r="AQ63" i="10" s="1"/>
  <c r="BK31" i="10"/>
  <c r="BL33" i="10"/>
  <c r="AQ65" i="10" s="1"/>
  <c r="BK33" i="10"/>
  <c r="BL34" i="10"/>
  <c r="AQ66" i="10" s="1"/>
  <c r="BK34" i="10"/>
  <c r="BL17" i="10"/>
  <c r="AQ49" i="10" s="1"/>
  <c r="BK17" i="10"/>
  <c r="BL28" i="10"/>
  <c r="AQ60" i="10" s="1"/>
  <c r="BK28" i="10"/>
  <c r="BL32" i="10"/>
  <c r="AQ64" i="10" s="1"/>
  <c r="BK32" i="10"/>
  <c r="AM39" i="10"/>
  <c r="N39" i="10"/>
  <c r="BA33" i="10"/>
  <c r="AM65" i="10" s="1"/>
  <c r="AZ33" i="10"/>
  <c r="AZ34" i="10"/>
  <c r="BA34" i="10"/>
  <c r="AM66" i="10" s="1"/>
  <c r="BA31" i="10"/>
  <c r="AM63" i="10" s="1"/>
  <c r="AZ31" i="10"/>
  <c r="BA32" i="10"/>
  <c r="AM64" i="10" s="1"/>
  <c r="AZ32" i="10"/>
  <c r="AZ17" i="10"/>
  <c r="BA17" i="10"/>
  <c r="AM49" i="10" s="1"/>
  <c r="AZ28" i="10"/>
  <c r="BA28" i="10"/>
  <c r="AM60" i="10" s="1"/>
  <c r="B175" i="10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<sst xmlns="http://schemas.openxmlformats.org/spreadsheetml/2006/main" count="17952" uniqueCount="1777">
  <si>
    <t>5A</t>
  </si>
  <si>
    <t>6A</t>
  </si>
  <si>
    <t>Client ID</t>
  </si>
  <si>
    <t>55469-68-33-Soil 1</t>
  </si>
  <si>
    <t>55469-68-34-Soil 2</t>
  </si>
  <si>
    <t>Battelle ID</t>
  </si>
  <si>
    <t>G4254-FS</t>
  </si>
  <si>
    <t>G4255-FS</t>
  </si>
  <si>
    <t>Sample Type</t>
  </si>
  <si>
    <t>SA</t>
  </si>
  <si>
    <t>Collection Date</t>
  </si>
  <si>
    <t>12/04/2020</t>
  </si>
  <si>
    <t>Extraction Date</t>
  </si>
  <si>
    <t>12/14/2020</t>
  </si>
  <si>
    <t>Analytical Instrument</t>
  </si>
  <si>
    <t>Sciex 6500+ (AE) LC/MS/MS</t>
  </si>
  <si>
    <t>% Moisture</t>
  </si>
  <si>
    <t>Matrix</t>
  </si>
  <si>
    <t>S</t>
  </si>
  <si>
    <t>Sample Size</t>
  </si>
  <si>
    <t>Size Unit-Basis</t>
  </si>
  <si>
    <t>g</t>
  </si>
  <si>
    <t>Analysis</t>
  </si>
  <si>
    <t>Analyte</t>
  </si>
  <si>
    <t>CAS No.</t>
  </si>
  <si>
    <t>Result (ng/g_Dry)</t>
  </si>
  <si>
    <t>Extract ID</t>
  </si>
  <si>
    <t>DF</t>
  </si>
  <si>
    <t>Date</t>
  </si>
  <si>
    <t>DL</t>
  </si>
  <si>
    <t>LOD</t>
  </si>
  <si>
    <t>LOQ</t>
  </si>
  <si>
    <t>PFBA</t>
  </si>
  <si>
    <t>375-22-4</t>
  </si>
  <si>
    <t>4.96</t>
  </si>
  <si>
    <t/>
  </si>
  <si>
    <t>G4254-FS(3)</t>
  </si>
  <si>
    <t>0.299</t>
  </si>
  <si>
    <t>0.816</t>
  </si>
  <si>
    <t>2.04</t>
  </si>
  <si>
    <t>85.9</t>
  </si>
  <si>
    <t>G4255-FS(3)</t>
  </si>
  <si>
    <t>0.319</t>
  </si>
  <si>
    <t>0.870</t>
  </si>
  <si>
    <t>2.17</t>
  </si>
  <si>
    <t>PFPeA</t>
  </si>
  <si>
    <t>2706-90-3</t>
  </si>
  <si>
    <t>2.08</t>
  </si>
  <si>
    <t>0.184</t>
  </si>
  <si>
    <t>0.408</t>
  </si>
  <si>
    <t>171</t>
  </si>
  <si>
    <t>D</t>
  </si>
  <si>
    <t>G4255-FS-D(5)</t>
  </si>
  <si>
    <t>0.980</t>
  </si>
  <si>
    <t>10.9</t>
  </si>
  <si>
    <t>PFHxA</t>
  </si>
  <si>
    <t>307-24-4</t>
  </si>
  <si>
    <t>11.6</t>
  </si>
  <si>
    <t>0.289</t>
  </si>
  <si>
    <t>484</t>
  </si>
  <si>
    <t>G4255-FS-D(7)</t>
  </si>
  <si>
    <t>15.4</t>
  </si>
  <si>
    <t>43.5</t>
  </si>
  <si>
    <t>109</t>
  </si>
  <si>
    <t>PFHpA</t>
  </si>
  <si>
    <t>375-85-9</t>
  </si>
  <si>
    <t>3.14</t>
  </si>
  <si>
    <t>0.207</t>
  </si>
  <si>
    <t>0.612</t>
  </si>
  <si>
    <t>98.2</t>
  </si>
  <si>
    <t>0.220</t>
  </si>
  <si>
    <t>0.652</t>
  </si>
  <si>
    <t>PFOA</t>
  </si>
  <si>
    <t>335-67-1</t>
  </si>
  <si>
    <t>22.6</t>
  </si>
  <si>
    <t>0.248</t>
  </si>
  <si>
    <t>637</t>
  </si>
  <si>
    <t>13.2</t>
  </si>
  <si>
    <t>PFNA</t>
  </si>
  <si>
    <t>375-95-1</t>
  </si>
  <si>
    <t>4.93</t>
  </si>
  <si>
    <t>0.200</t>
  </si>
  <si>
    <t>8.32</t>
  </si>
  <si>
    <t>0.213</t>
  </si>
  <si>
    <t>0.435</t>
  </si>
  <si>
    <t>PFDA</t>
  </si>
  <si>
    <t>335-76-2</t>
  </si>
  <si>
    <t>25.9</t>
  </si>
  <si>
    <t>0.189</t>
  </si>
  <si>
    <t>5.41</t>
  </si>
  <si>
    <t>0.201</t>
  </si>
  <si>
    <t>PFUnA</t>
  </si>
  <si>
    <t>2058-94-8</t>
  </si>
  <si>
    <t>15.7</t>
  </si>
  <si>
    <t>0.187</t>
  </si>
  <si>
    <t>0.489</t>
  </si>
  <si>
    <t>J</t>
  </si>
  <si>
    <t>0.199</t>
  </si>
  <si>
    <t>PFDoA</t>
  </si>
  <si>
    <t>307-55-1</t>
  </si>
  <si>
    <t>6.96</t>
  </si>
  <si>
    <t>0.250</t>
  </si>
  <si>
    <t>1.23</t>
  </si>
  <si>
    <t>0.266</t>
  </si>
  <si>
    <t>PFTrDA</t>
  </si>
  <si>
    <t>72629-94-8</t>
  </si>
  <si>
    <t>0.884</t>
  </si>
  <si>
    <t>0.114</t>
  </si>
  <si>
    <t>0.256</t>
  </si>
  <si>
    <t>0.122</t>
  </si>
  <si>
    <t>PFTeDA</t>
  </si>
  <si>
    <t>376-06-7</t>
  </si>
  <si>
    <t>0.736</t>
  </si>
  <si>
    <t>0.441</t>
  </si>
  <si>
    <t>1.02</t>
  </si>
  <si>
    <t>1.09</t>
  </si>
  <si>
    <t>U</t>
  </si>
  <si>
    <t>0.470</t>
  </si>
  <si>
    <t>NMeFOSAA</t>
  </si>
  <si>
    <t>2355-31-9</t>
  </si>
  <si>
    <t>14.2</t>
  </si>
  <si>
    <t>0.416</t>
  </si>
  <si>
    <t>3.36</t>
  </si>
  <si>
    <t>0.443</t>
  </si>
  <si>
    <t>NEtFOSAA</t>
  </si>
  <si>
    <t>2991-50-6</t>
  </si>
  <si>
    <t>0.305</t>
  </si>
  <si>
    <t>0.401</t>
  </si>
  <si>
    <t>0.325</t>
  </si>
  <si>
    <t>PFOSA</t>
  </si>
  <si>
    <t>754-91-6</t>
  </si>
  <si>
    <t>539</t>
  </si>
  <si>
    <t>G4254-FS-D(7)</t>
  </si>
  <si>
    <t>1.71</t>
  </si>
  <si>
    <t>4.08</t>
  </si>
  <si>
    <t>20.4</t>
  </si>
  <si>
    <t>425</t>
  </si>
  <si>
    <t>9.09</t>
  </si>
  <si>
    <t>21.7</t>
  </si>
  <si>
    <t>PFBS</t>
  </si>
  <si>
    <t>375-73-5</t>
  </si>
  <si>
    <t>0.143</t>
  </si>
  <si>
    <t>139</t>
  </si>
  <si>
    <t>0.761</t>
  </si>
  <si>
    <t>PFPeS</t>
  </si>
  <si>
    <t>2706-91-4</t>
  </si>
  <si>
    <t>0.444</t>
  </si>
  <si>
    <t>0.180</t>
  </si>
  <si>
    <t>359</t>
  </si>
  <si>
    <t>0.961</t>
  </si>
  <si>
    <t>PFHxS</t>
  </si>
  <si>
    <t>355-46-4</t>
  </si>
  <si>
    <t>27.9</t>
  </si>
  <si>
    <t>0.330</t>
  </si>
  <si>
    <t>1960</t>
  </si>
  <si>
    <t>G4255-FS-D(9)</t>
  </si>
  <si>
    <t>87.8</t>
  </si>
  <si>
    <t>217</t>
  </si>
  <si>
    <t>543</t>
  </si>
  <si>
    <t>PFHpS</t>
  </si>
  <si>
    <t>375-92-8</t>
  </si>
  <si>
    <t>1.20</t>
  </si>
  <si>
    <t>0.317</t>
  </si>
  <si>
    <t>146</t>
  </si>
  <si>
    <t>0.337</t>
  </si>
  <si>
    <t>PFOS</t>
  </si>
  <si>
    <t>1763-23-1</t>
  </si>
  <si>
    <t>1940</t>
  </si>
  <si>
    <t>G4254-FS-D(11)</t>
  </si>
  <si>
    <t>177</t>
  </si>
  <si>
    <t>510</t>
  </si>
  <si>
    <t>1280</t>
  </si>
  <si>
    <t>8700</t>
  </si>
  <si>
    <t>G4255-FS-D(11)</t>
  </si>
  <si>
    <t>150</t>
  </si>
  <si>
    <t>435</t>
  </si>
  <si>
    <t>1090</t>
  </si>
  <si>
    <t>PFNS</t>
  </si>
  <si>
    <t>68259-12-1</t>
  </si>
  <si>
    <t>96.2</t>
  </si>
  <si>
    <t>0.231</t>
  </si>
  <si>
    <t>26.1</t>
  </si>
  <si>
    <t>0.246</t>
  </si>
  <si>
    <t>PFDS</t>
  </si>
  <si>
    <t>335-77-3</t>
  </si>
  <si>
    <t>157</t>
  </si>
  <si>
    <t>0.0967</t>
  </si>
  <si>
    <t>0.204</t>
  </si>
  <si>
    <t>34.2</t>
  </si>
  <si>
    <t>0.103</t>
  </si>
  <si>
    <t>0.217</t>
  </si>
  <si>
    <t>4:2FTS</t>
  </si>
  <si>
    <t>757124-72-4</t>
  </si>
  <si>
    <t>0.490</t>
  </si>
  <si>
    <t>134</t>
  </si>
  <si>
    <t>2.61</t>
  </si>
  <si>
    <t>5.43</t>
  </si>
  <si>
    <t>6:2FTS</t>
  </si>
  <si>
    <t>27619-97-2</t>
  </si>
  <si>
    <t>6.76</t>
  </si>
  <si>
    <t>3690</t>
  </si>
  <si>
    <t>86.6</t>
  </si>
  <si>
    <t>8:2FTS</t>
  </si>
  <si>
    <t>39108-34-4</t>
  </si>
  <si>
    <t>278</t>
  </si>
  <si>
    <t>G4254-FS-D(5)</t>
  </si>
  <si>
    <t>2.94</t>
  </si>
  <si>
    <t>6.12</t>
  </si>
  <si>
    <t>10.2</t>
  </si>
  <si>
    <t>930</t>
  </si>
  <si>
    <t>31.3</t>
  </si>
  <si>
    <t>65.2</t>
  </si>
  <si>
    <t>HFPO-DA</t>
  </si>
  <si>
    <t>13252-13-6</t>
  </si>
  <si>
    <t>0.262</t>
  </si>
  <si>
    <t>0.279</t>
  </si>
  <si>
    <t>Adona</t>
  </si>
  <si>
    <t>919005-14-4</t>
  </si>
  <si>
    <t>0.339</t>
  </si>
  <si>
    <t>0.361</t>
  </si>
  <si>
    <t>9Cl-PF3ONS</t>
  </si>
  <si>
    <t>756426-58-1</t>
  </si>
  <si>
    <t>0.197</t>
  </si>
  <si>
    <t>0.210</t>
  </si>
  <si>
    <t>11Cl-PF3OUdS</t>
  </si>
  <si>
    <t>763051-92-9</t>
  </si>
  <si>
    <t>0.214</t>
  </si>
  <si>
    <t>0.228</t>
  </si>
  <si>
    <t>Ok</t>
  </si>
  <si>
    <t>Surrogate Recoveries (%)</t>
  </si>
  <si>
    <t>Recovery</t>
  </si>
  <si>
    <t>13C4-PFBA</t>
  </si>
  <si>
    <t>N</t>
  </si>
  <si>
    <t>13C5-PFPeA</t>
  </si>
  <si>
    <t>13C5-PFHxA</t>
  </si>
  <si>
    <t>13C4-PFHpA</t>
  </si>
  <si>
    <t>13C8-PFOA</t>
  </si>
  <si>
    <t>13C9-PFNA</t>
  </si>
  <si>
    <t>13C6-PFDA</t>
  </si>
  <si>
    <t>13C7-PFUnA</t>
  </si>
  <si>
    <t>13C2-PFDoA</t>
  </si>
  <si>
    <t>13C2-PFTeDA</t>
  </si>
  <si>
    <t>d3-MeFOSAA</t>
  </si>
  <si>
    <t>d5-EtFOSAA</t>
  </si>
  <si>
    <t>13C8-FOSA</t>
  </si>
  <si>
    <t>13C3-PFBS</t>
  </si>
  <si>
    <t>13C3-PFHxS</t>
  </si>
  <si>
    <t>13C8-PFOS</t>
  </si>
  <si>
    <t>13C2-4:2FTS</t>
  </si>
  <si>
    <t>ND</t>
  </si>
  <si>
    <t>13C2-6:2FTS</t>
  </si>
  <si>
    <t>13C2-8:2FTS</t>
  </si>
  <si>
    <t>13C3-HFPO-DA</t>
  </si>
  <si>
    <t>7A</t>
  </si>
  <si>
    <t>8A</t>
  </si>
  <si>
    <t>9A</t>
  </si>
  <si>
    <t>10A</t>
  </si>
  <si>
    <t>11A</t>
  </si>
  <si>
    <t>12A</t>
  </si>
  <si>
    <t>13A</t>
  </si>
  <si>
    <t>14A</t>
  </si>
  <si>
    <t>15A</t>
  </si>
  <si>
    <t>16A</t>
  </si>
  <si>
    <t>17A</t>
  </si>
  <si>
    <t>18A</t>
  </si>
  <si>
    <t>19A</t>
  </si>
  <si>
    <t>20A</t>
  </si>
  <si>
    <t>55469-61-1</t>
  </si>
  <si>
    <t>55469-61-2</t>
  </si>
  <si>
    <t>55469-61-3</t>
  </si>
  <si>
    <t>55469-61-4</t>
  </si>
  <si>
    <t>55469-61-5</t>
  </si>
  <si>
    <t>55469-61-6</t>
  </si>
  <si>
    <t>55469-61-7</t>
  </si>
  <si>
    <t>55469-61-8</t>
  </si>
  <si>
    <t>55469-61-9</t>
  </si>
  <si>
    <t>55469-61-10</t>
  </si>
  <si>
    <t>55469-61-11</t>
  </si>
  <si>
    <t>55469-61-12</t>
  </si>
  <si>
    <t>55469-61-13</t>
  </si>
  <si>
    <t>55469-61-14</t>
  </si>
  <si>
    <t>55469-61-15</t>
  </si>
  <si>
    <t>55469-61-16</t>
  </si>
  <si>
    <t>G4208-FS</t>
  </si>
  <si>
    <t>G4209-FS</t>
  </si>
  <si>
    <t>G4210-FS</t>
  </si>
  <si>
    <t>G4211-FS</t>
  </si>
  <si>
    <t>G4212-FS</t>
  </si>
  <si>
    <t>G4213-FS</t>
  </si>
  <si>
    <t>G4214-FS</t>
  </si>
  <si>
    <t>G4215-FS</t>
  </si>
  <si>
    <t>G4216-FS</t>
  </si>
  <si>
    <t>G4217-FS</t>
  </si>
  <si>
    <t>G4218-FS</t>
  </si>
  <si>
    <t>G4219-FS</t>
  </si>
  <si>
    <t>G4220-FS</t>
  </si>
  <si>
    <t>G4221-FS</t>
  </si>
  <si>
    <t>G4222-FS</t>
  </si>
  <si>
    <t>G4223-FS</t>
  </si>
  <si>
    <t>12/16/2020</t>
  </si>
  <si>
    <t>NA</t>
  </si>
  <si>
    <t>W</t>
  </si>
  <si>
    <t>L</t>
  </si>
  <si>
    <t>Result (ng/L)</t>
  </si>
  <si>
    <t>1.11</t>
  </si>
  <si>
    <t>G4208-FS(0)</t>
  </si>
  <si>
    <t>0.500</t>
  </si>
  <si>
    <t>5.56</t>
  </si>
  <si>
    <t>1.15</t>
  </si>
  <si>
    <t>G4209-FS(0)</t>
  </si>
  <si>
    <t>0.518</t>
  </si>
  <si>
    <t>5.76</t>
  </si>
  <si>
    <t>3.79</t>
  </si>
  <si>
    <t>G4210-FS(0)</t>
  </si>
  <si>
    <t>0.511</t>
  </si>
  <si>
    <t>1.14</t>
  </si>
  <si>
    <t>5.68</t>
  </si>
  <si>
    <t>28.7</t>
  </si>
  <si>
    <t>G4211-FS(0)</t>
  </si>
  <si>
    <t>6.43</t>
  </si>
  <si>
    <t>G4212-FS(0)</t>
  </si>
  <si>
    <t>G4213-FS(0)</t>
  </si>
  <si>
    <t>0.475</t>
  </si>
  <si>
    <t>1.05</t>
  </si>
  <si>
    <t>5.27</t>
  </si>
  <si>
    <t>1.06</t>
  </si>
  <si>
    <t>G4214-FS(0)</t>
  </si>
  <si>
    <t>0.479</t>
  </si>
  <si>
    <t>5.32</t>
  </si>
  <si>
    <t>1.16</t>
  </si>
  <si>
    <t>G4215-FS(0)</t>
  </si>
  <si>
    <t>0.523</t>
  </si>
  <si>
    <t>5.81</t>
  </si>
  <si>
    <t>G4216-FS(0)</t>
  </si>
  <si>
    <t>G4217-FS(0)</t>
  </si>
  <si>
    <t>0.676</t>
  </si>
  <si>
    <t>G4218-FS(0)</t>
  </si>
  <si>
    <t>1.75</t>
  </si>
  <si>
    <t>G4219-FS(0)</t>
  </si>
  <si>
    <t>59.3</t>
  </si>
  <si>
    <t>G4220-FS-D(3)</t>
  </si>
  <si>
    <t>2.39</t>
  </si>
  <si>
    <t>26.6</t>
  </si>
  <si>
    <t>63.1</t>
  </si>
  <si>
    <t>G4221-FS-D(3)</t>
  </si>
  <si>
    <t>2.62</t>
  </si>
  <si>
    <t>29.1</t>
  </si>
  <si>
    <t>61.1</t>
  </si>
  <si>
    <t>G4222-FS-D(3)</t>
  </si>
  <si>
    <t>2.68</t>
  </si>
  <si>
    <t>5.95</t>
  </si>
  <si>
    <t>29.8</t>
  </si>
  <si>
    <t>G4223-FS(0)</t>
  </si>
  <si>
    <t>0.646</t>
  </si>
  <si>
    <t>0.288</t>
  </si>
  <si>
    <t>0.446</t>
  </si>
  <si>
    <t>0.298</t>
  </si>
  <si>
    <t>0.294</t>
  </si>
  <si>
    <t>0.273</t>
  </si>
  <si>
    <t>0.276</t>
  </si>
  <si>
    <t>0.442</t>
  </si>
  <si>
    <t>0.301</t>
  </si>
  <si>
    <t>0.433</t>
  </si>
  <si>
    <t>0.824</t>
  </si>
  <si>
    <t>0.738</t>
  </si>
  <si>
    <t>149</t>
  </si>
  <si>
    <t>1.38</t>
  </si>
  <si>
    <t>161</t>
  </si>
  <si>
    <t>1.51</t>
  </si>
  <si>
    <t>164</t>
  </si>
  <si>
    <t>1.54</t>
  </si>
  <si>
    <t>402</t>
  </si>
  <si>
    <t>G4223-FS-D(3)</t>
  </si>
  <si>
    <t>1.47</t>
  </si>
  <si>
    <t>28.4</t>
  </si>
  <si>
    <t>0.615</t>
  </si>
  <si>
    <t>0.586</t>
  </si>
  <si>
    <t>1.67</t>
  </si>
  <si>
    <t>1.82</t>
  </si>
  <si>
    <t>0.607</t>
  </si>
  <si>
    <t>1.73</t>
  </si>
  <si>
    <t>1.12</t>
  </si>
  <si>
    <t>0.599</t>
  </si>
  <si>
    <t>1.70</t>
  </si>
  <si>
    <t>4.87</t>
  </si>
  <si>
    <t>15.6</t>
  </si>
  <si>
    <t>6.58</t>
  </si>
  <si>
    <t>0.556</t>
  </si>
  <si>
    <t>1.58</t>
  </si>
  <si>
    <t>1.87</t>
  </si>
  <si>
    <t>0.561</t>
  </si>
  <si>
    <t>1.60</t>
  </si>
  <si>
    <t>10.7</t>
  </si>
  <si>
    <t>0.613</t>
  </si>
  <si>
    <t>1.74</t>
  </si>
  <si>
    <t>2.69</t>
  </si>
  <si>
    <t>7.46</t>
  </si>
  <si>
    <t>1.52</t>
  </si>
  <si>
    <t>2.76</t>
  </si>
  <si>
    <t>871</t>
  </si>
  <si>
    <t>G4220-FS-D(5)</t>
  </si>
  <si>
    <t>14.0</t>
  </si>
  <si>
    <t>39.9</t>
  </si>
  <si>
    <t>133</t>
  </si>
  <si>
    <t>862</t>
  </si>
  <si>
    <t>G4221-FS-D(5)</t>
  </si>
  <si>
    <t>15.3</t>
  </si>
  <si>
    <t>43.6</t>
  </si>
  <si>
    <t>145</t>
  </si>
  <si>
    <t>900</t>
  </si>
  <si>
    <t>G4222-FS-D(5)</t>
  </si>
  <si>
    <t>44.6</t>
  </si>
  <si>
    <t>740</t>
  </si>
  <si>
    <t>2.99</t>
  </si>
  <si>
    <t>8.52</t>
  </si>
  <si>
    <t>0.789</t>
  </si>
  <si>
    <t>0.292</t>
  </si>
  <si>
    <t>5.16</t>
  </si>
  <si>
    <t>0.303</t>
  </si>
  <si>
    <t>2.36</t>
  </si>
  <si>
    <t>4.43</t>
  </si>
  <si>
    <t>3.94</t>
  </si>
  <si>
    <t>4.29</t>
  </si>
  <si>
    <t>0.277</t>
  </si>
  <si>
    <t>1.86</t>
  </si>
  <si>
    <t>0.280</t>
  </si>
  <si>
    <t>0.306</t>
  </si>
  <si>
    <t>3.90</t>
  </si>
  <si>
    <t>4.76</t>
  </si>
  <si>
    <t>1.80</t>
  </si>
  <si>
    <t>3.41</t>
  </si>
  <si>
    <t>175</t>
  </si>
  <si>
    <t>1.40</t>
  </si>
  <si>
    <t>186</t>
  </si>
  <si>
    <t>1.53</t>
  </si>
  <si>
    <t>183</t>
  </si>
  <si>
    <t>1.57</t>
  </si>
  <si>
    <t>233</t>
  </si>
  <si>
    <t>1.49</t>
  </si>
  <si>
    <t>2.92</t>
  </si>
  <si>
    <t>0.568</t>
  </si>
  <si>
    <t>4.69</t>
  </si>
  <si>
    <t>0.589</t>
  </si>
  <si>
    <t>4.78</t>
  </si>
  <si>
    <t>0.581</t>
  </si>
  <si>
    <t>14.3</t>
  </si>
  <si>
    <t>7.40</t>
  </si>
  <si>
    <t>11.2</t>
  </si>
  <si>
    <t>0.539</t>
  </si>
  <si>
    <t>3.69</t>
  </si>
  <si>
    <t>0.544</t>
  </si>
  <si>
    <t>6.36</t>
  </si>
  <si>
    <t>0.594</t>
  </si>
  <si>
    <t>4.73</t>
  </si>
  <si>
    <t>7.56</t>
  </si>
  <si>
    <t>3.30</t>
  </si>
  <si>
    <t>8.26</t>
  </si>
  <si>
    <t>1170</t>
  </si>
  <si>
    <t>13.6</t>
  </si>
  <si>
    <t>1180</t>
  </si>
  <si>
    <t>14.9</t>
  </si>
  <si>
    <t>1230</t>
  </si>
  <si>
    <t>15.2</t>
  </si>
  <si>
    <t>1730</t>
  </si>
  <si>
    <t>G4223-FS-D(5)</t>
  </si>
  <si>
    <t>9.68</t>
  </si>
  <si>
    <t>94.7</t>
  </si>
  <si>
    <t>0.343</t>
  </si>
  <si>
    <t>0.356</t>
  </si>
  <si>
    <t>0.351</t>
  </si>
  <si>
    <t>1.46</t>
  </si>
  <si>
    <t>0.770</t>
  </si>
  <si>
    <t>0.687</t>
  </si>
  <si>
    <t>0.326</t>
  </si>
  <si>
    <t>0.782</t>
  </si>
  <si>
    <t>0.329</t>
  </si>
  <si>
    <t>2.64</t>
  </si>
  <si>
    <t>0.359</t>
  </si>
  <si>
    <t>0.716</t>
  </si>
  <si>
    <t>3.57</t>
  </si>
  <si>
    <t>0.381</t>
  </si>
  <si>
    <t>0.365</t>
  </si>
  <si>
    <t>194</t>
  </si>
  <si>
    <t>1.64</t>
  </si>
  <si>
    <t>220</t>
  </si>
  <si>
    <t>210</t>
  </si>
  <si>
    <t>1.84</t>
  </si>
  <si>
    <t>249</t>
  </si>
  <si>
    <t>1.76</t>
  </si>
  <si>
    <t>0.158</t>
  </si>
  <si>
    <t>0.576</t>
  </si>
  <si>
    <t>0.164</t>
  </si>
  <si>
    <t>0.161</t>
  </si>
  <si>
    <t>0.527</t>
  </si>
  <si>
    <t>0.150</t>
  </si>
  <si>
    <t>0.532</t>
  </si>
  <si>
    <t>0.151</t>
  </si>
  <si>
    <t>0.165</t>
  </si>
  <si>
    <t>588</t>
  </si>
  <si>
    <t>0.755</t>
  </si>
  <si>
    <t>2.66</t>
  </si>
  <si>
    <t>612</t>
  </si>
  <si>
    <t>0.826</t>
  </si>
  <si>
    <t>2.91</t>
  </si>
  <si>
    <t>623</t>
  </si>
  <si>
    <t>0.845</t>
  </si>
  <si>
    <t>2.98</t>
  </si>
  <si>
    <t>838</t>
  </si>
  <si>
    <t>0.807</t>
  </si>
  <si>
    <t>2.84</t>
  </si>
  <si>
    <t>0.243</t>
  </si>
  <si>
    <t>0.252</t>
  </si>
  <si>
    <t>0.249</t>
  </si>
  <si>
    <t>0.233</t>
  </si>
  <si>
    <t>0.255</t>
  </si>
  <si>
    <t>158</t>
  </si>
  <si>
    <t>G4220-FS(0)</t>
  </si>
  <si>
    <t>140</t>
  </si>
  <si>
    <t>G4221-FS(0)</t>
  </si>
  <si>
    <t>167</t>
  </si>
  <si>
    <t>G4222-FS(0)</t>
  </si>
  <si>
    <t>0.261</t>
  </si>
  <si>
    <t>0.595</t>
  </si>
  <si>
    <t>383</t>
  </si>
  <si>
    <t>0.221</t>
  </si>
  <si>
    <t>0.218</t>
  </si>
  <si>
    <t>0.203</t>
  </si>
  <si>
    <t>0.223</t>
  </si>
  <si>
    <t>24.0</t>
  </si>
  <si>
    <t>24.2</t>
  </si>
  <si>
    <t>30.3</t>
  </si>
  <si>
    <t>0.229</t>
  </si>
  <si>
    <t>162</t>
  </si>
  <si>
    <t>0.171</t>
  </si>
  <si>
    <t>0.177</t>
  </si>
  <si>
    <t>0.175</t>
  </si>
  <si>
    <t>0.162</t>
  </si>
  <si>
    <t>0.179</t>
  </si>
  <si>
    <t>1.59</t>
  </si>
  <si>
    <t>6.14</t>
  </si>
  <si>
    <t>0.183</t>
  </si>
  <si>
    <t>41.2</t>
  </si>
  <si>
    <t>2.22</t>
  </si>
  <si>
    <t>0.814</t>
  </si>
  <si>
    <t>2.30</t>
  </si>
  <si>
    <t>0.844</t>
  </si>
  <si>
    <t>2.27</t>
  </si>
  <si>
    <t>0.833</t>
  </si>
  <si>
    <t>2.11</t>
  </si>
  <si>
    <t>0.773</t>
  </si>
  <si>
    <t>2.13</t>
  </si>
  <si>
    <t>0.780</t>
  </si>
  <si>
    <t>2.33</t>
  </si>
  <si>
    <t>0.852</t>
  </si>
  <si>
    <t>0.873</t>
  </si>
  <si>
    <t>2.38</t>
  </si>
  <si>
    <t>10.0</t>
  </si>
  <si>
    <t>0.389</t>
  </si>
  <si>
    <t>0.403</t>
  </si>
  <si>
    <t>0.398</t>
  </si>
  <si>
    <t>0.436</t>
  </si>
  <si>
    <t>0.369</t>
  </si>
  <si>
    <t>0.372</t>
  </si>
  <si>
    <t>0.757</t>
  </si>
  <si>
    <t>0.407</t>
  </si>
  <si>
    <t>0.570</t>
  </si>
  <si>
    <t>0.762</t>
  </si>
  <si>
    <t>0.579</t>
  </si>
  <si>
    <t>93.8</t>
  </si>
  <si>
    <t>93.6</t>
  </si>
  <si>
    <t>0.417</t>
  </si>
  <si>
    <t>1.19</t>
  </si>
  <si>
    <t>856</t>
  </si>
  <si>
    <t>1.99</t>
  </si>
  <si>
    <t>2.86</t>
  </si>
  <si>
    <t>3.03</t>
  </si>
  <si>
    <t>3.50</t>
  </si>
  <si>
    <t>36.6</t>
  </si>
  <si>
    <t>0.506</t>
  </si>
  <si>
    <t>0.524</t>
  </si>
  <si>
    <t>0.517</t>
  </si>
  <si>
    <t>5.25</t>
  </si>
  <si>
    <t>1.50</t>
  </si>
  <si>
    <t>0.480</t>
  </si>
  <si>
    <t>0.484</t>
  </si>
  <si>
    <t>0.529</t>
  </si>
  <si>
    <t>5210</t>
  </si>
  <si>
    <t>G4220-FS-D(7)</t>
  </si>
  <si>
    <t>40.3</t>
  </si>
  <si>
    <t>88.7</t>
  </si>
  <si>
    <t>443</t>
  </si>
  <si>
    <t>5070</t>
  </si>
  <si>
    <t>G4221-FS-D(7)</t>
  </si>
  <si>
    <t>44.1</t>
  </si>
  <si>
    <t>96.9</t>
  </si>
  <si>
    <t>5680</t>
  </si>
  <si>
    <t>G4222-FS-D(7)</t>
  </si>
  <si>
    <t>45.1</t>
  </si>
  <si>
    <t>99.2</t>
  </si>
  <si>
    <t>496</t>
  </si>
  <si>
    <t>25300</t>
  </si>
  <si>
    <t>G4223-FS-D(11)</t>
  </si>
  <si>
    <t>287</t>
  </si>
  <si>
    <t>631</t>
  </si>
  <si>
    <t>3160</t>
  </si>
  <si>
    <t>0.160</t>
  </si>
  <si>
    <t>0.166</t>
  </si>
  <si>
    <t>2.65</t>
  </si>
  <si>
    <t>1.91</t>
  </si>
  <si>
    <t>0.152</t>
  </si>
  <si>
    <t>0.153</t>
  </si>
  <si>
    <t>0.318</t>
  </si>
  <si>
    <t>0.167</t>
  </si>
  <si>
    <t>0.236</t>
  </si>
  <si>
    <t>0.342</t>
  </si>
  <si>
    <t>4.68</t>
  </si>
  <si>
    <t>4.20</t>
  </si>
  <si>
    <t>4.83</t>
  </si>
  <si>
    <t>19.1</t>
  </si>
  <si>
    <t>0.287</t>
  </si>
  <si>
    <t>0.297</t>
  </si>
  <si>
    <t>0.293</t>
  </si>
  <si>
    <t>0.272</t>
  </si>
  <si>
    <t>0.274</t>
  </si>
  <si>
    <t>0.300</t>
  </si>
  <si>
    <t>42.1</t>
  </si>
  <si>
    <t>37.6</t>
  </si>
  <si>
    <t>40.0</t>
  </si>
  <si>
    <t>0.307</t>
  </si>
  <si>
    <t>15.5</t>
  </si>
  <si>
    <t>0.124</t>
  </si>
  <si>
    <t>0.461</t>
  </si>
  <si>
    <t>0.129</t>
  </si>
  <si>
    <t>0.455</t>
  </si>
  <si>
    <t>0.127</t>
  </si>
  <si>
    <t>7.18</t>
  </si>
  <si>
    <t>0.118</t>
  </si>
  <si>
    <t>0.422</t>
  </si>
  <si>
    <t>0.426</t>
  </si>
  <si>
    <t>0.119</t>
  </si>
  <si>
    <t>0.465</t>
  </si>
  <si>
    <t>0.130</t>
  </si>
  <si>
    <t>10.6</t>
  </si>
  <si>
    <t>1620</t>
  </si>
  <si>
    <t>3.26</t>
  </si>
  <si>
    <t>1530</t>
  </si>
  <si>
    <t>3.33</t>
  </si>
  <si>
    <t>11.9</t>
  </si>
  <si>
    <t>1100</t>
  </si>
  <si>
    <t>0.636</t>
  </si>
  <si>
    <t>0.949</t>
  </si>
  <si>
    <t>0.984</t>
  </si>
  <si>
    <t>0.970</t>
  </si>
  <si>
    <t>0.901</t>
  </si>
  <si>
    <t>0.909</t>
  </si>
  <si>
    <t>0.993</t>
  </si>
  <si>
    <t>66.7</t>
  </si>
  <si>
    <t>64.4</t>
  </si>
  <si>
    <t>65.3</t>
  </si>
  <si>
    <t>83.8</t>
  </si>
  <si>
    <t>2.45</t>
  </si>
  <si>
    <t>0.486</t>
  </si>
  <si>
    <t>0.503</t>
  </si>
  <si>
    <t>4.31</t>
  </si>
  <si>
    <t>0.497</t>
  </si>
  <si>
    <t>14.1</t>
  </si>
  <si>
    <t>7.12</t>
  </si>
  <si>
    <t>31.7</t>
  </si>
  <si>
    <t>1.04</t>
  </si>
  <si>
    <t>4.88</t>
  </si>
  <si>
    <t>0.508</t>
  </si>
  <si>
    <t>1.55</t>
  </si>
  <si>
    <t>1.69</t>
  </si>
  <si>
    <t>44400</t>
  </si>
  <si>
    <t>G4220-FS-D(9)</t>
  </si>
  <si>
    <t>2220</t>
  </si>
  <si>
    <t>47400</t>
  </si>
  <si>
    <t>G4221-FS-D(9)</t>
  </si>
  <si>
    <t>212</t>
  </si>
  <si>
    <t>2420</t>
  </si>
  <si>
    <t>40600</t>
  </si>
  <si>
    <t>G4222-FS-D(9)</t>
  </si>
  <si>
    <t>2480</t>
  </si>
  <si>
    <t>47900</t>
  </si>
  <si>
    <t>276</t>
  </si>
  <si>
    <t>0.400</t>
  </si>
  <si>
    <t>0.415</t>
  </si>
  <si>
    <t>0.409</t>
  </si>
  <si>
    <t>0.380</t>
  </si>
  <si>
    <t>0.383</t>
  </si>
  <si>
    <t>0.419</t>
  </si>
  <si>
    <t>1630</t>
  </si>
  <si>
    <t>1440</t>
  </si>
  <si>
    <t>2.09</t>
  </si>
  <si>
    <t>1520</t>
  </si>
  <si>
    <t>2.14</t>
  </si>
  <si>
    <t>2680</t>
  </si>
  <si>
    <t>2.05</t>
  </si>
  <si>
    <t>0.309</t>
  </si>
  <si>
    <t>0.283</t>
  </si>
  <si>
    <t>0.285</t>
  </si>
  <si>
    <t>0.312</t>
  </si>
  <si>
    <t>1340</t>
  </si>
  <si>
    <t>1.43</t>
  </si>
  <si>
    <t>1.56</t>
  </si>
  <si>
    <t>1370</t>
  </si>
  <si>
    <t>3770</t>
  </si>
  <si>
    <t>0.553</t>
  </si>
  <si>
    <t>0.574</t>
  </si>
  <si>
    <t>0.566</t>
  </si>
  <si>
    <t>1.27</t>
  </si>
  <si>
    <t>0.525</t>
  </si>
  <si>
    <t>0.530</t>
  </si>
  <si>
    <t>0.593</t>
  </si>
  <si>
    <t>2.74</t>
  </si>
  <si>
    <t>0.587</t>
  </si>
  <si>
    <t>0.608</t>
  </si>
  <si>
    <t>0.600</t>
  </si>
  <si>
    <t>5.85</t>
  </si>
  <si>
    <t>17.9</t>
  </si>
  <si>
    <t>0.557</t>
  </si>
  <si>
    <t>0.562</t>
  </si>
  <si>
    <t>0.614</t>
  </si>
  <si>
    <t>179</t>
  </si>
  <si>
    <t>169</t>
  </si>
  <si>
    <t>163</t>
  </si>
  <si>
    <t>0.629</t>
  </si>
  <si>
    <t>1.79</t>
  </si>
  <si>
    <t>384</t>
  </si>
  <si>
    <t>3.00</t>
  </si>
  <si>
    <t>0.672</t>
  </si>
  <si>
    <t>0.697</t>
  </si>
  <si>
    <t>0.688</t>
  </si>
  <si>
    <t>23.3</t>
  </si>
  <si>
    <t>4.15</t>
  </si>
  <si>
    <t>0.638</t>
  </si>
  <si>
    <t>0.644</t>
  </si>
  <si>
    <t>0.703</t>
  </si>
  <si>
    <t>8670</t>
  </si>
  <si>
    <t>53.6</t>
  </si>
  <si>
    <t>7490</t>
  </si>
  <si>
    <t>58.6</t>
  </si>
  <si>
    <t>7970</t>
  </si>
  <si>
    <t>60.0</t>
  </si>
  <si>
    <t>198</t>
  </si>
  <si>
    <t>11300</t>
  </si>
  <si>
    <t>G4223-FS-D(9)</t>
  </si>
  <si>
    <t>76.4</t>
  </si>
  <si>
    <t>253</t>
  </si>
  <si>
    <t>0.286</t>
  </si>
  <si>
    <t>0.282</t>
  </si>
  <si>
    <t>0.264</t>
  </si>
  <si>
    <t>0.295</t>
  </si>
  <si>
    <t>0.308</t>
  </si>
  <si>
    <t>0.315</t>
  </si>
  <si>
    <t>0.257</t>
  </si>
  <si>
    <t>0.263</t>
  </si>
  <si>
    <t>0.244</t>
  </si>
  <si>
    <t>0.269</t>
  </si>
  <si>
    <t>0.275</t>
  </si>
  <si>
    <t>55469-61-30</t>
  </si>
  <si>
    <t>55469-61-31</t>
  </si>
  <si>
    <t>55469-61-32</t>
  </si>
  <si>
    <t>55469-61-33</t>
  </si>
  <si>
    <t>55469-61-34</t>
  </si>
  <si>
    <t>55469-61-35</t>
  </si>
  <si>
    <t>55469-61-36</t>
  </si>
  <si>
    <t>55469-61-37</t>
  </si>
  <si>
    <t>55469-61-38</t>
  </si>
  <si>
    <t>55469-61-39</t>
  </si>
  <si>
    <t>55469-61-40</t>
  </si>
  <si>
    <t>55469-61-41</t>
  </si>
  <si>
    <t>55469-61-42</t>
  </si>
  <si>
    <t>G4237-FS</t>
  </si>
  <si>
    <t>G4238-FS</t>
  </si>
  <si>
    <t>G4239-FS</t>
  </si>
  <si>
    <t>G4240-FS</t>
  </si>
  <si>
    <t>G4241-FS</t>
  </si>
  <si>
    <t>G4242-FS</t>
  </si>
  <si>
    <t>G4243-FS</t>
  </si>
  <si>
    <t>G4244-FS</t>
  </si>
  <si>
    <t>G4245-FS</t>
  </si>
  <si>
    <t>G4246-FS</t>
  </si>
  <si>
    <t>G4247-FS</t>
  </si>
  <si>
    <t>G4248-FS</t>
  </si>
  <si>
    <t>G4249-FS</t>
  </si>
  <si>
    <t>Sciex 5500 (AC) LC/MS/MS</t>
  </si>
  <si>
    <t>5930</t>
  </si>
  <si>
    <t>G4237-FS-D(9)</t>
  </si>
  <si>
    <t>305</t>
  </si>
  <si>
    <t>678</t>
  </si>
  <si>
    <t>3390</t>
  </si>
  <si>
    <t>999</t>
  </si>
  <si>
    <t>G4238-FS-D(5)</t>
  </si>
  <si>
    <t>54.9</t>
  </si>
  <si>
    <t>122</t>
  </si>
  <si>
    <t>610</t>
  </si>
  <si>
    <t>1000</t>
  </si>
  <si>
    <t>G4239-FS-D(5)</t>
  </si>
  <si>
    <t>941</t>
  </si>
  <si>
    <t>G4240-FS-D(5)</t>
  </si>
  <si>
    <t>26.8</t>
  </si>
  <si>
    <t>59.5</t>
  </si>
  <si>
    <t>298</t>
  </si>
  <si>
    <t>2330</t>
  </si>
  <si>
    <t>G4241-FS-D(7)</t>
  </si>
  <si>
    <t>45.7</t>
  </si>
  <si>
    <t>102</t>
  </si>
  <si>
    <t>508</t>
  </si>
  <si>
    <t>3400</t>
  </si>
  <si>
    <t>G4242-FS-D(7)</t>
  </si>
  <si>
    <t>61.0</t>
  </si>
  <si>
    <t>136</t>
  </si>
  <si>
    <t>680</t>
  </si>
  <si>
    <t>G4243-FS(0)</t>
  </si>
  <si>
    <t>0.536</t>
  </si>
  <si>
    <t>121</t>
  </si>
  <si>
    <t>G4244-FS(0)</t>
  </si>
  <si>
    <t>0.549</t>
  </si>
  <si>
    <t>1.22</t>
  </si>
  <si>
    <t>6.10</t>
  </si>
  <si>
    <t>96.8</t>
  </si>
  <si>
    <t>G4245-FS(0)</t>
  </si>
  <si>
    <t>156</t>
  </si>
  <si>
    <t>G4246-FS(0)</t>
  </si>
  <si>
    <t>709</t>
  </si>
  <si>
    <t>G4247-FS-D(5)</t>
  </si>
  <si>
    <t>5.23</t>
  </si>
  <si>
    <t>58.1</t>
  </si>
  <si>
    <t>611</t>
  </si>
  <si>
    <t>G4248-FS-D(5)</t>
  </si>
  <si>
    <t>5.36</t>
  </si>
  <si>
    <t>920</t>
  </si>
  <si>
    <t>G4249-FS-D(5)</t>
  </si>
  <si>
    <t>15400</t>
  </si>
  <si>
    <t>G4237-FS-D(11)</t>
  </si>
  <si>
    <t>351</t>
  </si>
  <si>
    <t>1360</t>
  </si>
  <si>
    <t>6780</t>
  </si>
  <si>
    <t>13100</t>
  </si>
  <si>
    <t>G4238-FS-D(9)</t>
  </si>
  <si>
    <t>10400</t>
  </si>
  <si>
    <t>G4239-FS-D(9)</t>
  </si>
  <si>
    <t>12400</t>
  </si>
  <si>
    <t>G4240-FS-D(9)</t>
  </si>
  <si>
    <t>154</t>
  </si>
  <si>
    <t>595</t>
  </si>
  <si>
    <t>2980</t>
  </si>
  <si>
    <t>5700</t>
  </si>
  <si>
    <t>G4241-FS-D(9)</t>
  </si>
  <si>
    <t>52.6</t>
  </si>
  <si>
    <t>203</t>
  </si>
  <si>
    <t>1020</t>
  </si>
  <si>
    <t>8940</t>
  </si>
  <si>
    <t>G4242-FS-D(9)</t>
  </si>
  <si>
    <t>117</t>
  </si>
  <si>
    <t>452</t>
  </si>
  <si>
    <t>2260</t>
  </si>
  <si>
    <t>5360</t>
  </si>
  <si>
    <t>143</t>
  </si>
  <si>
    <t>0.316</t>
  </si>
  <si>
    <t>89.6</t>
  </si>
  <si>
    <t>180</t>
  </si>
  <si>
    <t>260</t>
  </si>
  <si>
    <t>3.01</t>
  </si>
  <si>
    <t>237</t>
  </si>
  <si>
    <t>3.08</t>
  </si>
  <si>
    <t>347</t>
  </si>
  <si>
    <t>40000</t>
  </si>
  <si>
    <t>714</t>
  </si>
  <si>
    <t>2030</t>
  </si>
  <si>
    <t>37700</t>
  </si>
  <si>
    <t>G4238-FS-D(11)</t>
  </si>
  <si>
    <t>2380</t>
  </si>
  <si>
    <t>22600</t>
  </si>
  <si>
    <t>26500</t>
  </si>
  <si>
    <t>30100</t>
  </si>
  <si>
    <t>314</t>
  </si>
  <si>
    <t>893</t>
  </si>
  <si>
    <t>11200</t>
  </si>
  <si>
    <t>107</t>
  </si>
  <si>
    <t>16800</t>
  </si>
  <si>
    <t>238</t>
  </si>
  <si>
    <t>12500</t>
  </si>
  <si>
    <t>G4243-FS-D(9)</t>
  </si>
  <si>
    <t>116</t>
  </si>
  <si>
    <t>331</t>
  </si>
  <si>
    <t>G4244-FS-D(5)</t>
  </si>
  <si>
    <t>21.4</t>
  </si>
  <si>
    <t>293</t>
  </si>
  <si>
    <t>G4245-FS-D(5)</t>
  </si>
  <si>
    <t>20.2</t>
  </si>
  <si>
    <t>57.6</t>
  </si>
  <si>
    <t>192</t>
  </si>
  <si>
    <t>618</t>
  </si>
  <si>
    <t>G4246-FS-D(5)</t>
  </si>
  <si>
    <t>18.3</t>
  </si>
  <si>
    <t>G4247-FS(0)</t>
  </si>
  <si>
    <t>105</t>
  </si>
  <si>
    <t>G4248-FS(0)</t>
  </si>
  <si>
    <t>0.627</t>
  </si>
  <si>
    <t>138</t>
  </si>
  <si>
    <t>G4249-FS(0)</t>
  </si>
  <si>
    <t>6590</t>
  </si>
  <si>
    <t>178</t>
  </si>
  <si>
    <t>5820</t>
  </si>
  <si>
    <t>G4238-FS-D(7)</t>
  </si>
  <si>
    <t>407</t>
  </si>
  <si>
    <t>4350</t>
  </si>
  <si>
    <t>G4239-FS-D(7)</t>
  </si>
  <si>
    <t>4420</t>
  </si>
  <si>
    <t>G4240-FS-D(7)</t>
  </si>
  <si>
    <t>78.3</t>
  </si>
  <si>
    <t>1490</t>
  </si>
  <si>
    <t>1160</t>
  </si>
  <si>
    <t>26.7</t>
  </si>
  <si>
    <t>1420</t>
  </si>
  <si>
    <t>35.6</t>
  </si>
  <si>
    <t>1480</t>
  </si>
  <si>
    <t>G4243-FS-D(7)</t>
  </si>
  <si>
    <t>17.4</t>
  </si>
  <si>
    <t>66.1</t>
  </si>
  <si>
    <t>137</t>
  </si>
  <si>
    <t>0.321</t>
  </si>
  <si>
    <t>82.6</t>
  </si>
  <si>
    <t>9.78</t>
  </si>
  <si>
    <t>11.3</t>
  </si>
  <si>
    <t>0.313</t>
  </si>
  <si>
    <t>10.1</t>
  </si>
  <si>
    <t>47700</t>
  </si>
  <si>
    <t>G4237-FS-D(13)</t>
  </si>
  <si>
    <t>2310</t>
  </si>
  <si>
    <t>41400</t>
  </si>
  <si>
    <t>36500</t>
  </si>
  <si>
    <t>G4239-FS-D(11)</t>
  </si>
  <si>
    <t>36800</t>
  </si>
  <si>
    <t>G4240-FS-D(11)</t>
  </si>
  <si>
    <t>1010</t>
  </si>
  <si>
    <t>9920</t>
  </si>
  <si>
    <t>5440</t>
  </si>
  <si>
    <t>104</t>
  </si>
  <si>
    <t>8130</t>
  </si>
  <si>
    <t>231</t>
  </si>
  <si>
    <t>6000</t>
  </si>
  <si>
    <t>113</t>
  </si>
  <si>
    <t>G4244-FS-D(7)</t>
  </si>
  <si>
    <t>69.2</t>
  </si>
  <si>
    <t>1140</t>
  </si>
  <si>
    <t>G4245-FS-D(7)</t>
  </si>
  <si>
    <t>65.4</t>
  </si>
  <si>
    <t>640</t>
  </si>
  <si>
    <t>1540</t>
  </si>
  <si>
    <t>G4246-FS-D(7)</t>
  </si>
  <si>
    <t>31.2</t>
  </si>
  <si>
    <t>91.5</t>
  </si>
  <si>
    <t>56.3</t>
  </si>
  <si>
    <t>57.5</t>
  </si>
  <si>
    <t>54.3</t>
  </si>
  <si>
    <t>415</t>
  </si>
  <si>
    <t>G4237-FS(0)</t>
  </si>
  <si>
    <t>0.377</t>
  </si>
  <si>
    <t>392</t>
  </si>
  <si>
    <t>G4238-FS(0)</t>
  </si>
  <si>
    <t>337</t>
  </si>
  <si>
    <t>G4239-FS(0)</t>
  </si>
  <si>
    <t>301</t>
  </si>
  <si>
    <t>G4240-FS(0)</t>
  </si>
  <si>
    <t>0.368</t>
  </si>
  <si>
    <t>33.6</t>
  </si>
  <si>
    <t>G4241-FS(0)</t>
  </si>
  <si>
    <t>33.1</t>
  </si>
  <si>
    <t>G4242-FS(0)</t>
  </si>
  <si>
    <t>33.7</t>
  </si>
  <si>
    <t>33.0</t>
  </si>
  <si>
    <t>18.2</t>
  </si>
  <si>
    <t>26.4</t>
  </si>
  <si>
    <t>0.173</t>
  </si>
  <si>
    <t>0.610</t>
  </si>
  <si>
    <t>229</t>
  </si>
  <si>
    <t>160</t>
  </si>
  <si>
    <t>0.169</t>
  </si>
  <si>
    <t>13.5</t>
  </si>
  <si>
    <t>11.5</t>
  </si>
  <si>
    <t>29.0</t>
  </si>
  <si>
    <t>27.3</t>
  </si>
  <si>
    <t>1.42</t>
  </si>
  <si>
    <t>18.1</t>
  </si>
  <si>
    <t>0.267</t>
  </si>
  <si>
    <t>19.2</t>
  </si>
  <si>
    <t>0.883</t>
  </si>
  <si>
    <t>0.682</t>
  </si>
  <si>
    <t>4.39</t>
  </si>
  <si>
    <t>3.73</t>
  </si>
  <si>
    <t>0.362</t>
  </si>
  <si>
    <t>16.7</t>
  </si>
  <si>
    <t>0.234</t>
  </si>
  <si>
    <t>36.3</t>
  </si>
  <si>
    <t>30.0</t>
  </si>
  <si>
    <t>23.9</t>
  </si>
  <si>
    <t>0.847</t>
  </si>
  <si>
    <t>0.640</t>
  </si>
  <si>
    <t>9.55</t>
  </si>
  <si>
    <t>5.49</t>
  </si>
  <si>
    <t>7.62</t>
  </si>
  <si>
    <t>0.481</t>
  </si>
  <si>
    <t>0.188</t>
  </si>
  <si>
    <t>9.62</t>
  </si>
  <si>
    <t>3.29</t>
  </si>
  <si>
    <t>2.44</t>
  </si>
  <si>
    <t>0.894</t>
  </si>
  <si>
    <t>8.71</t>
  </si>
  <si>
    <t>6.19</t>
  </si>
  <si>
    <t>5.51</t>
  </si>
  <si>
    <t>2.12</t>
  </si>
  <si>
    <t>1.25</t>
  </si>
  <si>
    <t>18.8</t>
  </si>
  <si>
    <t>0.427</t>
  </si>
  <si>
    <t>12.5</t>
  </si>
  <si>
    <t>12.2</t>
  </si>
  <si>
    <t>0.880</t>
  </si>
  <si>
    <t>0.810</t>
  </si>
  <si>
    <t>3.72</t>
  </si>
  <si>
    <t>3.10</t>
  </si>
  <si>
    <t>15.0</t>
  </si>
  <si>
    <t>10.8</t>
  </si>
  <si>
    <t>0.785</t>
  </si>
  <si>
    <t>0.695</t>
  </si>
  <si>
    <t>2.70</t>
  </si>
  <si>
    <t>30500</t>
  </si>
  <si>
    <t>617</t>
  </si>
  <si>
    <t>20200</t>
  </si>
  <si>
    <t>16500</t>
  </si>
  <si>
    <t>17800</t>
  </si>
  <si>
    <t>271</t>
  </si>
  <si>
    <t>1920</t>
  </si>
  <si>
    <t>46.2</t>
  </si>
  <si>
    <t>2180</t>
  </si>
  <si>
    <t>61.7</t>
  </si>
  <si>
    <t>2800</t>
  </si>
  <si>
    <t>30.1</t>
  </si>
  <si>
    <t>1300</t>
  </si>
  <si>
    <t>1190</t>
  </si>
  <si>
    <t>58.2</t>
  </si>
  <si>
    <t>128</t>
  </si>
  <si>
    <t>1400</t>
  </si>
  <si>
    <t>27.7</t>
  </si>
  <si>
    <t>144</t>
  </si>
  <si>
    <t>0.542</t>
  </si>
  <si>
    <t>130</t>
  </si>
  <si>
    <t>8690</t>
  </si>
  <si>
    <t>97.6</t>
  </si>
  <si>
    <t>339</t>
  </si>
  <si>
    <t>8200</t>
  </si>
  <si>
    <t>58.5</t>
  </si>
  <si>
    <t>6420</t>
  </si>
  <si>
    <t>6320</t>
  </si>
  <si>
    <t>42.9</t>
  </si>
  <si>
    <t>3150</t>
  </si>
  <si>
    <t>29.3</t>
  </si>
  <si>
    <t>4450</t>
  </si>
  <si>
    <t>65.0</t>
  </si>
  <si>
    <t>226</t>
  </si>
  <si>
    <t>3080</t>
  </si>
  <si>
    <t>110</t>
  </si>
  <si>
    <t>0.176</t>
  </si>
  <si>
    <t>58.0</t>
  </si>
  <si>
    <t>106</t>
  </si>
  <si>
    <t>25.1</t>
  </si>
  <si>
    <t>22.9</t>
  </si>
  <si>
    <t>30.6</t>
  </si>
  <si>
    <t>14300</t>
  </si>
  <si>
    <t>350</t>
  </si>
  <si>
    <t>13000</t>
  </si>
  <si>
    <t>10000</t>
  </si>
  <si>
    <t>11600</t>
  </si>
  <si>
    <t>2770</t>
  </si>
  <si>
    <t>52.4</t>
  </si>
  <si>
    <t>4260</t>
  </si>
  <si>
    <t>2870</t>
  </si>
  <si>
    <t>56.9</t>
  </si>
  <si>
    <t>G4244-FS-D(3)</t>
  </si>
  <si>
    <t>3.15</t>
  </si>
  <si>
    <t>G4245-FS-D(3)</t>
  </si>
  <si>
    <t>2.97</t>
  </si>
  <si>
    <t>G4246-FS-D(3)</t>
  </si>
  <si>
    <t>30.5</t>
  </si>
  <si>
    <t>12.4</t>
  </si>
  <si>
    <t>103000</t>
  </si>
  <si>
    <t>506</t>
  </si>
  <si>
    <t>1810</t>
  </si>
  <si>
    <t>97400</t>
  </si>
  <si>
    <t>74800</t>
  </si>
  <si>
    <t>85300</t>
  </si>
  <si>
    <t>222</t>
  </si>
  <si>
    <t>794</t>
  </si>
  <si>
    <t>11900</t>
  </si>
  <si>
    <t>22.8</t>
  </si>
  <si>
    <t>81.3</t>
  </si>
  <si>
    <t>50.6</t>
  </si>
  <si>
    <t>181</t>
  </si>
  <si>
    <t>13900</t>
  </si>
  <si>
    <t>24.7</t>
  </si>
  <si>
    <t>88.2</t>
  </si>
  <si>
    <t>2450</t>
  </si>
  <si>
    <t>54.2</t>
  </si>
  <si>
    <t>2400</t>
  </si>
  <si>
    <t>51.2</t>
  </si>
  <si>
    <t>6.83</t>
  </si>
  <si>
    <t>24.4</t>
  </si>
  <si>
    <t>85.0</t>
  </si>
  <si>
    <t>81.6</t>
  </si>
  <si>
    <t>0.133</t>
  </si>
  <si>
    <t>0.476</t>
  </si>
  <si>
    <t>7910</t>
  </si>
  <si>
    <t>579</t>
  </si>
  <si>
    <t>5370</t>
  </si>
  <si>
    <t>813</t>
  </si>
  <si>
    <t>3990</t>
  </si>
  <si>
    <t>3350</t>
  </si>
  <si>
    <t>254</t>
  </si>
  <si>
    <t>454</t>
  </si>
  <si>
    <t>463</t>
  </si>
  <si>
    <t>567</t>
  </si>
  <si>
    <t>410</t>
  </si>
  <si>
    <t>10.4</t>
  </si>
  <si>
    <t>216</t>
  </si>
  <si>
    <t>9.84</t>
  </si>
  <si>
    <t>23.0</t>
  </si>
  <si>
    <t>295</t>
  </si>
  <si>
    <t>5.21</t>
  </si>
  <si>
    <t>6.33</t>
  </si>
  <si>
    <t>460000</t>
  </si>
  <si>
    <t>1970</t>
  </si>
  <si>
    <t>4520</t>
  </si>
  <si>
    <t>314000</t>
  </si>
  <si>
    <t>213000</t>
  </si>
  <si>
    <t>244000</t>
  </si>
  <si>
    <t>867</t>
  </si>
  <si>
    <t>1980</t>
  </si>
  <si>
    <t>17900</t>
  </si>
  <si>
    <t>88.8</t>
  </si>
  <si>
    <t>27000</t>
  </si>
  <si>
    <t>197</t>
  </si>
  <si>
    <t>22000</t>
  </si>
  <si>
    <t>96.3</t>
  </si>
  <si>
    <t>48700</t>
  </si>
  <si>
    <t>G4244-FS-D(9)</t>
  </si>
  <si>
    <t>30300</t>
  </si>
  <si>
    <t>G4245-FS-D(9)</t>
  </si>
  <si>
    <t>427</t>
  </si>
  <si>
    <t>2130</t>
  </si>
  <si>
    <t>40400</t>
  </si>
  <si>
    <t>G4246-FS-D(9)</t>
  </si>
  <si>
    <t>5.08</t>
  </si>
  <si>
    <t>5.20</t>
  </si>
  <si>
    <t>0.439</t>
  </si>
  <si>
    <t>281</t>
  </si>
  <si>
    <t>243</t>
  </si>
  <si>
    <t>0.429</t>
  </si>
  <si>
    <t>7.86</t>
  </si>
  <si>
    <t>12.8</t>
  </si>
  <si>
    <t>50.3</t>
  </si>
  <si>
    <t>1.34</t>
  </si>
  <si>
    <t>2.35</t>
  </si>
  <si>
    <t>0.327</t>
  </si>
  <si>
    <t>361</t>
  </si>
  <si>
    <t>322</t>
  </si>
  <si>
    <t>6.03</t>
  </si>
  <si>
    <t>7.72</t>
  </si>
  <si>
    <t>124</t>
  </si>
  <si>
    <t>82.7</t>
  </si>
  <si>
    <t>119</t>
  </si>
  <si>
    <t>1.95</t>
  </si>
  <si>
    <t>1.36</t>
  </si>
  <si>
    <t>3.76</t>
  </si>
  <si>
    <t>8380</t>
  </si>
  <si>
    <t>202</t>
  </si>
  <si>
    <t>6720</t>
  </si>
  <si>
    <t>6290</t>
  </si>
  <si>
    <t>148</t>
  </si>
  <si>
    <t>2710</t>
  </si>
  <si>
    <t>101</t>
  </si>
  <si>
    <t>3940</t>
  </si>
  <si>
    <t>225</t>
  </si>
  <si>
    <t>2790</t>
  </si>
  <si>
    <t>6.07</t>
  </si>
  <si>
    <t>5.74</t>
  </si>
  <si>
    <t>3.04</t>
  </si>
  <si>
    <t>218000</t>
  </si>
  <si>
    <t>231000</t>
  </si>
  <si>
    <t>163000</t>
  </si>
  <si>
    <t>211000</t>
  </si>
  <si>
    <t>1050</t>
  </si>
  <si>
    <t>23100</t>
  </si>
  <si>
    <t>33600</t>
  </si>
  <si>
    <t>26300</t>
  </si>
  <si>
    <t>16600</t>
  </si>
  <si>
    <t>8370</t>
  </si>
  <si>
    <t>11400</t>
  </si>
  <si>
    <t>558</t>
  </si>
  <si>
    <t>548</t>
  </si>
  <si>
    <t>6.29</t>
  </si>
  <si>
    <t>503</t>
  </si>
  <si>
    <t>56000</t>
  </si>
  <si>
    <t>2730</t>
  </si>
  <si>
    <t>9030</t>
  </si>
  <si>
    <t>37300</t>
  </si>
  <si>
    <t>30000</t>
  </si>
  <si>
    <t>820</t>
  </si>
  <si>
    <t>31500</t>
  </si>
  <si>
    <t>360</t>
  </si>
  <si>
    <t>5960</t>
  </si>
  <si>
    <t>123</t>
  </si>
  <si>
    <t>7900</t>
  </si>
  <si>
    <t>273</t>
  </si>
  <si>
    <t>903</t>
  </si>
  <si>
    <t>6070</t>
  </si>
  <si>
    <t>441</t>
  </si>
  <si>
    <t>7260</t>
  </si>
  <si>
    <t>5110</t>
  </si>
  <si>
    <t>258</t>
  </si>
  <si>
    <t>853</t>
  </si>
  <si>
    <t>6050</t>
  </si>
  <si>
    <t>1110</t>
  </si>
  <si>
    <t>7.03</t>
  </si>
  <si>
    <t>869</t>
  </si>
  <si>
    <t>7.20</t>
  </si>
  <si>
    <t>23.8</t>
  </si>
  <si>
    <t>1130</t>
  </si>
  <si>
    <t>0.302</t>
  </si>
  <si>
    <t>0.328</t>
  </si>
  <si>
    <t>0.323</t>
  </si>
  <si>
    <t>Moisture content in Soil 1- LKHRT18-Rare 3</t>
  </si>
  <si>
    <t>Weight of Empty Crucible (g)</t>
  </si>
  <si>
    <t>Weight of soil (g)</t>
  </si>
  <si>
    <t>Crucible+soil (Before heat)(g)</t>
  </si>
  <si>
    <t>Crucible+soil (After heat)</t>
  </si>
  <si>
    <t>difference- before and after heat (g)</t>
  </si>
  <si>
    <t>Dry soil weight (g)</t>
  </si>
  <si>
    <t>Average</t>
  </si>
  <si>
    <t>stdev</t>
  </si>
  <si>
    <t>Dry weight need</t>
  </si>
  <si>
    <t>20.0 g</t>
  </si>
  <si>
    <t>Soil weight (g)</t>
  </si>
  <si>
    <t>Moisture content in Soil 2-SB170120</t>
  </si>
  <si>
    <t>LRB #</t>
  </si>
  <si>
    <t>LRB Page #</t>
  </si>
  <si>
    <t>Sample #</t>
  </si>
  <si>
    <t>Sample Label</t>
  </si>
  <si>
    <t>MS/MSD</t>
  </si>
  <si>
    <t>Replicate</t>
  </si>
  <si>
    <t>Sample Description</t>
  </si>
  <si>
    <t>Weight of Water (g)</t>
  </si>
  <si>
    <t>pH -Before extraction</t>
  </si>
  <si>
    <t>pH -After extraction</t>
  </si>
  <si>
    <t>A</t>
  </si>
  <si>
    <t>PRO-BLANK 1</t>
  </si>
  <si>
    <t>B</t>
  </si>
  <si>
    <t>PRO-BLANK 2</t>
  </si>
  <si>
    <t>C</t>
  </si>
  <si>
    <t>PRO-BLANK 3</t>
  </si>
  <si>
    <t>BM-CONTROL 1</t>
  </si>
  <si>
    <t>BM-CONTROL 2</t>
  </si>
  <si>
    <t>BM-CONTROL 3</t>
  </si>
  <si>
    <t>GAC-CONTROL 1</t>
  </si>
  <si>
    <t>GAC-CONTROL 2</t>
  </si>
  <si>
    <t>GAC-CONTROL 3</t>
  </si>
  <si>
    <t>Cem-CONTROL 1</t>
  </si>
  <si>
    <t>Cem-CONTROL 2</t>
  </si>
  <si>
    <t>Cem-CONTROL 3</t>
  </si>
  <si>
    <t>Soil 1</t>
  </si>
  <si>
    <t>Soil 1-BM-A</t>
  </si>
  <si>
    <t>55469-61-17</t>
  </si>
  <si>
    <t>Soil 1-BM-B</t>
  </si>
  <si>
    <t>55469-61-18</t>
  </si>
  <si>
    <t>Soil 1-BM-C</t>
  </si>
  <si>
    <t>55469-61-19</t>
  </si>
  <si>
    <t>55469-61-19-MS</t>
  </si>
  <si>
    <t>Soil 1+BM+Cem-A</t>
  </si>
  <si>
    <t>55469-61-20</t>
  </si>
  <si>
    <t>55469-61-20-MSD</t>
  </si>
  <si>
    <t>Soil 1+BM+Cem-B</t>
  </si>
  <si>
    <t>55469-61-21</t>
  </si>
  <si>
    <t>Soil 1+BM+Cem-C</t>
  </si>
  <si>
    <t>55469-61-22</t>
  </si>
  <si>
    <t>Soil 1+GAC-A</t>
  </si>
  <si>
    <t>55469-61-23</t>
  </si>
  <si>
    <t>Soil 1+GAC-B</t>
  </si>
  <si>
    <t>55469-61-24</t>
  </si>
  <si>
    <t>Soil 1+GAC-C</t>
  </si>
  <si>
    <t>55469-61-25</t>
  </si>
  <si>
    <t>Soil 1+GAC+Cem-A</t>
  </si>
  <si>
    <t>55469-61-26</t>
  </si>
  <si>
    <t>Soil 1+GAC+Cem-B</t>
  </si>
  <si>
    <t>55469-61-27</t>
  </si>
  <si>
    <t>Soil 1+GAC+Cem-C</t>
  </si>
  <si>
    <t>55469-61-28</t>
  </si>
  <si>
    <t>Soil 2</t>
  </si>
  <si>
    <t>55469-61-29</t>
  </si>
  <si>
    <t>Soil 2-BM-A</t>
  </si>
  <si>
    <t>Soil 2-BM-B</t>
  </si>
  <si>
    <t>Soil 2-BM-C</t>
  </si>
  <si>
    <t>55469-61-34-MS</t>
  </si>
  <si>
    <t>Soil 2+BM+Cem-A</t>
  </si>
  <si>
    <t>55469-61-35-MSD</t>
  </si>
  <si>
    <t>Soil 2+BM+Cem-B</t>
  </si>
  <si>
    <t>Soil 2+BM+Cem-C</t>
  </si>
  <si>
    <t>Soil 2+GAC-A</t>
  </si>
  <si>
    <t>Soil 2+GAC-B</t>
  </si>
  <si>
    <t>Soil 2+GAC-C</t>
  </si>
  <si>
    <t>Soil 2+GAC+Cem-A</t>
  </si>
  <si>
    <t>Soil 2+GAC+Cem-B</t>
  </si>
  <si>
    <t>Soil 2+GAC+Cem-C</t>
  </si>
  <si>
    <t>Soil Mass Needed (g)</t>
  </si>
  <si>
    <t>Sorbent (BM) Mass Needed (g)</t>
  </si>
  <si>
    <t>Cement Mass Needed (g)</t>
  </si>
  <si>
    <t>GAC Mass Needed (g)</t>
  </si>
  <si>
    <t>Milliporewater Needed (g)</t>
  </si>
  <si>
    <t>Theoritical weight</t>
  </si>
  <si>
    <t>MW (g/mol)</t>
  </si>
  <si>
    <t>Pro Blank 1</t>
  </si>
  <si>
    <t>Pro Blank 2</t>
  </si>
  <si>
    <t>Pro Blank 3</t>
  </si>
  <si>
    <t>Pro Blank</t>
  </si>
  <si>
    <t>std</t>
  </si>
  <si>
    <t>BM-Control 1</t>
  </si>
  <si>
    <t>BM-Control 2</t>
  </si>
  <si>
    <t>BM-Control 3</t>
  </si>
  <si>
    <t xml:space="preserve">BM-Control </t>
  </si>
  <si>
    <t>GAC control 1</t>
  </si>
  <si>
    <t>GAC control2</t>
  </si>
  <si>
    <t>GAC control 3</t>
  </si>
  <si>
    <t>Cem control 1</t>
  </si>
  <si>
    <t>Cem control 2</t>
  </si>
  <si>
    <t>Cem control 3</t>
  </si>
  <si>
    <t xml:space="preserve">Cem control </t>
  </si>
  <si>
    <t>Soil 2-BM A</t>
  </si>
  <si>
    <t>Soil 2-BM B</t>
  </si>
  <si>
    <t>Soil 2-BM C</t>
  </si>
  <si>
    <t xml:space="preserve">Soil 2-BM </t>
  </si>
  <si>
    <t>Soil2+BM+Cem A</t>
  </si>
  <si>
    <t>Soil2+BM+Cem B</t>
  </si>
  <si>
    <t>Soil2+BM+Cem C</t>
  </si>
  <si>
    <t xml:space="preserve">Soil2+BM+Cem </t>
  </si>
  <si>
    <t>Soil2-GAC A</t>
  </si>
  <si>
    <t>Soil2-GAC B</t>
  </si>
  <si>
    <t>Soil2-GAC C</t>
  </si>
  <si>
    <t>Soil2-GAC</t>
  </si>
  <si>
    <t>Soil2+GAC+Cem A</t>
  </si>
  <si>
    <t>Soil2+GAC+Cem B</t>
  </si>
  <si>
    <t>Soil2+GAC+Cem C</t>
  </si>
  <si>
    <t xml:space="preserve">Soil2+GAC+Cem </t>
  </si>
  <si>
    <t>G4224-FS</t>
  </si>
  <si>
    <t>G4225-FS</t>
  </si>
  <si>
    <t>G4226-FS</t>
  </si>
  <si>
    <t>G4227-FS</t>
  </si>
  <si>
    <t>G4228-FS</t>
  </si>
  <si>
    <t>G4229-FS</t>
  </si>
  <si>
    <t>G4230-FS</t>
  </si>
  <si>
    <t>G4231-FS</t>
  </si>
  <si>
    <t>G4232-FS</t>
  </si>
  <si>
    <t>G4233-FS</t>
  </si>
  <si>
    <t>G4234-FS</t>
  </si>
  <si>
    <t>G4235-FS</t>
  </si>
  <si>
    <t>G4236-FS</t>
  </si>
  <si>
    <t>Sciex 6500+ (AF) LC/MS/MS</t>
  </si>
  <si>
    <t>184</t>
  </si>
  <si>
    <t>G4224-FS(0)</t>
  </si>
  <si>
    <t>58.8</t>
  </si>
  <si>
    <t>G4225-FS-D(3)</t>
  </si>
  <si>
    <t>2.81</t>
  </si>
  <si>
    <t>6.25</t>
  </si>
  <si>
    <t>426</t>
  </si>
  <si>
    <t>G4226-FS(0)</t>
  </si>
  <si>
    <t>422</t>
  </si>
  <si>
    <t>G4227-FS(0)</t>
  </si>
  <si>
    <t>37.8</t>
  </si>
  <si>
    <t>G4228-FS-D(3)</t>
  </si>
  <si>
    <t>G4229-FS(0)</t>
  </si>
  <si>
    <t>G4230-FS(0)</t>
  </si>
  <si>
    <t>G4231-FS(0)</t>
  </si>
  <si>
    <t>82.0</t>
  </si>
  <si>
    <t>G4232-FS(0)</t>
  </si>
  <si>
    <t>95.3</t>
  </si>
  <si>
    <t>G4233-FS(0)</t>
  </si>
  <si>
    <t>78.7</t>
  </si>
  <si>
    <t>G4234-FS(0)</t>
  </si>
  <si>
    <t>G4235-FS-D(5)</t>
  </si>
  <si>
    <t>27.4</t>
  </si>
  <si>
    <t>3210</t>
  </si>
  <si>
    <t>G4236-FS-D(5)</t>
  </si>
  <si>
    <t>583</t>
  </si>
  <si>
    <t>G4224-FS-D(3)</t>
  </si>
  <si>
    <t>1120</t>
  </si>
  <si>
    <t>1.62</t>
  </si>
  <si>
    <t>416</t>
  </si>
  <si>
    <t>G4226-FS-D(3)</t>
  </si>
  <si>
    <t>378</t>
  </si>
  <si>
    <t>G4227-FS-D(3)</t>
  </si>
  <si>
    <t>352</t>
  </si>
  <si>
    <t>1.89</t>
  </si>
  <si>
    <t>19.0</t>
  </si>
  <si>
    <t>9740</t>
  </si>
  <si>
    <t>15.8</t>
  </si>
  <si>
    <t>9520</t>
  </si>
  <si>
    <t>833</t>
  </si>
  <si>
    <t>8.93</t>
  </si>
  <si>
    <t>993</t>
  </si>
  <si>
    <t>9.38</t>
  </si>
  <si>
    <t>1330</t>
  </si>
  <si>
    <t>8.66</t>
  </si>
  <si>
    <t>6.42</t>
  </si>
  <si>
    <t>11.0</t>
  </si>
  <si>
    <t>12.7</t>
  </si>
  <si>
    <t>28000</t>
  </si>
  <si>
    <t>G4235-FS-D(7)</t>
  </si>
  <si>
    <t>457</t>
  </si>
  <si>
    <t>25600</t>
  </si>
  <si>
    <t>G4236-FS-D(7)</t>
  </si>
  <si>
    <t>446</t>
  </si>
  <si>
    <t>256</t>
  </si>
  <si>
    <t>290</t>
  </si>
  <si>
    <t>313</t>
  </si>
  <si>
    <t>321</t>
  </si>
  <si>
    <t>4.51</t>
  </si>
  <si>
    <t>4.11</t>
  </si>
  <si>
    <t>2.85</t>
  </si>
  <si>
    <t>1.92</t>
  </si>
  <si>
    <t>5780</t>
  </si>
  <si>
    <t>G4235-FS-D(3)</t>
  </si>
  <si>
    <t>5630</t>
  </si>
  <si>
    <t>G4236-FS-D(3)</t>
  </si>
  <si>
    <t>1610</t>
  </si>
  <si>
    <t>3.19</t>
  </si>
  <si>
    <t>3460</t>
  </si>
  <si>
    <t>G4227-FS-D(9)</t>
  </si>
  <si>
    <t>992</t>
  </si>
  <si>
    <t>3230</t>
  </si>
  <si>
    <t>23.6</t>
  </si>
  <si>
    <t>16.6</t>
  </si>
  <si>
    <t>18.4</t>
  </si>
  <si>
    <t>33900</t>
  </si>
  <si>
    <t>35300</t>
  </si>
  <si>
    <t>152</t>
  </si>
  <si>
    <t>228</t>
  </si>
  <si>
    <t>205</t>
  </si>
  <si>
    <t>1.93</t>
  </si>
  <si>
    <t>132</t>
  </si>
  <si>
    <t>G4228-FS(0)</t>
  </si>
  <si>
    <t>4.44</t>
  </si>
  <si>
    <t>3.63</t>
  </si>
  <si>
    <t>2.78</t>
  </si>
  <si>
    <t>0.491</t>
  </si>
  <si>
    <t>0.496</t>
  </si>
  <si>
    <t>0.760</t>
  </si>
  <si>
    <t>475</t>
  </si>
  <si>
    <t>1.88</t>
  </si>
  <si>
    <t>485</t>
  </si>
  <si>
    <t>973</t>
  </si>
  <si>
    <t>0.888</t>
  </si>
  <si>
    <t>3.13</t>
  </si>
  <si>
    <t>48.8</t>
  </si>
  <si>
    <t>87.3</t>
  </si>
  <si>
    <t>30.4</t>
  </si>
  <si>
    <t>27.8</t>
  </si>
  <si>
    <t>20.8</t>
  </si>
  <si>
    <t>5.92</t>
  </si>
  <si>
    <t>9.47</t>
  </si>
  <si>
    <t>9.80</t>
  </si>
  <si>
    <t>0.866</t>
  </si>
  <si>
    <t>3.05</t>
  </si>
  <si>
    <t>266</t>
  </si>
  <si>
    <t>268</t>
  </si>
  <si>
    <t>1.30</t>
  </si>
  <si>
    <t>235</t>
  </si>
  <si>
    <t>1.37</t>
  </si>
  <si>
    <t>239</t>
  </si>
  <si>
    <t>356</t>
  </si>
  <si>
    <t>9.63</t>
  </si>
  <si>
    <t>6.78</t>
  </si>
  <si>
    <t>13.0</t>
  </si>
  <si>
    <t>9.36</t>
  </si>
  <si>
    <t>13.4</t>
  </si>
  <si>
    <t>G4235-FS(0)</t>
  </si>
  <si>
    <t>G4236-FS(0)</t>
  </si>
  <si>
    <t>76.5</t>
  </si>
  <si>
    <t>83.2</t>
  </si>
  <si>
    <t>246</t>
  </si>
  <si>
    <t>327</t>
  </si>
  <si>
    <t>8.01</t>
  </si>
  <si>
    <t>7.36</t>
  </si>
  <si>
    <t>5.38</t>
  </si>
  <si>
    <t>8.43</t>
  </si>
  <si>
    <t>7.42</t>
  </si>
  <si>
    <t>12.3</t>
  </si>
  <si>
    <t>56.7</t>
  </si>
  <si>
    <t>G4225-FS(0)</t>
  </si>
  <si>
    <t>0.193</t>
  </si>
  <si>
    <t>0.625</t>
  </si>
  <si>
    <t>31.0</t>
  </si>
  <si>
    <t>52.5</t>
  </si>
  <si>
    <t>0.881</t>
  </si>
  <si>
    <t>0.876</t>
  </si>
  <si>
    <t>0.450</t>
  </si>
  <si>
    <t>0.512</t>
  </si>
  <si>
    <t>0.948</t>
  </si>
  <si>
    <t>0.916</t>
  </si>
  <si>
    <t>2.50</t>
  </si>
  <si>
    <t>4.70</t>
  </si>
  <si>
    <t>10.3</t>
  </si>
  <si>
    <t>20.5</t>
  </si>
  <si>
    <t>12.1</t>
  </si>
  <si>
    <t>14.6</t>
  </si>
  <si>
    <t>32.4</t>
  </si>
  <si>
    <t>33.2</t>
  </si>
  <si>
    <t>7.48</t>
  </si>
  <si>
    <t>24700</t>
  </si>
  <si>
    <t>G4224-FS-D(9)</t>
  </si>
  <si>
    <t>1650</t>
  </si>
  <si>
    <t>G4225-FS-D(11)</t>
  </si>
  <si>
    <t>316</t>
  </si>
  <si>
    <t>694</t>
  </si>
  <si>
    <t>3470</t>
  </si>
  <si>
    <t>1870</t>
  </si>
  <si>
    <t>2.71</t>
  </si>
  <si>
    <t>3340</t>
  </si>
  <si>
    <t>G4227-FS-D(5)</t>
  </si>
  <si>
    <t>5.42</t>
  </si>
  <si>
    <t>3280</t>
  </si>
  <si>
    <t>G4228-FS-D(7)</t>
  </si>
  <si>
    <t>27.1</t>
  </si>
  <si>
    <t>540</t>
  </si>
  <si>
    <t>G4229-FS-D(3)</t>
  </si>
  <si>
    <t>504</t>
  </si>
  <si>
    <t>G4230-FS-D(3)</t>
  </si>
  <si>
    <t>312</t>
  </si>
  <si>
    <t>G4231-FS-D(3)</t>
  </si>
  <si>
    <t>79.7</t>
  </si>
  <si>
    <t>200</t>
  </si>
  <si>
    <t>20600</t>
  </si>
  <si>
    <t>19800</t>
  </si>
  <si>
    <t>135</t>
  </si>
  <si>
    <t>8.23</t>
  </si>
  <si>
    <t>9.69</t>
  </si>
  <si>
    <t>25.7</t>
  </si>
  <si>
    <t>27.5</t>
  </si>
  <si>
    <t>0.310</t>
  </si>
  <si>
    <t>0.242</t>
  </si>
  <si>
    <t>0.291</t>
  </si>
  <si>
    <t>0.448</t>
  </si>
  <si>
    <t>6080</t>
  </si>
  <si>
    <t>8.78</t>
  </si>
  <si>
    <t>8.57</t>
  </si>
  <si>
    <t>35.8</t>
  </si>
  <si>
    <t>0.432</t>
  </si>
  <si>
    <t>0.345</t>
  </si>
  <si>
    <t>18000</t>
  </si>
  <si>
    <t>16400</t>
  </si>
  <si>
    <t>0.667</t>
  </si>
  <si>
    <t>1210</t>
  </si>
  <si>
    <t>0.700</t>
  </si>
  <si>
    <t>648</t>
  </si>
  <si>
    <t>737</t>
  </si>
  <si>
    <t>639</t>
  </si>
  <si>
    <t>24.1</t>
  </si>
  <si>
    <t>17.8</t>
  </si>
  <si>
    <t>4.34</t>
  </si>
  <si>
    <t>6.34</t>
  </si>
  <si>
    <t>7.70</t>
  </si>
  <si>
    <t>92100</t>
  </si>
  <si>
    <t>G4235-FS-D(9)</t>
  </si>
  <si>
    <t>114</t>
  </si>
  <si>
    <t>5080</t>
  </si>
  <si>
    <t>76300</t>
  </si>
  <si>
    <t>G4236-FS-D(9)</t>
  </si>
  <si>
    <t>111</t>
  </si>
  <si>
    <t>397</t>
  </si>
  <si>
    <t>4960</t>
  </si>
  <si>
    <t>51.5</t>
  </si>
  <si>
    <t>41.3</t>
  </si>
  <si>
    <t>1.07</t>
  </si>
  <si>
    <t>8.30</t>
  </si>
  <si>
    <t>9.59</t>
  </si>
  <si>
    <t>7.06</t>
  </si>
  <si>
    <t>10300</t>
  </si>
  <si>
    <t>5420</t>
  </si>
  <si>
    <t>50.8</t>
  </si>
  <si>
    <t>55700</t>
  </si>
  <si>
    <t>57400</t>
  </si>
  <si>
    <t>303</t>
  </si>
  <si>
    <t>4020</t>
  </si>
  <si>
    <t>2.60</t>
  </si>
  <si>
    <t>5230</t>
  </si>
  <si>
    <t>4620</t>
  </si>
  <si>
    <t>TD</t>
  </si>
  <si>
    <t>G4230-FS-D(5)</t>
  </si>
  <si>
    <t>26.0</t>
  </si>
  <si>
    <t>G4231-FS-D(5)</t>
  </si>
  <si>
    <t>211</t>
  </si>
  <si>
    <t>G4232-FS-D(3)</t>
  </si>
  <si>
    <t>G4233-FS-D(3)</t>
  </si>
  <si>
    <t>1.66</t>
  </si>
  <si>
    <t>18.9</t>
  </si>
  <si>
    <t>458</t>
  </si>
  <si>
    <t>G4234-FS-D(3)</t>
  </si>
  <si>
    <t>2.43</t>
  </si>
  <si>
    <t>338000</t>
  </si>
  <si>
    <t>G4235-FS-D(11)</t>
  </si>
  <si>
    <t>16900</t>
  </si>
  <si>
    <t>311000</t>
  </si>
  <si>
    <t>G4236-FS-D(11)</t>
  </si>
  <si>
    <t>1450</t>
  </si>
  <si>
    <t>3310</t>
  </si>
  <si>
    <t>2530</t>
  </si>
  <si>
    <t>2340</t>
  </si>
  <si>
    <t>2.25</t>
  </si>
  <si>
    <t>120</t>
  </si>
  <si>
    <t>63.2</t>
  </si>
  <si>
    <t>59.0</t>
  </si>
  <si>
    <t>39.3</t>
  </si>
  <si>
    <t>14.7</t>
  </si>
  <si>
    <t>29.7</t>
  </si>
  <si>
    <t>721</t>
  </si>
  <si>
    <t>2.20</t>
  </si>
  <si>
    <t>723</t>
  </si>
  <si>
    <t>G4224-FS-D(5)</t>
  </si>
  <si>
    <t>19.8</t>
  </si>
  <si>
    <t>G4225-FS-D(5)</t>
  </si>
  <si>
    <t>5.58</t>
  </si>
  <si>
    <t>78.1</t>
  </si>
  <si>
    <t>263</t>
  </si>
  <si>
    <t>250</t>
  </si>
  <si>
    <t>74.8</t>
  </si>
  <si>
    <t>81.1</t>
  </si>
  <si>
    <t>85.5</t>
  </si>
  <si>
    <t>601</t>
  </si>
  <si>
    <t>1.63</t>
  </si>
  <si>
    <t>635</t>
  </si>
  <si>
    <t>2.19</t>
  </si>
  <si>
    <t>0.623</t>
  </si>
  <si>
    <t>4670</t>
  </si>
  <si>
    <t>29.6</t>
  </si>
  <si>
    <t>358</t>
  </si>
  <si>
    <t>297</t>
  </si>
  <si>
    <t>0.660</t>
  </si>
  <si>
    <t>851</t>
  </si>
  <si>
    <t>786</t>
  </si>
  <si>
    <t>1150</t>
  </si>
  <si>
    <t>8.81</t>
  </si>
  <si>
    <t>4.13</t>
  </si>
  <si>
    <t>4.95</t>
  </si>
  <si>
    <t>270000</t>
  </si>
  <si>
    <t>1790</t>
  </si>
  <si>
    <t>141000</t>
  </si>
  <si>
    <t>1750</t>
  </si>
  <si>
    <t>G4224-FS-D(7)</t>
  </si>
  <si>
    <t>10500</t>
  </si>
  <si>
    <t>G4225-FS-D(7)</t>
  </si>
  <si>
    <t>42.0</t>
  </si>
  <si>
    <t>3.60</t>
  </si>
  <si>
    <t>1260</t>
  </si>
  <si>
    <t>0.720</t>
  </si>
  <si>
    <t>406</t>
  </si>
  <si>
    <t>108</t>
  </si>
  <si>
    <t>151</t>
  </si>
  <si>
    <t>58700</t>
  </si>
  <si>
    <t>58000</t>
  </si>
  <si>
    <t>0.331</t>
  </si>
  <si>
    <t>0.335</t>
  </si>
  <si>
    <t>0.603</t>
  </si>
  <si>
    <t>0.451</t>
  </si>
  <si>
    <t>Soil 1-A</t>
  </si>
  <si>
    <t>Soil 1-B</t>
  </si>
  <si>
    <t>Soil 1-C</t>
  </si>
  <si>
    <t>Soil1-BM-A</t>
  </si>
  <si>
    <t>Soil1-BM-B</t>
  </si>
  <si>
    <t>Soil1-BM-C</t>
  </si>
  <si>
    <t>Soil1-BM</t>
  </si>
  <si>
    <t>STD</t>
  </si>
  <si>
    <t>Soil1-BM-Cem-A</t>
  </si>
  <si>
    <t>Soil1-BM-Cem-B</t>
  </si>
  <si>
    <t>Soil1-BM-Cem-C</t>
  </si>
  <si>
    <t>Soil1-BM-Cem</t>
  </si>
  <si>
    <t>Soil1 -GAC A</t>
  </si>
  <si>
    <t>Soil1 -GAC B</t>
  </si>
  <si>
    <t>Soil1 -GAC C</t>
  </si>
  <si>
    <t xml:space="preserve">Soil1 -GAC </t>
  </si>
  <si>
    <t>Soil 1+GAC +Cem A</t>
  </si>
  <si>
    <t>Soil 1+GAC +Cem B</t>
  </si>
  <si>
    <t>Soil 1+GAC +Cem C</t>
  </si>
  <si>
    <t xml:space="preserve">Soil 1+GAC +Cem </t>
  </si>
  <si>
    <t>Soil 2-A</t>
  </si>
  <si>
    <t>Soil 2-B</t>
  </si>
  <si>
    <t>Soil 2-C</t>
  </si>
  <si>
    <t>Experiment sample size (L)</t>
  </si>
  <si>
    <t>Final Conc. (ng/L)</t>
  </si>
  <si>
    <t>Notes</t>
  </si>
  <si>
    <t>If two replicates out of 3 replicates have detectable concentration-Average of two detectable was taken</t>
  </si>
  <si>
    <t>If one replicates out of 3 replicates have detectable concentration-one concentration from detectable replicate was taken</t>
  </si>
  <si>
    <t xml:space="preserve">If all replicated are J or U qulifiers-1/2 LOD value was taken for each and calculate the average </t>
  </si>
  <si>
    <t>Red font-Detectable concentration</t>
  </si>
  <si>
    <t>Blue font-One or two detectable replicates</t>
  </si>
  <si>
    <t>Green-non-detectable- replace with 1/2 LOD</t>
  </si>
  <si>
    <t>Leachate Concentration After Sorbent Treatment</t>
  </si>
  <si>
    <t xml:space="preserve">Leachate Concentration Before Treatment </t>
  </si>
  <si>
    <t>Soil 1+BM</t>
  </si>
  <si>
    <t>% Reduction</t>
  </si>
  <si>
    <t>Leachate Concentration After Sorbent and Binder Treatment</t>
  </si>
  <si>
    <t>Soil 1+ BM +Cem</t>
  </si>
  <si>
    <t>Soil 1+GAC</t>
  </si>
  <si>
    <t>Soil 1+ GAC +Cem</t>
  </si>
  <si>
    <t>Soil 2+BM</t>
  </si>
  <si>
    <t>Soil 2+ BM +Cem</t>
  </si>
  <si>
    <t>Soil 2+GAC</t>
  </si>
  <si>
    <t>Soil 2+ GAC +Cem</t>
  </si>
  <si>
    <t>STDEV</t>
  </si>
  <si>
    <t xml:space="preserve">Average Leachate Concentration Before Treatment </t>
  </si>
  <si>
    <t>Average Leachate Concentration After Sorbent Treatment</t>
  </si>
  <si>
    <t>STDV</t>
  </si>
  <si>
    <t>Soil 1+ BM</t>
  </si>
  <si>
    <t>Average Leachate Concentration After Sorbent and Binder Treatment</t>
  </si>
  <si>
    <t>Soil 1+ BM + Cement</t>
  </si>
  <si>
    <t>Soil 1+ GAC</t>
  </si>
  <si>
    <t>Soil 1+ GAC + Cement</t>
  </si>
  <si>
    <t>Soil 2+ BM</t>
  </si>
  <si>
    <t>Soil 2+ BM + Cement</t>
  </si>
  <si>
    <t>Soil 2+ GAC</t>
  </si>
  <si>
    <t>Soil 2+ GAC + Cement</t>
  </si>
  <si>
    <t>Leachate Concentration After Sorbent  and binder Treatment</t>
  </si>
  <si>
    <t>Soil1-BM-Cement</t>
  </si>
  <si>
    <t>Soil1-GAC</t>
  </si>
  <si>
    <t>Leachate Concentration After Sorbent   Treatment</t>
  </si>
  <si>
    <t>Soil1-GAC-Cement</t>
  </si>
  <si>
    <t>Leachate Concentration After Sorbent and binder   Treatment</t>
  </si>
  <si>
    <t>Leachate Concentration After Sorbent  Treatment</t>
  </si>
  <si>
    <t>Soil2-BM</t>
  </si>
  <si>
    <t>Leachate Concentration After Sorbent and binder  Treatment</t>
  </si>
  <si>
    <t>Soil2-BM-Cement</t>
  </si>
  <si>
    <t>Soil2-GAC-Cement</t>
  </si>
  <si>
    <t>Average Leachate Concentration Before Treatment (ng/L)</t>
  </si>
  <si>
    <t>Average Leachate Concentration After Sorbent Treatment (ng/L)</t>
  </si>
  <si>
    <t>Average Leachate Concentration After Sorbent and Binder Treatment (ng/L)</t>
  </si>
  <si>
    <t>1.14*</t>
  </si>
  <si>
    <t>0.57*</t>
  </si>
  <si>
    <t>0.28*</t>
  </si>
  <si>
    <t>0.60*</t>
  </si>
  <si>
    <t>0.595*</t>
  </si>
  <si>
    <t>0.2975*</t>
  </si>
  <si>
    <t>1.19*</t>
  </si>
  <si>
    <t>0.3025*</t>
  </si>
  <si>
    <t>1.21*</t>
  </si>
  <si>
    <t>0.605*</t>
  </si>
  <si>
    <t>0.30*</t>
  </si>
  <si>
    <t>1.20*</t>
  </si>
  <si>
    <t>0.585*</t>
  </si>
  <si>
    <t>0.29*</t>
  </si>
  <si>
    <t>1.17*</t>
  </si>
  <si>
    <t>Notes: * - non-detectible results reported as ½ LOD</t>
  </si>
  <si>
    <t>Average pH -Before extraction</t>
  </si>
  <si>
    <t>Average pH -After extraction</t>
  </si>
  <si>
    <t>pH</t>
  </si>
  <si>
    <t>±</t>
  </si>
  <si>
    <t>Average Leachate Conce. Before Treatment (ng/L)</t>
  </si>
  <si>
    <t>Average Leachate Conc. After Sorbent Treatment (ng/L)</t>
  </si>
  <si>
    <t>Average Leachate Conc. After Sorbent and Binder Treatment (ng/L)</t>
  </si>
  <si>
    <t>Average Leachate Concentration Before Treatment (ug/L)</t>
  </si>
  <si>
    <t>Average Leachate Concentration After Sorbent Treatment (ug/L)</t>
  </si>
  <si>
    <t>Average Leachate Concentration After Sorbent and Binder Treatment (ug/L)</t>
  </si>
  <si>
    <t>Average Leachate Concentration After Sorbent Treatment(ug/L)</t>
  </si>
  <si>
    <t>Average Leachate Concentration After Sorbent and Binder Treatment(ug/L)</t>
  </si>
  <si>
    <t>Negative reduction replaced with zero</t>
  </si>
  <si>
    <t>0.61*</t>
  </si>
  <si>
    <t>0.59*</t>
  </si>
  <si>
    <t>50% removal Scale</t>
  </si>
  <si>
    <t>100%% removal Scale</t>
  </si>
  <si>
    <t>882</t>
  </si>
  <si>
    <t>834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</si>
</sst>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0.000"/>
    <numFmt numFmtId="166" formatCode="0.0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rgb="FFFF0000"/>
      <name val="Calibri"/>
      <family val="2"/>
      <scheme val="minor"/>
    </font>
    <font>
      <sz val="11"/>
      <color rgb="FFECF0F1"/>
      <name val="Calibri"/>
      <family val="2"/>
      <scheme val="minor"/>
    </font>
    <font>
      <b/>
      <sz val="12"/>
      <color rgb="FFECF0F1"/>
      <name val="Segoe UI"/>
      <family val="2"/>
    </font>
    <font>
      <b/>
      <sz val="12"/>
      <color rgb="FF452DB2"/>
      <name val="Segoe UI"/>
      <family val="2"/>
    </font>
    <font>
      <sz val="11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70729"/>
        <bgColor indexed="64"/>
      </patternFill>
    </fill>
    <fill>
      <patternFill patternType="solid">
        <fgColor rgb="FF9F9F9F"/>
        <bgColor indexed="64"/>
      </patternFill>
    </fill>
    <fill>
      <patternFill patternType="solid">
        <fgColor rgb="FF452DB2"/>
        <bgColor indexed="64"/>
      </patternFill>
    </fill>
    <fill>
      <patternFill patternType="solid">
        <fgColor rgb="FFD35714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7" fillId="11" borderId="0"/>
    <xf numFmtId="0" fontId="17" fillId="12" borderId="0"/>
    <xf numFmtId="0" fontId="18" fillId="12" borderId="0"/>
    <xf numFmtId="0" fontId="16" fillId="13" borderId="0"/>
    <xf numFmtId="0" fontId="16" fillId="14" borderId="0"/>
    <xf numFmtId="0" fontId="19" fillId="15" borderId="0"/>
  </cellStyleXfs>
  <cellXfs count="452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center"/>
    </xf>
    <xf numFmtId="2" fontId="3" fillId="0" borderId="0" xfId="0" applyNumberFormat="1" applyFont="1"/>
    <xf numFmtId="2" fontId="0" fillId="0" borderId="0" xfId="0" applyNumberFormat="1"/>
    <xf numFmtId="2" fontId="4" fillId="0" borderId="0" xfId="0" applyNumberFormat="1" applyFont="1"/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horizontal="center"/>
    </xf>
    <xf numFmtId="2" fontId="5" fillId="0" borderId="0" xfId="0" applyNumberFormat="1" applyFont="1"/>
    <xf numFmtId="0" fontId="5" fillId="0" borderId="0" xfId="0" applyFont="1"/>
    <xf numFmtId="0" fontId="5" fillId="0" borderId="1" xfId="0" quotePrefix="1" applyFont="1" applyBorder="1" applyAlignment="1">
      <alignment horizontal="left"/>
    </xf>
    <xf numFmtId="0" fontId="0" fillId="0" borderId="1" xfId="0" applyBorder="1"/>
    <xf numFmtId="164" fontId="4" fillId="0" borderId="1" xfId="0" applyNumberFormat="1" applyFon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164" fontId="1" fillId="0" borderId="0" xfId="0" applyNumberFormat="1" applyFont="1"/>
    <xf numFmtId="0" fontId="0" fillId="0" borderId="0" xfId="0" applyAlignment="1">
      <alignment horizontal="left"/>
    </xf>
    <xf numFmtId="165" fontId="0" fillId="0" borderId="0" xfId="0" applyNumberFormat="1" applyAlignment="1">
      <alignment horizontal="center"/>
    </xf>
    <xf numFmtId="2" fontId="5" fillId="2" borderId="0" xfId="0" applyNumberFormat="1" applyFont="1" applyFill="1"/>
    <xf numFmtId="2" fontId="0" fillId="2" borderId="0" xfId="0" applyNumberFormat="1" applyFill="1"/>
    <xf numFmtId="164" fontId="1" fillId="2" borderId="0" xfId="0" applyNumberFormat="1" applyFont="1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165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2" fillId="0" borderId="0" xfId="0" applyFont="1"/>
    <xf numFmtId="164" fontId="6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1" xfId="0" applyFont="1" applyBorder="1"/>
    <xf numFmtId="164" fontId="6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" fontId="3" fillId="0" borderId="0" xfId="0" applyNumberFormat="1" applyFont="1"/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0" fontId="0" fillId="2" borderId="0" xfId="0" applyFill="1"/>
    <xf numFmtId="1" fontId="0" fillId="2" borderId="0" xfId="0" applyNumberFormat="1" applyFill="1" applyAlignment="1">
      <alignment horizontal="right"/>
    </xf>
    <xf numFmtId="2" fontId="0" fillId="2" borderId="0" xfId="0" applyNumberFormat="1" applyFill="1" applyAlignment="1">
      <alignment horizontal="left"/>
    </xf>
    <xf numFmtId="2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5" fillId="2" borderId="0" xfId="0" applyFont="1" applyFill="1"/>
    <xf numFmtId="165" fontId="0" fillId="0" borderId="0" xfId="0" applyNumberFormat="1" applyAlignment="1">
      <alignment horizontal="right"/>
    </xf>
    <xf numFmtId="165" fontId="0" fillId="0" borderId="0" xfId="0" applyNumberFormat="1"/>
    <xf numFmtId="164" fontId="1" fillId="0" borderId="1" xfId="0" applyNumberFormat="1" applyFont="1" applyBorder="1"/>
    <xf numFmtId="164" fontId="8" fillId="0" borderId="0" xfId="0" applyNumberFormat="1" applyFont="1"/>
    <xf numFmtId="164" fontId="8" fillId="0" borderId="1" xfId="0" applyNumberFormat="1" applyFont="1" applyBorder="1"/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0" fontId="0" fillId="0" borderId="2" xfId="0" applyNumberForma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10" fontId="0" fillId="0" borderId="7" xfId="0" applyNumberFormat="1" applyBorder="1" applyAlignment="1">
      <alignment horizontal="center"/>
    </xf>
    <xf numFmtId="0" fontId="0" fillId="0" borderId="8" xfId="0" applyBorder="1"/>
    <xf numFmtId="10" fontId="0" fillId="0" borderId="8" xfId="0" applyNumberFormat="1" applyBorder="1" applyAlignment="1">
      <alignment horizontal="center"/>
    </xf>
    <xf numFmtId="0" fontId="1" fillId="0" borderId="0" xfId="0" applyFont="1"/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top"/>
    </xf>
    <xf numFmtId="0" fontId="2" fillId="3" borderId="9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0" fillId="4" borderId="8" xfId="0" applyFill="1" applyBorder="1" applyAlignment="1">
      <alignment horizontal="center"/>
    </xf>
    <xf numFmtId="0" fontId="0" fillId="0" borderId="8" xfId="0" applyBorder="1" applyAlignment="1">
      <alignment horizontal="center" vertical="top"/>
    </xf>
    <xf numFmtId="166" fontId="0" fillId="0" borderId="8" xfId="0" applyNumberFormat="1" applyBorder="1" applyAlignment="1">
      <alignment horizontal="center" vertical="top"/>
    </xf>
    <xf numFmtId="2" fontId="0" fillId="0" borderId="8" xfId="0" applyNumberFormat="1" applyBorder="1" applyAlignment="1">
      <alignment horizontal="center" vertical="top"/>
    </xf>
    <xf numFmtId="0" fontId="0" fillId="5" borderId="8" xfId="0" applyFill="1" applyBorder="1" applyAlignment="1">
      <alignment horizontal="center"/>
    </xf>
    <xf numFmtId="0" fontId="0" fillId="5" borderId="8" xfId="0" applyFill="1" applyBorder="1" applyAlignment="1">
      <alignment horizontal="center" vertical="top"/>
    </xf>
    <xf numFmtId="166" fontId="0" fillId="5" borderId="8" xfId="0" applyNumberFormat="1" applyFill="1" applyBorder="1" applyAlignment="1">
      <alignment horizontal="center" vertical="top"/>
    </xf>
    <xf numFmtId="2" fontId="0" fillId="5" borderId="8" xfId="0" applyNumberFormat="1" applyFill="1" applyBorder="1" applyAlignment="1">
      <alignment horizontal="center" vertical="top"/>
    </xf>
    <xf numFmtId="0" fontId="0" fillId="6" borderId="8" xfId="0" applyFill="1" applyBorder="1" applyAlignment="1">
      <alignment horizontal="center"/>
    </xf>
    <xf numFmtId="0" fontId="0" fillId="6" borderId="8" xfId="0" applyFill="1" applyBorder="1" applyAlignment="1">
      <alignment horizontal="center" vertical="top"/>
    </xf>
    <xf numFmtId="166" fontId="0" fillId="6" borderId="8" xfId="0" applyNumberFormat="1" applyFill="1" applyBorder="1" applyAlignment="1">
      <alignment horizontal="center" vertical="top"/>
    </xf>
    <xf numFmtId="2" fontId="0" fillId="6" borderId="8" xfId="0" applyNumberFormat="1" applyFill="1" applyBorder="1" applyAlignment="1">
      <alignment horizontal="center" vertical="top"/>
    </xf>
    <xf numFmtId="0" fontId="2" fillId="7" borderId="9" xfId="0" applyFont="1" applyFill="1" applyBorder="1" applyAlignment="1">
      <alignment horizontal="center" vertical="top" wrapText="1"/>
    </xf>
    <xf numFmtId="0" fontId="0" fillId="7" borderId="0" xfId="0" applyFill="1" applyAlignment="1">
      <alignment horizontal="center" vertical="top"/>
    </xf>
    <xf numFmtId="2" fontId="0" fillId="0" borderId="11" xfId="0" applyNumberFormat="1" applyBorder="1"/>
    <xf numFmtId="2" fontId="0" fillId="0" borderId="11" xfId="0" applyNumberFormat="1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0" fillId="0" borderId="0" xfId="0" applyNumberFormat="1" applyBorder="1"/>
    <xf numFmtId="2" fontId="0" fillId="6" borderId="0" xfId="0" applyNumberFormat="1" applyFill="1" applyAlignment="1">
      <alignment horizontal="left"/>
    </xf>
    <xf numFmtId="2" fontId="0" fillId="6" borderId="11" xfId="0" applyNumberFormat="1" applyFill="1" applyBorder="1" applyAlignment="1">
      <alignment horizontal="left"/>
    </xf>
    <xf numFmtId="2" fontId="1" fillId="6" borderId="0" xfId="0" applyNumberFormat="1" applyFont="1" applyFill="1" applyAlignment="1">
      <alignment horizontal="left"/>
    </xf>
    <xf numFmtId="2" fontId="1" fillId="6" borderId="11" xfId="0" applyNumberFormat="1" applyFont="1" applyFill="1" applyBorder="1" applyAlignment="1">
      <alignment horizontal="left"/>
    </xf>
    <xf numFmtId="2" fontId="5" fillId="6" borderId="0" xfId="0" applyNumberFormat="1" applyFont="1" applyFill="1" applyAlignment="1">
      <alignment horizontal="left"/>
    </xf>
    <xf numFmtId="0" fontId="0" fillId="0" borderId="0" xfId="0" applyNumberFormat="1" applyAlignment="1">
      <alignment horizontal="right"/>
    </xf>
    <xf numFmtId="0" fontId="0" fillId="2" borderId="0" xfId="0" applyNumberFormat="1" applyFill="1" applyAlignment="1">
      <alignment horizontal="right"/>
    </xf>
    <xf numFmtId="0" fontId="3" fillId="0" borderId="0" xfId="0" applyNumberFormat="1" applyFont="1"/>
    <xf numFmtId="0" fontId="4" fillId="0" borderId="0" xfId="0" applyNumberFormat="1" applyFont="1"/>
    <xf numFmtId="0" fontId="1" fillId="0" borderId="0" xfId="0" applyNumberFormat="1" applyFont="1"/>
    <xf numFmtId="0" fontId="3" fillId="0" borderId="0" xfId="0" applyNumberFormat="1" applyFont="1" applyAlignment="1">
      <alignment horizontal="right"/>
    </xf>
    <xf numFmtId="0" fontId="3" fillId="6" borderId="0" xfId="0" applyNumberFormat="1" applyFont="1" applyFill="1"/>
    <xf numFmtId="0" fontId="3" fillId="6" borderId="11" xfId="0" applyNumberFormat="1" applyFont="1" applyFill="1" applyBorder="1"/>
    <xf numFmtId="0" fontId="3" fillId="0" borderId="0" xfId="0" applyNumberFormat="1" applyFont="1" applyAlignment="1">
      <alignment horizontal="center"/>
    </xf>
    <xf numFmtId="0" fontId="3" fillId="6" borderId="11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0" xfId="0" applyNumberFormat="1" applyFont="1" applyBorder="1"/>
    <xf numFmtId="0" fontId="3" fillId="0" borderId="11" xfId="0" applyNumberFormat="1" applyFont="1" applyBorder="1"/>
    <xf numFmtId="0" fontId="0" fillId="0" borderId="0" xfId="0" applyNumberFormat="1"/>
    <xf numFmtId="0" fontId="0" fillId="6" borderId="0" xfId="0" applyNumberFormat="1" applyFill="1" applyAlignment="1">
      <alignment horizontal="right"/>
    </xf>
    <xf numFmtId="0" fontId="0" fillId="6" borderId="11" xfId="0" applyNumberFormat="1" applyFill="1" applyBorder="1"/>
    <xf numFmtId="0" fontId="0" fillId="0" borderId="0" xfId="0" applyNumberFormat="1" applyAlignment="1">
      <alignment horizontal="center"/>
    </xf>
    <xf numFmtId="0" fontId="0" fillId="6" borderId="11" xfId="0" applyNumberFormat="1" applyFill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0" xfId="0" applyNumberFormat="1" applyBorder="1"/>
    <xf numFmtId="0" fontId="0" fillId="0" borderId="11" xfId="0" applyNumberFormat="1" applyBorder="1"/>
    <xf numFmtId="0" fontId="0" fillId="0" borderId="0" xfId="0" applyNumberFormat="1" applyAlignment="1">
      <alignment horizontal="right" wrapText="1"/>
    </xf>
    <xf numFmtId="0" fontId="0" fillId="6" borderId="0" xfId="0" applyNumberFormat="1" applyFill="1"/>
    <xf numFmtId="0" fontId="5" fillId="0" borderId="0" xfId="0" applyNumberFormat="1" applyFont="1"/>
    <xf numFmtId="0" fontId="3" fillId="0" borderId="0" xfId="0" applyNumberFormat="1" applyFont="1" applyAlignment="1">
      <alignment wrapText="1"/>
    </xf>
    <xf numFmtId="0" fontId="5" fillId="0" borderId="1" xfId="0" quotePrefix="1" applyNumberFormat="1" applyFont="1" applyBorder="1" applyAlignment="1">
      <alignment horizontal="left" wrapText="1"/>
    </xf>
    <xf numFmtId="0" fontId="0" fillId="0" borderId="1" xfId="0" applyNumberForma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0" fontId="0" fillId="0" borderId="1" xfId="0" applyNumberFormat="1" applyBorder="1" applyAlignment="1">
      <alignment horizontal="right" wrapText="1"/>
    </xf>
    <xf numFmtId="0" fontId="0" fillId="6" borderId="1" xfId="0" applyNumberFormat="1" applyFill="1" applyBorder="1" applyAlignment="1">
      <alignment wrapText="1"/>
    </xf>
    <xf numFmtId="0" fontId="0" fillId="6" borderId="12" xfId="0" applyNumberFormat="1" applyFill="1" applyBorder="1" applyAlignment="1">
      <alignment wrapText="1"/>
    </xf>
    <xf numFmtId="0" fontId="0" fillId="0" borderId="1" xfId="0" applyNumberFormat="1" applyBorder="1" applyAlignment="1">
      <alignment horizontal="center" wrapText="1"/>
    </xf>
    <xf numFmtId="0" fontId="0" fillId="6" borderId="1" xfId="0" applyNumberFormat="1" applyFill="1" applyBorder="1" applyAlignment="1">
      <alignment horizontal="center" wrapText="1"/>
    </xf>
    <xf numFmtId="0" fontId="0" fillId="6" borderId="12" xfId="0" applyNumberFormat="1" applyFill="1" applyBorder="1" applyAlignment="1">
      <alignment horizontal="center" wrapText="1"/>
    </xf>
    <xf numFmtId="0" fontId="0" fillId="0" borderId="12" xfId="0" applyNumberFormat="1" applyBorder="1" applyAlignment="1">
      <alignment horizontal="center" wrapText="1"/>
    </xf>
    <xf numFmtId="0" fontId="0" fillId="0" borderId="12" xfId="0" applyNumberFormat="1" applyBorder="1" applyAlignment="1">
      <alignment wrapText="1"/>
    </xf>
    <xf numFmtId="0" fontId="0" fillId="0" borderId="0" xfId="0" applyNumberFormat="1" applyAlignment="1">
      <alignment wrapText="1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left"/>
    </xf>
    <xf numFmtId="0" fontId="0" fillId="6" borderId="0" xfId="0" applyNumberFormat="1" applyFill="1" applyAlignment="1">
      <alignment horizontal="left"/>
    </xf>
    <xf numFmtId="0" fontId="0" fillId="6" borderId="11" xfId="0" applyNumberFormat="1" applyFill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8" borderId="0" xfId="0" applyNumberFormat="1" applyFill="1" applyAlignment="1">
      <alignment horizontal="center" vertical="center"/>
    </xf>
    <xf numFmtId="0" fontId="5" fillId="2" borderId="0" xfId="0" applyNumberFormat="1" applyFont="1" applyFill="1"/>
    <xf numFmtId="0" fontId="0" fillId="2" borderId="0" xfId="0" applyNumberFormat="1" applyFill="1"/>
    <xf numFmtId="0" fontId="1" fillId="2" borderId="0" xfId="0" applyNumberFormat="1" applyFont="1" applyFill="1"/>
    <xf numFmtId="0" fontId="0" fillId="2" borderId="0" xfId="0" applyNumberFormat="1" applyFill="1" applyAlignment="1">
      <alignment horizontal="left"/>
    </xf>
    <xf numFmtId="0" fontId="0" fillId="2" borderId="0" xfId="0" applyNumberFormat="1" applyFill="1" applyAlignment="1">
      <alignment horizontal="center"/>
    </xf>
    <xf numFmtId="0" fontId="0" fillId="2" borderId="0" xfId="0" applyNumberFormat="1" applyFill="1" applyBorder="1" applyAlignment="1">
      <alignment horizontal="left"/>
    </xf>
    <xf numFmtId="0" fontId="1" fillId="0" borderId="0" xfId="0" applyNumberFormat="1" applyFont="1" applyAlignment="1">
      <alignment horizontal="right"/>
    </xf>
    <xf numFmtId="0" fontId="1" fillId="8" borderId="0" xfId="0" applyNumberFormat="1" applyFont="1" applyFill="1"/>
    <xf numFmtId="0" fontId="2" fillId="0" borderId="0" xfId="0" applyNumberFormat="1" applyFont="1"/>
    <xf numFmtId="0" fontId="8" fillId="0" borderId="0" xfId="0" applyNumberFormat="1" applyFont="1"/>
    <xf numFmtId="0" fontId="2" fillId="0" borderId="0" xfId="0" applyNumberFormat="1" applyFont="1" applyAlignment="1">
      <alignment horizontal="right"/>
    </xf>
    <xf numFmtId="0" fontId="2" fillId="6" borderId="0" xfId="0" applyNumberFormat="1" applyFont="1" applyFill="1"/>
    <xf numFmtId="0" fontId="2" fillId="6" borderId="11" xfId="0" applyNumberFormat="1" applyFont="1" applyFill="1" applyBorder="1"/>
    <xf numFmtId="0" fontId="2" fillId="0" borderId="0" xfId="0" applyNumberFormat="1" applyFont="1" applyAlignment="1">
      <alignment horizontal="center"/>
    </xf>
    <xf numFmtId="0" fontId="2" fillId="6" borderId="11" xfId="0" applyNumberFormat="1" applyFont="1" applyFill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0" xfId="0" applyNumberFormat="1" applyFont="1" applyBorder="1"/>
    <xf numFmtId="0" fontId="2" fillId="0" borderId="11" xfId="0" applyNumberFormat="1" applyFont="1" applyBorder="1"/>
    <xf numFmtId="0" fontId="7" fillId="0" borderId="1" xfId="0" applyNumberFormat="1" applyFont="1" applyBorder="1"/>
    <xf numFmtId="0" fontId="8" fillId="0" borderId="1" xfId="0" applyNumberFormat="1" applyFont="1" applyBorder="1"/>
    <xf numFmtId="0" fontId="2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left"/>
    </xf>
    <xf numFmtId="0" fontId="2" fillId="6" borderId="1" xfId="0" applyNumberFormat="1" applyFont="1" applyFill="1" applyBorder="1" applyAlignment="1">
      <alignment horizontal="left"/>
    </xf>
    <xf numFmtId="0" fontId="2" fillId="6" borderId="12" xfId="0" applyNumberFormat="1" applyFont="1" applyFill="1" applyBorder="1" applyAlignment="1">
      <alignment horizontal="left"/>
    </xf>
    <xf numFmtId="0" fontId="2" fillId="0" borderId="1" xfId="0" applyNumberFormat="1" applyFont="1" applyBorder="1" applyAlignment="1">
      <alignment horizontal="center"/>
    </xf>
    <xf numFmtId="0" fontId="2" fillId="6" borderId="12" xfId="0" applyNumberFormat="1" applyFont="1" applyFill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left"/>
    </xf>
    <xf numFmtId="0" fontId="0" fillId="0" borderId="11" xfId="0" applyNumberFormat="1" applyBorder="1" applyAlignment="1">
      <alignment horizontal="left"/>
    </xf>
    <xf numFmtId="0" fontId="0" fillId="2" borderId="11" xfId="0" applyNumberFormat="1" applyFill="1" applyBorder="1" applyAlignment="1">
      <alignment horizontal="center"/>
    </xf>
    <xf numFmtId="0" fontId="0" fillId="2" borderId="11" xfId="0" applyNumberFormat="1" applyFill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2" borderId="0" xfId="0" applyNumberFormat="1" applyFont="1" applyFill="1" applyAlignment="1">
      <alignment horizontal="right"/>
    </xf>
    <xf numFmtId="2" fontId="9" fillId="6" borderId="0" xfId="0" applyNumberFormat="1" applyFont="1" applyFill="1" applyAlignment="1">
      <alignment horizontal="left"/>
    </xf>
    <xf numFmtId="2" fontId="9" fillId="6" borderId="11" xfId="0" applyNumberFormat="1" applyFont="1" applyFill="1" applyBorder="1" applyAlignment="1">
      <alignment horizontal="left"/>
    </xf>
    <xf numFmtId="0" fontId="1" fillId="2" borderId="0" xfId="0" applyNumberFormat="1" applyFont="1" applyFill="1" applyAlignment="1">
      <alignment horizontal="left"/>
    </xf>
    <xf numFmtId="0" fontId="3" fillId="6" borderId="0" xfId="0" applyNumberFormat="1" applyFont="1" applyFill="1" applyAlignment="1">
      <alignment horizontal="center"/>
    </xf>
    <xf numFmtId="0" fontId="0" fillId="6" borderId="0" xfId="0" applyNumberFormat="1" applyFill="1" applyAlignment="1">
      <alignment horizontal="center"/>
    </xf>
    <xf numFmtId="0" fontId="3" fillId="6" borderId="0" xfId="0" applyNumberFormat="1" applyFont="1" applyFill="1" applyBorder="1"/>
    <xf numFmtId="0" fontId="0" fillId="6" borderId="0" xfId="0" applyNumberFormat="1" applyFill="1" applyBorder="1"/>
    <xf numFmtId="0" fontId="10" fillId="0" borderId="0" xfId="0" applyNumberFormat="1" applyFont="1" applyAlignment="1">
      <alignment horizontal="right"/>
    </xf>
    <xf numFmtId="0" fontId="10" fillId="2" borderId="0" xfId="0" applyNumberFormat="1" applyFont="1" applyFill="1" applyAlignment="1">
      <alignment horizontal="right"/>
    </xf>
    <xf numFmtId="2" fontId="10" fillId="6" borderId="0" xfId="0" applyNumberFormat="1" applyFont="1" applyFill="1" applyAlignment="1">
      <alignment horizontal="left"/>
    </xf>
    <xf numFmtId="0" fontId="5" fillId="0" borderId="0" xfId="0" applyNumberFormat="1" applyFont="1" applyAlignment="1">
      <alignment horizontal="right"/>
    </xf>
    <xf numFmtId="0" fontId="10" fillId="0" borderId="0" xfId="0" applyNumberFormat="1" applyFont="1" applyFill="1" applyAlignment="1">
      <alignment horizontal="right"/>
    </xf>
    <xf numFmtId="0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right"/>
    </xf>
    <xf numFmtId="0" fontId="0" fillId="0" borderId="11" xfId="0" applyNumberFormat="1" applyFill="1" applyBorder="1" applyAlignment="1">
      <alignment horizontal="center"/>
    </xf>
    <xf numFmtId="0" fontId="0" fillId="0" borderId="11" xfId="0" applyNumberFormat="1" applyFill="1" applyBorder="1"/>
    <xf numFmtId="0" fontId="0" fillId="0" borderId="0" xfId="0" applyNumberFormat="1" applyFill="1"/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/>
    <xf numFmtId="0" fontId="0" fillId="0" borderId="1" xfId="0" applyNumberFormat="1" applyFill="1" applyBorder="1" applyAlignment="1">
      <alignment wrapText="1"/>
    </xf>
    <xf numFmtId="0" fontId="0" fillId="0" borderId="12" xfId="0" applyNumberFormat="1" applyFill="1" applyBorder="1" applyAlignment="1">
      <alignment wrapText="1"/>
    </xf>
    <xf numFmtId="0" fontId="0" fillId="0" borderId="1" xfId="0" applyNumberFormat="1" applyFill="1" applyBorder="1" applyAlignment="1">
      <alignment horizontal="center" wrapText="1"/>
    </xf>
    <xf numFmtId="0" fontId="0" fillId="0" borderId="12" xfId="0" applyNumberFormat="1" applyFill="1" applyBorder="1" applyAlignment="1">
      <alignment horizontal="center" wrapText="1"/>
    </xf>
    <xf numFmtId="2" fontId="1" fillId="0" borderId="0" xfId="0" applyNumberFormat="1" applyFont="1" applyFill="1" applyAlignment="1">
      <alignment horizontal="left"/>
    </xf>
    <xf numFmtId="2" fontId="0" fillId="0" borderId="11" xfId="0" applyNumberFormat="1" applyFill="1" applyBorder="1" applyAlignment="1">
      <alignment horizontal="left"/>
    </xf>
    <xf numFmtId="2" fontId="9" fillId="0" borderId="0" xfId="0" applyNumberFormat="1" applyFont="1" applyFill="1" applyAlignment="1">
      <alignment horizontal="left"/>
    </xf>
    <xf numFmtId="2" fontId="10" fillId="0" borderId="0" xfId="0" applyNumberFormat="1" applyFont="1" applyFill="1" applyAlignment="1">
      <alignment horizontal="left"/>
    </xf>
    <xf numFmtId="0" fontId="5" fillId="0" borderId="0" xfId="0" quotePrefix="1" applyNumberFormat="1" applyFont="1" applyBorder="1" applyAlignment="1">
      <alignment horizontal="left" wrapText="1"/>
    </xf>
    <xf numFmtId="0" fontId="0" fillId="0" borderId="0" xfId="0" applyNumberFormat="1" applyFill="1" applyBorder="1" applyAlignment="1">
      <alignment wrapText="1"/>
    </xf>
    <xf numFmtId="0" fontId="0" fillId="0" borderId="0" xfId="0" applyNumberFormat="1" applyFill="1" applyBorder="1" applyAlignment="1">
      <alignment horizontal="center"/>
    </xf>
    <xf numFmtId="0" fontId="5" fillId="0" borderId="0" xfId="0" applyNumberFormat="1" applyFont="1" applyBorder="1"/>
    <xf numFmtId="0" fontId="5" fillId="2" borderId="0" xfId="0" applyNumberFormat="1" applyFont="1" applyFill="1" applyBorder="1"/>
    <xf numFmtId="0" fontId="0" fillId="2" borderId="0" xfId="0" applyNumberFormat="1" applyFill="1" applyBorder="1"/>
    <xf numFmtId="0" fontId="5" fillId="0" borderId="13" xfId="0" applyNumberFormat="1" applyFont="1" applyBorder="1"/>
    <xf numFmtId="0" fontId="0" fillId="0" borderId="13" xfId="0" applyNumberFormat="1" applyFill="1" applyBorder="1"/>
    <xf numFmtId="0" fontId="0" fillId="0" borderId="1" xfId="0" applyNumberFormat="1" applyFill="1" applyBorder="1" applyAlignment="1">
      <alignment vertical="center"/>
    </xf>
    <xf numFmtId="0" fontId="0" fillId="0" borderId="12" xfId="0" applyNumberFormat="1" applyFill="1" applyBorder="1" applyAlignment="1">
      <alignment vertical="center"/>
    </xf>
    <xf numFmtId="0" fontId="0" fillId="0" borderId="1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 vertical="center"/>
    </xf>
    <xf numFmtId="2" fontId="0" fillId="0" borderId="11" xfId="0" applyNumberFormat="1" applyFill="1" applyBorder="1" applyAlignment="1">
      <alignment horizontal="center"/>
    </xf>
    <xf numFmtId="0" fontId="5" fillId="0" borderId="1" xfId="0" quotePrefix="1" applyNumberFormat="1" applyFont="1" applyBorder="1" applyAlignment="1">
      <alignment horizontal="left" vertical="center" wrapText="1"/>
    </xf>
    <xf numFmtId="0" fontId="0" fillId="0" borderId="1" xfId="0" applyNumberFormat="1" applyFill="1" applyBorder="1" applyAlignment="1">
      <alignment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0" xfId="0" applyNumberForma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3" xfId="0" applyNumberFormat="1" applyBorder="1"/>
    <xf numFmtId="0" fontId="0" fillId="0" borderId="13" xfId="0" applyNumberFormat="1" applyFill="1" applyBorder="1" applyAlignment="1">
      <alignment wrapText="1"/>
    </xf>
    <xf numFmtId="2" fontId="1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2" fontId="9" fillId="0" borderId="0" xfId="0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2" fontId="5" fillId="0" borderId="11" xfId="0" applyNumberFormat="1" applyFont="1" applyFill="1" applyBorder="1" applyAlignment="1">
      <alignment horizontal="left"/>
    </xf>
    <xf numFmtId="0" fontId="0" fillId="0" borderId="17" xfId="0" applyNumberFormat="1" applyFill="1" applyBorder="1"/>
    <xf numFmtId="0" fontId="0" fillId="0" borderId="14" xfId="0" applyNumberFormat="1" applyFill="1" applyBorder="1" applyAlignment="1">
      <alignment wrapText="1"/>
    </xf>
    <xf numFmtId="2" fontId="1" fillId="0" borderId="17" xfId="0" applyNumberFormat="1" applyFont="1" applyFill="1" applyBorder="1" applyAlignment="1">
      <alignment horizontal="left"/>
    </xf>
    <xf numFmtId="0" fontId="0" fillId="0" borderId="0" xfId="0" applyNumberFormat="1" applyFill="1" applyBorder="1" applyAlignment="1">
      <alignment horizontal="center" vertical="center"/>
    </xf>
    <xf numFmtId="1" fontId="0" fillId="0" borderId="11" xfId="0" applyNumberFormat="1" applyFill="1" applyBorder="1" applyAlignment="1">
      <alignment horizontal="center"/>
    </xf>
    <xf numFmtId="0" fontId="0" fillId="0" borderId="15" xfId="0" applyNumberFormat="1" applyFill="1" applyBorder="1" applyAlignment="1"/>
    <xf numFmtId="0" fontId="0" fillId="0" borderId="13" xfId="0" applyNumberFormat="1" applyFill="1" applyBorder="1" applyAlignment="1"/>
    <xf numFmtId="1" fontId="0" fillId="0" borderId="0" xfId="0" applyNumberFormat="1" applyFill="1" applyBorder="1" applyAlignment="1">
      <alignment horizontal="center"/>
    </xf>
    <xf numFmtId="0" fontId="0" fillId="0" borderId="10" xfId="0" applyNumberFormat="1" applyBorder="1"/>
    <xf numFmtId="2" fontId="10" fillId="0" borderId="11" xfId="0" applyNumberFormat="1" applyFont="1" applyFill="1" applyBorder="1" applyAlignment="1">
      <alignment horizontal="center"/>
    </xf>
    <xf numFmtId="0" fontId="5" fillId="0" borderId="10" xfId="0" applyNumberFormat="1" applyFont="1" applyBorder="1"/>
    <xf numFmtId="0" fontId="0" fillId="0" borderId="10" xfId="0" applyNumberFormat="1" applyFill="1" applyBorder="1"/>
    <xf numFmtId="0" fontId="0" fillId="0" borderId="10" xfId="0" applyNumberFormat="1" applyFill="1" applyBorder="1" applyAlignment="1">
      <alignment wrapText="1"/>
    </xf>
    <xf numFmtId="0" fontId="0" fillId="0" borderId="10" xfId="0" applyNumberFormat="1" applyFill="1" applyBorder="1" applyAlignment="1"/>
    <xf numFmtId="0" fontId="0" fillId="0" borderId="18" xfId="0" applyNumberFormat="1" applyFill="1" applyBorder="1" applyAlignment="1"/>
    <xf numFmtId="0" fontId="0" fillId="0" borderId="19" xfId="0" applyNumberFormat="1" applyFill="1" applyBorder="1" applyAlignment="1"/>
    <xf numFmtId="0" fontId="0" fillId="0" borderId="0" xfId="0" applyNumberFormat="1" applyBorder="1" applyAlignment="1"/>
    <xf numFmtId="0" fontId="5" fillId="0" borderId="20" xfId="0" applyNumberFormat="1" applyFont="1" applyBorder="1"/>
    <xf numFmtId="2" fontId="5" fillId="0" borderId="0" xfId="0" applyNumberFormat="1" applyFont="1" applyFill="1" applyBorder="1" applyAlignment="1">
      <alignment horizontal="center"/>
    </xf>
    <xf numFmtId="2" fontId="1" fillId="0" borderId="0" xfId="0" applyNumberFormat="1" applyFont="1" applyBorder="1"/>
    <xf numFmtId="2" fontId="10" fillId="0" borderId="0" xfId="0" applyNumberFormat="1" applyFont="1" applyBorder="1"/>
    <xf numFmtId="2" fontId="1" fillId="0" borderId="17" xfId="0" applyNumberFormat="1" applyFont="1" applyBorder="1"/>
    <xf numFmtId="2" fontId="10" fillId="0" borderId="17" xfId="0" applyNumberFormat="1" applyFont="1" applyBorder="1"/>
    <xf numFmtId="2" fontId="1" fillId="0" borderId="17" xfId="0" applyNumberFormat="1" applyFont="1" applyFill="1" applyBorder="1" applyAlignment="1">
      <alignment horizontal="center"/>
    </xf>
    <xf numFmtId="2" fontId="10" fillId="0" borderId="17" xfId="0" applyNumberFormat="1" applyFont="1" applyFill="1" applyBorder="1" applyAlignment="1">
      <alignment horizontal="center"/>
    </xf>
    <xf numFmtId="2" fontId="0" fillId="9" borderId="0" xfId="0" applyNumberFormat="1" applyFill="1" applyBorder="1" applyAlignment="1">
      <alignment horizontal="left"/>
    </xf>
    <xf numFmtId="2" fontId="0" fillId="9" borderId="11" xfId="0" applyNumberFormat="1" applyFill="1" applyBorder="1" applyAlignment="1">
      <alignment horizontal="left"/>
    </xf>
    <xf numFmtId="2" fontId="0" fillId="9" borderId="11" xfId="0" applyNumberFormat="1" applyFill="1" applyBorder="1"/>
    <xf numFmtId="2" fontId="0" fillId="9" borderId="0" xfId="0" applyNumberFormat="1" applyFill="1" applyAlignment="1">
      <alignment horizontal="left"/>
    </xf>
    <xf numFmtId="2" fontId="0" fillId="0" borderId="16" xfId="0" applyNumberFormat="1" applyBorder="1"/>
    <xf numFmtId="0" fontId="0" fillId="0" borderId="17" xfId="0" applyNumberFormat="1" applyBorder="1" applyAlignment="1">
      <alignment wrapText="1"/>
    </xf>
    <xf numFmtId="0" fontId="0" fillId="0" borderId="17" xfId="0" applyNumberFormat="1" applyFill="1" applyBorder="1" applyAlignment="1">
      <alignment wrapText="1"/>
    </xf>
    <xf numFmtId="0" fontId="0" fillId="0" borderId="0" xfId="0" applyNumberFormat="1" applyAlignment="1">
      <alignment horizontal="center"/>
    </xf>
    <xf numFmtId="2" fontId="10" fillId="9" borderId="0" xfId="0" applyNumberFormat="1" applyFont="1" applyFill="1" applyBorder="1" applyAlignment="1">
      <alignment horizontal="left"/>
    </xf>
    <xf numFmtId="2" fontId="9" fillId="10" borderId="0" xfId="0" applyNumberFormat="1" applyFont="1" applyFill="1" applyBorder="1" applyAlignment="1">
      <alignment horizontal="center"/>
    </xf>
    <xf numFmtId="2" fontId="0" fillId="10" borderId="0" xfId="0" applyNumberFormat="1" applyFill="1" applyBorder="1" applyAlignment="1">
      <alignment horizontal="center"/>
    </xf>
    <xf numFmtId="2" fontId="10" fillId="10" borderId="0" xfId="0" applyNumberFormat="1" applyFont="1" applyFill="1" applyAlignment="1">
      <alignment horizontal="center"/>
    </xf>
    <xf numFmtId="2" fontId="1" fillId="10" borderId="0" xfId="0" applyNumberFormat="1" applyFont="1" applyFill="1" applyAlignment="1">
      <alignment horizontal="center"/>
    </xf>
    <xf numFmtId="2" fontId="0" fillId="10" borderId="11" xfId="0" applyNumberFormat="1" applyFill="1" applyBorder="1" applyAlignment="1">
      <alignment horizontal="center"/>
    </xf>
    <xf numFmtId="2" fontId="5" fillId="10" borderId="0" xfId="0" applyNumberFormat="1" applyFont="1" applyFill="1" applyBorder="1" applyAlignment="1">
      <alignment horizontal="center"/>
    </xf>
    <xf numFmtId="2" fontId="0" fillId="10" borderId="0" xfId="0" applyNumberFormat="1" applyFill="1" applyBorder="1"/>
    <xf numFmtId="0" fontId="0" fillId="0" borderId="20" xfId="0" applyNumberFormat="1" applyFill="1" applyBorder="1" applyAlignment="1"/>
    <xf numFmtId="0" fontId="0" fillId="0" borderId="20" xfId="0" applyNumberFormat="1" applyBorder="1" applyAlignment="1"/>
    <xf numFmtId="0" fontId="0" fillId="0" borderId="21" xfId="0" applyNumberFormat="1" applyBorder="1" applyAlignment="1"/>
    <xf numFmtId="2" fontId="5" fillId="0" borderId="0" xfId="0" applyNumberFormat="1" applyFont="1" applyBorder="1" applyAlignment="1">
      <alignment horizontal="center"/>
    </xf>
    <xf numFmtId="2" fontId="0" fillId="0" borderId="0" xfId="0" applyNumberFormat="1" applyFill="1" applyBorder="1"/>
    <xf numFmtId="2" fontId="0" fillId="0" borderId="0" xfId="0" applyNumberFormat="1" applyFill="1" applyBorder="1" applyAlignment="1">
      <alignment horizontal="right"/>
    </xf>
    <xf numFmtId="0" fontId="0" fillId="0" borderId="0" xfId="0" applyFont="1"/>
    <xf numFmtId="2" fontId="5" fillId="7" borderId="0" xfId="0" applyNumberFormat="1" applyFont="1" applyFill="1" applyAlignment="1">
      <alignment horizontal="center"/>
    </xf>
    <xf numFmtId="0" fontId="0" fillId="7" borderId="0" xfId="0" applyNumberFormat="1" applyFill="1" applyBorder="1" applyAlignment="1">
      <alignment horizontal="left"/>
    </xf>
    <xf numFmtId="2" fontId="11" fillId="0" borderId="0" xfId="0" applyNumberFormat="1" applyFont="1" applyBorder="1"/>
    <xf numFmtId="2" fontId="5" fillId="2" borderId="0" xfId="0" applyNumberFormat="1" applyFont="1" applyFill="1" applyBorder="1"/>
    <xf numFmtId="2" fontId="5" fillId="0" borderId="0" xfId="0" applyNumberFormat="1" applyFont="1" applyBorder="1"/>
    <xf numFmtId="2" fontId="5" fillId="10" borderId="0" xfId="0" applyNumberFormat="1" applyFont="1" applyFill="1" applyBorder="1"/>
    <xf numFmtId="2" fontId="0" fillId="2" borderId="0" xfId="0" applyNumberForma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2" borderId="0" xfId="0" applyNumberFormat="1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2" fontId="0" fillId="0" borderId="11" xfId="0" applyNumberFormat="1" applyFill="1" applyBorder="1"/>
    <xf numFmtId="2" fontId="0" fillId="9" borderId="0" xfId="0" applyNumberFormat="1" applyFill="1" applyBorder="1"/>
    <xf numFmtId="2" fontId="0" fillId="0" borderId="0" xfId="0" applyNumberFormat="1" applyBorder="1" applyAlignment="1">
      <alignment horizontal="left"/>
    </xf>
    <xf numFmtId="0" fontId="2" fillId="3" borderId="23" xfId="0" applyFont="1" applyFill="1" applyBorder="1" applyAlignment="1">
      <alignment horizontal="center" vertical="top" wrapText="1"/>
    </xf>
    <xf numFmtId="2" fontId="0" fillId="0" borderId="0" xfId="0" applyNumberFormat="1" applyFont="1" applyBorder="1"/>
    <xf numFmtId="2" fontId="5" fillId="0" borderId="0" xfId="0" applyNumberFormat="1" applyFont="1" applyFill="1" applyBorder="1"/>
    <xf numFmtId="0" fontId="12" fillId="0" borderId="0" xfId="0" quotePrefix="1" applyNumberFormat="1" applyFont="1" applyBorder="1" applyAlignment="1">
      <alignment horizontal="left" wrapText="1"/>
    </xf>
    <xf numFmtId="0" fontId="13" fillId="0" borderId="0" xfId="0" applyNumberFormat="1" applyFont="1" applyFill="1" applyBorder="1" applyAlignment="1">
      <alignment wrapText="1"/>
    </xf>
    <xf numFmtId="0" fontId="13" fillId="0" borderId="0" xfId="0" applyNumberFormat="1" applyFont="1" applyBorder="1" applyAlignment="1"/>
    <xf numFmtId="0" fontId="13" fillId="0" borderId="17" xfId="0" applyNumberFormat="1" applyFont="1" applyBorder="1" applyAlignment="1">
      <alignment wrapText="1"/>
    </xf>
    <xf numFmtId="0" fontId="13" fillId="0" borderId="17" xfId="0" applyNumberFormat="1" applyFont="1" applyFill="1" applyBorder="1" applyAlignment="1">
      <alignment wrapText="1"/>
    </xf>
    <xf numFmtId="0" fontId="12" fillId="0" borderId="20" xfId="0" applyNumberFormat="1" applyFont="1" applyBorder="1"/>
    <xf numFmtId="0" fontId="13" fillId="0" borderId="20" xfId="0" applyNumberFormat="1" applyFont="1" applyFill="1" applyBorder="1" applyAlignment="1"/>
    <xf numFmtId="0" fontId="13" fillId="0" borderId="20" xfId="0" applyNumberFormat="1" applyFont="1" applyBorder="1" applyAlignment="1"/>
    <xf numFmtId="0" fontId="13" fillId="0" borderId="21" xfId="0" applyNumberFormat="1" applyFont="1" applyBorder="1" applyAlignment="1"/>
    <xf numFmtId="0" fontId="14" fillId="0" borderId="20" xfId="0" applyNumberFormat="1" applyFont="1" applyBorder="1" applyAlignment="1"/>
    <xf numFmtId="0" fontId="12" fillId="0" borderId="0" xfId="0" applyNumberFormat="1" applyFont="1" applyBorder="1" applyAlignment="1">
      <alignment horizontal="left"/>
    </xf>
    <xf numFmtId="2" fontId="12" fillId="0" borderId="17" xfId="0" applyNumberFormat="1" applyFont="1" applyBorder="1" applyAlignment="1">
      <alignment horizontal="left"/>
    </xf>
    <xf numFmtId="0" fontId="12" fillId="2" borderId="0" xfId="0" applyNumberFormat="1" applyFont="1" applyFill="1" applyBorder="1" applyAlignment="1">
      <alignment horizontal="left"/>
    </xf>
    <xf numFmtId="0" fontId="13" fillId="2" borderId="0" xfId="0" applyNumberFormat="1" applyFont="1" applyFill="1" applyBorder="1" applyAlignment="1">
      <alignment horizontal="left"/>
    </xf>
    <xf numFmtId="0" fontId="13" fillId="0" borderId="0" xfId="0" applyNumberFormat="1" applyFont="1" applyBorder="1" applyAlignment="1">
      <alignment horizontal="left"/>
    </xf>
    <xf numFmtId="0" fontId="13" fillId="7" borderId="26" xfId="0" applyNumberFormat="1" applyFont="1" applyFill="1" applyBorder="1" applyAlignment="1">
      <alignment horizontal="left"/>
    </xf>
    <xf numFmtId="2" fontId="12" fillId="7" borderId="27" xfId="0" applyNumberFormat="1" applyFont="1" applyFill="1" applyBorder="1" applyAlignment="1">
      <alignment horizontal="center"/>
    </xf>
    <xf numFmtId="2" fontId="13" fillId="7" borderId="27" xfId="0" applyNumberFormat="1" applyFont="1" applyFill="1" applyBorder="1" applyAlignment="1">
      <alignment horizontal="center"/>
    </xf>
    <xf numFmtId="0" fontId="13" fillId="0" borderId="0" xfId="0" applyNumberFormat="1" applyFont="1" applyBorder="1" applyAlignment="1">
      <alignment wrapText="1"/>
    </xf>
    <xf numFmtId="2" fontId="12" fillId="0" borderId="0" xfId="0" applyNumberFormat="1" applyFont="1" applyFill="1" applyBorder="1" applyAlignment="1">
      <alignment horizontal="left"/>
    </xf>
    <xf numFmtId="2" fontId="12" fillId="0" borderId="0" xfId="0" applyNumberFormat="1" applyFont="1" applyBorder="1" applyAlignment="1">
      <alignment horizontal="left"/>
    </xf>
    <xf numFmtId="1" fontId="5" fillId="0" borderId="0" xfId="0" applyNumberFormat="1" applyFont="1" applyAlignment="1">
      <alignment horizontal="right"/>
    </xf>
    <xf numFmtId="2" fontId="1" fillId="0" borderId="0" xfId="0" applyNumberFormat="1" applyFont="1"/>
    <xf numFmtId="2" fontId="0" fillId="6" borderId="0" xfId="0" applyNumberFormat="1" applyFill="1"/>
    <xf numFmtId="2" fontId="0" fillId="6" borderId="11" xfId="0" applyNumberFormat="1" applyFill="1" applyBorder="1"/>
    <xf numFmtId="2" fontId="0" fillId="0" borderId="17" xfId="0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2" fontId="0" fillId="0" borderId="17" xfId="0" applyNumberFormat="1" applyBorder="1"/>
    <xf numFmtId="2" fontId="0" fillId="0" borderId="0" xfId="0" applyNumberFormat="1" applyBorder="1" applyAlignment="1">
      <alignment horizontal="right"/>
    </xf>
    <xf numFmtId="2" fontId="0" fillId="9" borderId="0" xfId="0" applyNumberFormat="1" applyFill="1" applyAlignment="1">
      <alignment horizontal="right"/>
    </xf>
    <xf numFmtId="2" fontId="0" fillId="9" borderId="11" xfId="0" applyNumberFormat="1" applyFill="1" applyBorder="1" applyAlignment="1">
      <alignment horizontal="right"/>
    </xf>
    <xf numFmtId="2" fontId="0" fillId="0" borderId="0" xfId="0" applyNumberFormat="1" applyFill="1" applyAlignment="1">
      <alignment horizontal="right"/>
    </xf>
    <xf numFmtId="2" fontId="0" fillId="0" borderId="0" xfId="0" applyNumberFormat="1" applyFill="1"/>
    <xf numFmtId="2" fontId="0" fillId="9" borderId="17" xfId="0" applyNumberFormat="1" applyFill="1" applyBorder="1"/>
    <xf numFmtId="2" fontId="0" fillId="9" borderId="0" xfId="0" applyNumberFormat="1" applyFill="1"/>
    <xf numFmtId="2" fontId="0" fillId="0" borderId="11" xfId="0" applyNumberFormat="1" applyBorder="1" applyAlignment="1"/>
    <xf numFmtId="2" fontId="0" fillId="6" borderId="0" xfId="0" applyNumberFormat="1" applyFill="1" applyBorder="1"/>
    <xf numFmtId="2" fontId="0" fillId="6" borderId="0" xfId="0" applyNumberFormat="1" applyFill="1" applyAlignment="1">
      <alignment horizontal="right"/>
    </xf>
    <xf numFmtId="2" fontId="0" fillId="0" borderId="0" xfId="0" applyNumberFormat="1" applyAlignment="1"/>
    <xf numFmtId="2" fontId="0" fillId="0" borderId="0" xfId="0" applyNumberFormat="1" applyAlignment="1">
      <alignment horizontal="right" wrapText="1"/>
    </xf>
    <xf numFmtId="2" fontId="0" fillId="0" borderId="17" xfId="0" applyNumberFormat="1" applyBorder="1" applyAlignment="1">
      <alignment horizontal="right" wrapText="1"/>
    </xf>
    <xf numFmtId="2" fontId="5" fillId="0" borderId="1" xfId="0" quotePrefix="1" applyNumberFormat="1" applyFont="1" applyBorder="1" applyAlignment="1">
      <alignment horizontal="left" wrapText="1"/>
    </xf>
    <xf numFmtId="2" fontId="1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horizontal="right" wrapText="1"/>
    </xf>
    <xf numFmtId="2" fontId="0" fillId="0" borderId="1" xfId="0" applyNumberFormat="1" applyBorder="1" applyAlignment="1">
      <alignment wrapText="1"/>
    </xf>
    <xf numFmtId="2" fontId="0" fillId="6" borderId="1" xfId="0" applyNumberFormat="1" applyFill="1" applyBorder="1" applyAlignment="1">
      <alignment wrapText="1"/>
    </xf>
    <xf numFmtId="2" fontId="0" fillId="6" borderId="12" xfId="0" applyNumberFormat="1" applyFill="1" applyBorder="1" applyAlignment="1">
      <alignment wrapText="1"/>
    </xf>
    <xf numFmtId="2" fontId="0" fillId="0" borderId="12" xfId="0" applyNumberFormat="1" applyBorder="1" applyAlignment="1">
      <alignment wrapText="1"/>
    </xf>
    <xf numFmtId="2" fontId="0" fillId="9" borderId="1" xfId="0" applyNumberFormat="1" applyFill="1" applyBorder="1" applyAlignment="1">
      <alignment wrapText="1"/>
    </xf>
    <xf numFmtId="2" fontId="0" fillId="9" borderId="12" xfId="0" applyNumberFormat="1" applyFill="1" applyBorder="1" applyAlignment="1">
      <alignment wrapText="1"/>
    </xf>
    <xf numFmtId="2" fontId="0" fillId="0" borderId="14" xfId="0" applyNumberFormat="1" applyBorder="1" applyAlignment="1">
      <alignment horizontal="right" wrapText="1"/>
    </xf>
    <xf numFmtId="2" fontId="0" fillId="9" borderId="14" xfId="0" applyNumberFormat="1" applyFill="1" applyBorder="1" applyAlignment="1">
      <alignment wrapText="1"/>
    </xf>
    <xf numFmtId="2" fontId="0" fillId="0" borderId="0" xfId="0" applyNumberFormat="1" applyAlignment="1">
      <alignment wrapText="1"/>
    </xf>
    <xf numFmtId="2" fontId="1" fillId="0" borderId="0" xfId="0" applyNumberFormat="1" applyFont="1" applyAlignment="1">
      <alignment horizontal="right"/>
    </xf>
    <xf numFmtId="2" fontId="10" fillId="0" borderId="0" xfId="0" applyNumberFormat="1" applyFont="1" applyAlignment="1">
      <alignment horizontal="right"/>
    </xf>
    <xf numFmtId="2" fontId="1" fillId="2" borderId="0" xfId="0" applyNumberFormat="1" applyFont="1" applyFill="1"/>
    <xf numFmtId="2" fontId="0" fillId="2" borderId="0" xfId="0" applyNumberFormat="1" applyFill="1" applyAlignment="1">
      <alignment horizontal="right"/>
    </xf>
    <xf numFmtId="2" fontId="0" fillId="2" borderId="17" xfId="0" applyNumberFormat="1" applyFill="1" applyBorder="1" applyAlignment="1">
      <alignment horizontal="right"/>
    </xf>
    <xf numFmtId="2" fontId="0" fillId="2" borderId="0" xfId="0" applyNumberFormat="1" applyFill="1" applyBorder="1" applyAlignment="1">
      <alignment horizontal="left"/>
    </xf>
    <xf numFmtId="2" fontId="10" fillId="2" borderId="0" xfId="0" applyNumberFormat="1" applyFont="1" applyFill="1" applyAlignment="1">
      <alignment horizontal="right"/>
    </xf>
    <xf numFmtId="2" fontId="1" fillId="0" borderId="0" xfId="0" applyNumberFormat="1" applyFont="1" applyAlignment="1">
      <alignment horizontal="left"/>
    </xf>
    <xf numFmtId="2" fontId="1" fillId="2" borderId="0" xfId="0" applyNumberFormat="1" applyFont="1" applyFill="1" applyAlignment="1">
      <alignment horizontal="right"/>
    </xf>
    <xf numFmtId="2" fontId="5" fillId="0" borderId="0" xfId="0" applyNumberFormat="1" applyFont="1" applyAlignment="1">
      <alignment horizontal="right"/>
    </xf>
    <xf numFmtId="2" fontId="10" fillId="0" borderId="0" xfId="0" applyNumberFormat="1" applyFont="1" applyFill="1" applyAlignment="1">
      <alignment horizontal="right"/>
    </xf>
    <xf numFmtId="2" fontId="0" fillId="0" borderId="0" xfId="0" applyNumberFormat="1" applyFill="1" applyAlignment="1">
      <alignment horizontal="left"/>
    </xf>
    <xf numFmtId="2" fontId="1" fillId="2" borderId="17" xfId="0" applyNumberFormat="1" applyFont="1" applyFill="1" applyBorder="1" applyAlignment="1">
      <alignment horizontal="right"/>
    </xf>
    <xf numFmtId="2" fontId="1" fillId="2" borderId="0" xfId="0" applyNumberFormat="1" applyFont="1" applyFill="1" applyBorder="1" applyAlignment="1">
      <alignment horizontal="left"/>
    </xf>
    <xf numFmtId="2" fontId="1" fillId="0" borderId="17" xfId="0" applyNumberFormat="1" applyFont="1" applyBorder="1" applyAlignment="1">
      <alignment horizontal="right"/>
    </xf>
    <xf numFmtId="2" fontId="1" fillId="0" borderId="0" xfId="0" applyNumberFormat="1" applyFont="1" applyBorder="1" applyAlignment="1">
      <alignment horizontal="left"/>
    </xf>
    <xf numFmtId="2" fontId="0" fillId="8" borderId="0" xfId="0" applyNumberFormat="1" applyFill="1" applyAlignment="1">
      <alignment horizontal="left"/>
    </xf>
    <xf numFmtId="2" fontId="10" fillId="2" borderId="17" xfId="0" applyNumberFormat="1" applyFont="1" applyFill="1" applyBorder="1" applyAlignment="1">
      <alignment horizontal="right"/>
    </xf>
    <xf numFmtId="2" fontId="10" fillId="0" borderId="17" xfId="0" applyNumberFormat="1" applyFont="1" applyBorder="1" applyAlignment="1">
      <alignment horizontal="right"/>
    </xf>
    <xf numFmtId="2" fontId="5" fillId="0" borderId="0" xfId="0" quotePrefix="1" applyNumberFormat="1" applyFont="1" applyBorder="1" applyAlignment="1">
      <alignment horizontal="left" wrapText="1"/>
    </xf>
    <xf numFmtId="2" fontId="0" fillId="0" borderId="0" xfId="0" applyNumberFormat="1" applyFill="1" applyBorder="1" applyAlignment="1">
      <alignment wrapText="1"/>
    </xf>
    <xf numFmtId="2" fontId="0" fillId="0" borderId="0" xfId="0" applyNumberFormat="1" applyFill="1" applyBorder="1" applyAlignment="1"/>
    <xf numFmtId="2" fontId="0" fillId="0" borderId="0" xfId="0" applyNumberFormat="1" applyFill="1" applyBorder="1" applyAlignment="1">
      <alignment horizontal="center" wrapText="1"/>
    </xf>
    <xf numFmtId="2" fontId="0" fillId="0" borderId="0" xfId="0" applyNumberFormat="1" applyBorder="1" applyAlignment="1"/>
    <xf numFmtId="2" fontId="0" fillId="0" borderId="11" xfId="0" applyNumberFormat="1" applyFill="1" applyBorder="1" applyAlignment="1"/>
    <xf numFmtId="2" fontId="0" fillId="0" borderId="17" xfId="0" applyNumberFormat="1" applyBorder="1" applyAlignment="1">
      <alignment wrapText="1"/>
    </xf>
    <xf numFmtId="2" fontId="0" fillId="0" borderId="17" xfId="0" applyNumberFormat="1" applyFill="1" applyBorder="1" applyAlignment="1">
      <alignment wrapText="1"/>
    </xf>
    <xf numFmtId="2" fontId="0" fillId="0" borderId="0" xfId="0" applyNumberFormat="1" applyBorder="1" applyAlignment="1">
      <alignment wrapText="1"/>
    </xf>
    <xf numFmtId="2" fontId="5" fillId="0" borderId="20" xfId="0" applyNumberFormat="1" applyFont="1" applyBorder="1"/>
    <xf numFmtId="2" fontId="0" fillId="0" borderId="20" xfId="0" applyNumberFormat="1" applyBorder="1" applyAlignment="1">
      <alignment horizontal="center"/>
    </xf>
    <xf numFmtId="2" fontId="0" fillId="0" borderId="20" xfId="0" applyNumberFormat="1" applyBorder="1"/>
    <xf numFmtId="2" fontId="0" fillId="0" borderId="20" xfId="0" applyNumberFormat="1" applyFill="1" applyBorder="1" applyAlignment="1"/>
    <xf numFmtId="2" fontId="0" fillId="0" borderId="20" xfId="0" applyNumberFormat="1" applyBorder="1" applyAlignment="1"/>
    <xf numFmtId="2" fontId="0" fillId="0" borderId="21" xfId="0" applyNumberFormat="1" applyBorder="1" applyAlignment="1"/>
    <xf numFmtId="2" fontId="11" fillId="0" borderId="0" xfId="0" applyNumberFormat="1" applyFont="1" applyBorder="1" applyAlignment="1">
      <alignment horizontal="center"/>
    </xf>
    <xf numFmtId="2" fontId="0" fillId="0" borderId="20" xfId="0" applyNumberFormat="1" applyFill="1" applyBorder="1" applyAlignment="1">
      <alignment horizontal="right"/>
    </xf>
    <xf numFmtId="2" fontId="0" fillId="0" borderId="20" xfId="0" applyNumberFormat="1" applyFill="1" applyBorder="1"/>
    <xf numFmtId="2" fontId="5" fillId="0" borderId="17" xfId="0" applyNumberFormat="1" applyFont="1" applyBorder="1" applyAlignment="1">
      <alignment horizontal="center"/>
    </xf>
    <xf numFmtId="2" fontId="5" fillId="7" borderId="0" xfId="0" applyNumberFormat="1" applyFont="1" applyFill="1" applyBorder="1" applyAlignment="1">
      <alignment horizontal="center"/>
    </xf>
    <xf numFmtId="2" fontId="15" fillId="7" borderId="27" xfId="0" applyNumberFormat="1" applyFont="1" applyFill="1" applyBorder="1" applyAlignment="1">
      <alignment horizontal="left"/>
    </xf>
    <xf numFmtId="2" fontId="13" fillId="7" borderId="27" xfId="0" applyNumberFormat="1" applyFont="1" applyFill="1" applyBorder="1" applyAlignment="1">
      <alignment horizontal="left"/>
    </xf>
    <xf numFmtId="2" fontId="13" fillId="7" borderId="23" xfId="0" applyNumberFormat="1" applyFont="1" applyFill="1" applyBorder="1" applyAlignment="1">
      <alignment horizontal="left"/>
    </xf>
    <xf numFmtId="2" fontId="5" fillId="0" borderId="0" xfId="0" applyNumberFormat="1" applyFont="1" applyFill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5" fillId="10" borderId="0" xfId="0" applyNumberFormat="1" applyFont="1" applyFill="1" applyAlignment="1">
      <alignment horizontal="center"/>
    </xf>
    <xf numFmtId="2" fontId="5" fillId="10" borderId="11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right"/>
    </xf>
    <xf numFmtId="1" fontId="5" fillId="2" borderId="0" xfId="0" applyNumberFormat="1" applyFont="1" applyFill="1" applyAlignment="1">
      <alignment horizontal="right"/>
    </xf>
    <xf numFmtId="2" fontId="5" fillId="8" borderId="0" xfId="0" applyNumberFormat="1" applyFont="1" applyFill="1" applyAlignment="1">
      <alignment horizontal="right"/>
    </xf>
    <xf numFmtId="2" fontId="1" fillId="9" borderId="0" xfId="0" applyNumberFormat="1" applyFont="1" applyFill="1" applyBorder="1" applyAlignment="1">
      <alignment horizontal="left"/>
    </xf>
    <xf numFmtId="2" fontId="1" fillId="9" borderId="0" xfId="0" applyNumberFormat="1" applyFont="1" applyFill="1" applyAlignment="1">
      <alignment horizontal="left"/>
    </xf>
    <xf numFmtId="2" fontId="5" fillId="0" borderId="17" xfId="0" applyNumberFormat="1" applyFont="1" applyBorder="1"/>
    <xf numFmtId="2" fontId="5" fillId="0" borderId="17" xfId="0" applyNumberFormat="1" applyFont="1" applyFill="1" applyBorder="1" applyAlignment="1">
      <alignment horizontal="center"/>
    </xf>
    <xf numFmtId="2" fontId="5" fillId="6" borderId="11" xfId="0" applyNumberFormat="1" applyFont="1" applyFill="1" applyBorder="1" applyAlignment="1">
      <alignment horizontal="left"/>
    </xf>
    <xf numFmtId="0" fontId="5" fillId="8" borderId="0" xfId="0" applyNumberFormat="1" applyFont="1" applyFill="1"/>
    <xf numFmtId="0" fontId="0" fillId="8" borderId="0" xfId="0" applyNumberFormat="1" applyFill="1" applyAlignment="1">
      <alignment horizontal="right"/>
    </xf>
    <xf numFmtId="0" fontId="0" fillId="8" borderId="0" xfId="0" applyNumberFormat="1" applyFill="1" applyAlignment="1">
      <alignment horizontal="left"/>
    </xf>
    <xf numFmtId="2" fontId="0" fillId="8" borderId="11" xfId="0" applyNumberFormat="1" applyFill="1" applyBorder="1" applyAlignment="1">
      <alignment horizontal="left"/>
    </xf>
    <xf numFmtId="2" fontId="5" fillId="8" borderId="0" xfId="0" applyNumberFormat="1" applyFont="1" applyFill="1" applyAlignment="1">
      <alignment horizontal="left"/>
    </xf>
    <xf numFmtId="0" fontId="10" fillId="8" borderId="0" xfId="0" applyNumberFormat="1" applyFont="1" applyFill="1" applyAlignment="1">
      <alignment horizontal="right"/>
    </xf>
    <xf numFmtId="2" fontId="10" fillId="8" borderId="0" xfId="0" applyNumberFormat="1" applyFont="1" applyFill="1" applyAlignment="1">
      <alignment horizontal="left"/>
    </xf>
    <xf numFmtId="0" fontId="0" fillId="8" borderId="0" xfId="0" applyNumberFormat="1" applyFill="1" applyBorder="1" applyAlignment="1">
      <alignment horizontal="left"/>
    </xf>
    <xf numFmtId="0" fontId="5" fillId="8" borderId="0" xfId="0" applyNumberFormat="1" applyFont="1" applyFill="1" applyAlignment="1">
      <alignment horizontal="right"/>
    </xf>
    <xf numFmtId="0" fontId="5" fillId="8" borderId="0" xfId="0" applyNumberFormat="1" applyFont="1" applyFill="1" applyAlignment="1">
      <alignment horizontal="left"/>
    </xf>
    <xf numFmtId="2" fontId="5" fillId="0" borderId="0" xfId="0" applyNumberFormat="1" applyFont="1" applyAlignment="1">
      <alignment horizontal="left"/>
    </xf>
    <xf numFmtId="2" fontId="5" fillId="0" borderId="11" xfId="0" applyNumberFormat="1" applyFont="1" applyBorder="1" applyAlignment="1">
      <alignment horizontal="left"/>
    </xf>
    <xf numFmtId="0" fontId="0" fillId="0" borderId="10" xfId="0" applyBorder="1" applyAlignment="1">
      <alignment horizontal="center" vertical="top"/>
    </xf>
    <xf numFmtId="2" fontId="0" fillId="0" borderId="9" xfId="0" applyNumberFormat="1" applyBorder="1" applyAlignment="1">
      <alignment horizontal="center" vertical="top"/>
    </xf>
    <xf numFmtId="2" fontId="0" fillId="0" borderId="24" xfId="0" applyNumberFormat="1" applyBorder="1" applyAlignment="1">
      <alignment horizontal="center" vertical="top"/>
    </xf>
    <xf numFmtId="2" fontId="0" fillId="0" borderId="25" xfId="0" applyNumberFormat="1" applyBorder="1" applyAlignment="1">
      <alignment horizontal="center" vertical="top"/>
    </xf>
    <xf numFmtId="0" fontId="0" fillId="6" borderId="0" xfId="0" applyNumberFormat="1" applyFill="1" applyAlignment="1">
      <alignment horizontal="center"/>
    </xf>
    <xf numFmtId="0" fontId="0" fillId="6" borderId="11" xfId="0" applyNumberFormat="1" applyFill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0" xfId="0" applyNumberFormat="1" applyFill="1" applyBorder="1" applyAlignment="1">
      <alignment horizontal="center"/>
    </xf>
    <xf numFmtId="2" fontId="0" fillId="9" borderId="17" xfId="0" applyNumberFormat="1" applyFill="1" applyBorder="1" applyAlignment="1">
      <alignment horizontal="center" vertical="center" wrapText="1"/>
    </xf>
    <xf numFmtId="2" fontId="0" fillId="9" borderId="11" xfId="0" applyNumberFormat="1" applyFill="1" applyBorder="1" applyAlignment="1">
      <alignment horizontal="center" vertical="center" wrapText="1"/>
    </xf>
    <xf numFmtId="2" fontId="0" fillId="0" borderId="17" xfId="0" applyNumberForma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 wrapText="1"/>
    </xf>
    <xf numFmtId="2" fontId="0" fillId="0" borderId="11" xfId="0" applyNumberFormat="1" applyFill="1" applyBorder="1" applyAlignment="1">
      <alignment horizontal="center" vertical="center" wrapText="1"/>
    </xf>
    <xf numFmtId="2" fontId="0" fillId="0" borderId="17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6" borderId="0" xfId="0" applyNumberFormat="1" applyFill="1" applyAlignment="1">
      <alignment horizontal="center"/>
    </xf>
    <xf numFmtId="2" fontId="0" fillId="6" borderId="11" xfId="0" applyNumberFormat="1" applyFill="1" applyBorder="1" applyAlignment="1">
      <alignment horizontal="center"/>
    </xf>
    <xf numFmtId="2" fontId="0" fillId="9" borderId="0" xfId="0" applyNumberFormat="1" applyFill="1" applyAlignment="1">
      <alignment horizontal="center"/>
    </xf>
    <xf numFmtId="2" fontId="0" fillId="9" borderId="11" xfId="0" applyNumberForma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9" borderId="17" xfId="0" applyNumberFormat="1" applyFill="1" applyBorder="1" applyAlignment="1">
      <alignment horizontal="center"/>
    </xf>
    <xf numFmtId="0" fontId="13" fillId="0" borderId="21" xfId="0" applyNumberFormat="1" applyFont="1" applyBorder="1" applyAlignment="1">
      <alignment horizontal="center"/>
    </xf>
    <xf numFmtId="0" fontId="13" fillId="0" borderId="22" xfId="0" applyNumberFormat="1" applyFont="1" applyBorder="1" applyAlignment="1">
      <alignment horizontal="center"/>
    </xf>
    <xf numFmtId="0" fontId="13" fillId="0" borderId="20" xfId="0" applyNumberFormat="1" applyFont="1" applyBorder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0" fillId="0" borderId="17" xfId="0" applyNumberFormat="1" applyFill="1" applyBorder="1" applyAlignment="1">
      <alignment horizontal="center"/>
    </xf>
  </cellXfs>
  <cellStyles count="7">
    <cellStyle name="Normal" xfId="0" builtinId="0"/>
    <cellStyle name="PPDuplicateRow" xfId="4" xr:uid="{CA6CC8F2-F58D-421A-AD10-17B154E176B4}"/>
    <cellStyle name="PPHeaderColumn" xfId="2" xr:uid="{AE502093-1163-4110-806F-7398E1014114}"/>
    <cellStyle name="PPHeaderRequired" xfId="3" xr:uid="{C7F92A8D-7D59-4FF9-8762-9BAC6725EB8E}"/>
    <cellStyle name="PPHeaderTop" xfId="1" xr:uid="{FF4E71F6-AA50-476B-8CC6-097AFF82CA1D}"/>
    <cellStyle name="PPInvalidValue" xfId="5" xr:uid="{11CE95AC-2A9A-4780-B01A-F403557DC951}"/>
    <cellStyle name="PPMissingValue" xfId="6" xr:uid="{4CBFD96A-EC4D-4E8D-B768-78C7F17C1521}"/>
  </cellStyles>
  <dxfs count="0"/>
  <tableStyles count="0" defaultTableStyle="TableStyleMedium2" defaultPivotStyle="PivotStyleLight16"/>
  <colors>
    <mruColors>
      <color rgb="FF4066D0"/>
      <color rgb="FF275EE9"/>
      <color rgb="FF282D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Soil 1+Sorbent (BM)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'% Reduction'!$A$71:$A$94</c15:sqref>
                  </c15:fullRef>
                </c:ext>
              </c:extLst>
              <c:f>('% Reduction'!$A$71:$A$79,'% Reduction'!$A$82,'% Reduction'!$A$84,'% Reduction'!$A$86:$A$91,'% Reduction'!$A$93:$A$94)</c:f>
              <c:strCache>
                <c:ptCount val="19"/>
                <c:pt idx="0">
                  <c:v>PFBA</c:v>
                </c:pt>
                <c:pt idx="1">
                  <c:v>PFPeA</c:v>
                </c:pt>
                <c:pt idx="2">
                  <c:v>PFHxA</c:v>
                </c:pt>
                <c:pt idx="3">
                  <c:v>PFHpA</c:v>
                </c:pt>
                <c:pt idx="4">
                  <c:v>PFOA</c:v>
                </c:pt>
                <c:pt idx="5">
                  <c:v>PFNA</c:v>
                </c:pt>
                <c:pt idx="6">
                  <c:v>PFDA</c:v>
                </c:pt>
                <c:pt idx="7">
                  <c:v>PFUnA</c:v>
                </c:pt>
                <c:pt idx="8">
                  <c:v>PFDoA</c:v>
                </c:pt>
                <c:pt idx="9">
                  <c:v>NMeFOSAA</c:v>
                </c:pt>
                <c:pt idx="10">
                  <c:v>PFOSA</c:v>
                </c:pt>
                <c:pt idx="11">
                  <c:v>PFPeS</c:v>
                </c:pt>
                <c:pt idx="12">
                  <c:v>PFHxS</c:v>
                </c:pt>
                <c:pt idx="13">
                  <c:v>PFHpS</c:v>
                </c:pt>
                <c:pt idx="14">
                  <c:v>PFOS</c:v>
                </c:pt>
                <c:pt idx="15">
                  <c:v>PFNS</c:v>
                </c:pt>
                <c:pt idx="16">
                  <c:v>PFDS</c:v>
                </c:pt>
                <c:pt idx="17">
                  <c:v>6:2FTS</c:v>
                </c:pt>
                <c:pt idx="18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Reduction_Final'!$AL$39:$AL$66</c15:sqref>
                  </c15:fullRef>
                </c:ext>
              </c:extLst>
              <c:f>('% Reduction_Final'!$AL$39:$AL$47,'% Reduction_Final'!$AL$50,'% Reduction_Final'!$AL$52,'% Reduction_Final'!$AL$54:$AL$59,'% Reduction_Final'!$AL$61:$AL$62)</c:f>
              <c:numCache>
                <c:formatCode>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2.5446259020129087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64.578111946532999</c:v>
                </c:pt>
                <c:pt idx="12">
                  <c:v>26.02459016393443</c:v>
                </c:pt>
                <c:pt idx="13">
                  <c:v>10.081466395112043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8-4165-8C2C-1887F4FABF27}"/>
            </c:ext>
          </c:extLst>
        </c:ser>
        <c:ser>
          <c:idx val="1"/>
          <c:order val="1"/>
          <c:tx>
            <c:v>Soil 1+ Sorbent (BM) +Binder (Cement)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Reduction_Final'!$AQ$39:$AQ$66</c15:sqref>
                    </c15:fullRef>
                  </c:ext>
                </c:extLst>
                <c:f>('% Reduction_Final'!$AQ$39:$AQ$47,'% Reduction_Final'!$AQ$50,'% Reduction_Final'!$AQ$52,'% Reduction_Final'!$AQ$54:$AQ$59,'% Reduction_Final'!$AQ$61:$AQ$62)</c:f>
                <c:numCache>
                  <c:formatCode>General</c:formatCode>
                  <c:ptCount val="19"/>
                  <c:pt idx="0">
                    <c:v>352.92251534657925</c:v>
                  </c:pt>
                  <c:pt idx="1">
                    <c:v>20.371489796747994</c:v>
                  </c:pt>
                  <c:pt idx="2">
                    <c:v>17.404389270626051</c:v>
                  </c:pt>
                  <c:pt idx="3">
                    <c:v>8.8750791945392802</c:v>
                  </c:pt>
                  <c:pt idx="4">
                    <c:v>32.198114530516406</c:v>
                  </c:pt>
                  <c:pt idx="5">
                    <c:v>13.75873848197517</c:v>
                  </c:pt>
                  <c:pt idx="6">
                    <c:v>4.1520465898144954</c:v>
                  </c:pt>
                  <c:pt idx="7">
                    <c:v>40.784876782015353</c:v>
                  </c:pt>
                  <c:pt idx="8">
                    <c:v>200.12978060334765</c:v>
                  </c:pt>
                  <c:pt idx="9">
                    <c:v>0</c:v>
                  </c:pt>
                  <c:pt idx="10">
                    <c:v>15.637696944205288</c:v>
                  </c:pt>
                  <c:pt idx="11">
                    <c:v>12.423091460043832</c:v>
                  </c:pt>
                  <c:pt idx="12">
                    <c:v>3.3300914204543601</c:v>
                  </c:pt>
                  <c:pt idx="13">
                    <c:v>1.932406836829559</c:v>
                  </c:pt>
                  <c:pt idx="14">
                    <c:v>1.3708615264648207</c:v>
                  </c:pt>
                  <c:pt idx="15">
                    <c:v>2.5883343217340049</c:v>
                  </c:pt>
                  <c:pt idx="16">
                    <c:v>7.7597129873514055</c:v>
                  </c:pt>
                  <c:pt idx="17">
                    <c:v>113.97146700580322</c:v>
                  </c:pt>
                  <c:pt idx="18">
                    <c:v>4.7412833654218165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Reduction_Final'!$AQ$39:$AQ$66</c15:sqref>
                    </c15:fullRef>
                  </c:ext>
                </c:extLst>
                <c:f>('% Reduction_Final'!$AQ$39:$AQ$47,'% Reduction_Final'!$AQ$50,'% Reduction_Final'!$AQ$52,'% Reduction_Final'!$AQ$54:$AQ$59,'% Reduction_Final'!$AQ$61:$AQ$62)</c:f>
                <c:numCache>
                  <c:formatCode>General</c:formatCode>
                  <c:ptCount val="19"/>
                  <c:pt idx="0">
                    <c:v>352.92251534657925</c:v>
                  </c:pt>
                  <c:pt idx="1">
                    <c:v>20.371489796747994</c:v>
                  </c:pt>
                  <c:pt idx="2">
                    <c:v>17.404389270626051</c:v>
                  </c:pt>
                  <c:pt idx="3">
                    <c:v>8.8750791945392802</c:v>
                  </c:pt>
                  <c:pt idx="4">
                    <c:v>32.198114530516406</c:v>
                  </c:pt>
                  <c:pt idx="5">
                    <c:v>13.75873848197517</c:v>
                  </c:pt>
                  <c:pt idx="6">
                    <c:v>4.1520465898144954</c:v>
                  </c:pt>
                  <c:pt idx="7">
                    <c:v>40.784876782015353</c:v>
                  </c:pt>
                  <c:pt idx="8">
                    <c:v>200.12978060334765</c:v>
                  </c:pt>
                  <c:pt idx="9">
                    <c:v>0</c:v>
                  </c:pt>
                  <c:pt idx="10">
                    <c:v>15.637696944205288</c:v>
                  </c:pt>
                  <c:pt idx="11">
                    <c:v>12.423091460043832</c:v>
                  </c:pt>
                  <c:pt idx="12">
                    <c:v>3.3300914204543601</c:v>
                  </c:pt>
                  <c:pt idx="13">
                    <c:v>1.932406836829559</c:v>
                  </c:pt>
                  <c:pt idx="14">
                    <c:v>1.3708615264648207</c:v>
                  </c:pt>
                  <c:pt idx="15">
                    <c:v>2.5883343217340049</c:v>
                  </c:pt>
                  <c:pt idx="16">
                    <c:v>7.7597129873514055</c:v>
                  </c:pt>
                  <c:pt idx="17">
                    <c:v>113.97146700580322</c:v>
                  </c:pt>
                  <c:pt idx="18">
                    <c:v>4.7412833654218165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Lit>
              <c:ptCount val="19"/>
              <c:pt idx="0">
                <c:v>PFBA</c:v>
              </c:pt>
              <c:pt idx="1">
                <c:v>PFPeA</c:v>
              </c:pt>
              <c:pt idx="2">
                <c:v>PFHxA</c:v>
              </c:pt>
              <c:pt idx="3">
                <c:v>PFHpA</c:v>
              </c:pt>
              <c:pt idx="4">
                <c:v>PFOA</c:v>
              </c:pt>
              <c:pt idx="5">
                <c:v>PFNA</c:v>
              </c:pt>
              <c:pt idx="6">
                <c:v>PFDA</c:v>
              </c:pt>
              <c:pt idx="7">
                <c:v>PFUnA</c:v>
              </c:pt>
              <c:pt idx="8">
                <c:v>PFDoA</c:v>
              </c:pt>
              <c:pt idx="9">
                <c:v>NMeFOSAA</c:v>
              </c:pt>
              <c:pt idx="10">
                <c:v>PFOSA</c:v>
              </c:pt>
              <c:pt idx="11">
                <c:v>PFPeS</c:v>
              </c:pt>
              <c:pt idx="12">
                <c:v>PFHxS</c:v>
              </c:pt>
              <c:pt idx="13">
                <c:v>PFHpS</c:v>
              </c:pt>
              <c:pt idx="14">
                <c:v>PFOS</c:v>
              </c:pt>
              <c:pt idx="15">
                <c:v>PFNS</c:v>
              </c:pt>
              <c:pt idx="16">
                <c:v>PFDS</c:v>
              </c:pt>
              <c:pt idx="17">
                <c:v>6:2FTS</c:v>
              </c:pt>
              <c:pt idx="18">
                <c:v>8:2FTS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Reduction_Final'!$AP$39:$AP$66</c15:sqref>
                  </c15:fullRef>
                </c:ext>
              </c:extLst>
              <c:f>('% Reduction_Final'!$AP$39:$AP$47,'% Reduction_Final'!$AP$50,'% Reduction_Final'!$AP$52,'% Reduction_Final'!$AP$54:$AP$59,'% Reduction_Final'!$AP$61:$AP$62)</c:f>
              <c:numCache>
                <c:formatCode>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20.673076923076923</c:v>
                </c:pt>
                <c:pt idx="6">
                  <c:v>87.251782775644543</c:v>
                </c:pt>
                <c:pt idx="7">
                  <c:v>0</c:v>
                </c:pt>
                <c:pt idx="8">
                  <c:v>0</c:v>
                </c:pt>
                <c:pt idx="9">
                  <c:v>99.397773279352236</c:v>
                </c:pt>
                <c:pt idx="10">
                  <c:v>46.804511278195491</c:v>
                </c:pt>
                <c:pt idx="11">
                  <c:v>22.305764411027571</c:v>
                </c:pt>
                <c:pt idx="12">
                  <c:v>58.524590163934427</c:v>
                </c:pt>
                <c:pt idx="13">
                  <c:v>87.296334012219972</c:v>
                </c:pt>
                <c:pt idx="14">
                  <c:v>89.524169184290031</c:v>
                </c:pt>
                <c:pt idx="15">
                  <c:v>93.24183006535948</c:v>
                </c:pt>
                <c:pt idx="16">
                  <c:v>85.185463659147871</c:v>
                </c:pt>
                <c:pt idx="17">
                  <c:v>0</c:v>
                </c:pt>
                <c:pt idx="18">
                  <c:v>83.00870285951099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98-4165-8C2C-1887F4FABF27}"/>
            </c:ext>
          </c:extLst>
        </c:ser>
        <c:ser>
          <c:idx val="2"/>
          <c:order val="2"/>
          <c:tx>
            <c:v>Soil 1+ Sorbent (GAC)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Reduction_Final'!$AU$39:$AU$66</c15:sqref>
                    </c15:fullRef>
                  </c:ext>
                </c:extLst>
                <c:f>('% Reduction_Final'!$AU$39:$AU$47,'% Reduction_Final'!$AU$50,'% Reduction_Final'!$AU$52,'% Reduction_Final'!$AU$54:$AU$59,'% Reduction_Final'!$AU$61:$AU$62)</c:f>
                <c:numCache>
                  <c:formatCode>General</c:formatCode>
                  <c:ptCount val="19"/>
                  <c:pt idx="0">
                    <c:v>1.7404671430534633E-14</c:v>
                  </c:pt>
                  <c:pt idx="1">
                    <c:v>0</c:v>
                  </c:pt>
                  <c:pt idx="2">
                    <c:v>0.21129162051759856</c:v>
                  </c:pt>
                  <c:pt idx="3">
                    <c:v>0</c:v>
                  </c:pt>
                  <c:pt idx="4">
                    <c:v>0.41969215646136282</c:v>
                  </c:pt>
                  <c:pt idx="5">
                    <c:v>0</c:v>
                  </c:pt>
                  <c:pt idx="6">
                    <c:v>0.81709473094308216</c:v>
                  </c:pt>
                  <c:pt idx="7">
                    <c:v>1.3180304628783333</c:v>
                  </c:pt>
                  <c:pt idx="8">
                    <c:v>1.7565072908455732</c:v>
                  </c:pt>
                  <c:pt idx="9">
                    <c:v>0</c:v>
                  </c:pt>
                  <c:pt idx="10">
                    <c:v>2.3039929994052009</c:v>
                  </c:pt>
                  <c:pt idx="11">
                    <c:v>0</c:v>
                  </c:pt>
                  <c:pt idx="12">
                    <c:v>0.27370943905478318</c:v>
                  </c:pt>
                  <c:pt idx="13">
                    <c:v>0</c:v>
                  </c:pt>
                  <c:pt idx="14">
                    <c:v>0.52262368253795033</c:v>
                  </c:pt>
                  <c:pt idx="15">
                    <c:v>0.83400161166139741</c:v>
                  </c:pt>
                  <c:pt idx="16">
                    <c:v>2.3956701163371656</c:v>
                  </c:pt>
                  <c:pt idx="17">
                    <c:v>1.2827553545204138</c:v>
                  </c:pt>
                  <c:pt idx="18">
                    <c:v>1.9868147436571921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Reduction_Final'!$AU$39:$AU$66</c15:sqref>
                    </c15:fullRef>
                  </c:ext>
                </c:extLst>
                <c:f>('% Reduction_Final'!$AU$39:$AU$47,'% Reduction_Final'!$AU$50,'% Reduction_Final'!$AU$52,'% Reduction_Final'!$AU$54:$AU$59,'% Reduction_Final'!$AU$61:$AU$62)</c:f>
                <c:numCache>
                  <c:formatCode>General</c:formatCode>
                  <c:ptCount val="19"/>
                  <c:pt idx="0">
                    <c:v>1.7404671430534633E-14</c:v>
                  </c:pt>
                  <c:pt idx="1">
                    <c:v>0</c:v>
                  </c:pt>
                  <c:pt idx="2">
                    <c:v>0.21129162051759856</c:v>
                  </c:pt>
                  <c:pt idx="3">
                    <c:v>0</c:v>
                  </c:pt>
                  <c:pt idx="4">
                    <c:v>0.41969215646136282</c:v>
                  </c:pt>
                  <c:pt idx="5">
                    <c:v>0</c:v>
                  </c:pt>
                  <c:pt idx="6">
                    <c:v>0.81709473094308216</c:v>
                  </c:pt>
                  <c:pt idx="7">
                    <c:v>1.3180304628783333</c:v>
                  </c:pt>
                  <c:pt idx="8">
                    <c:v>1.7565072908455732</c:v>
                  </c:pt>
                  <c:pt idx="9">
                    <c:v>0</c:v>
                  </c:pt>
                  <c:pt idx="10">
                    <c:v>2.3039929994052009</c:v>
                  </c:pt>
                  <c:pt idx="11">
                    <c:v>0</c:v>
                  </c:pt>
                  <c:pt idx="12">
                    <c:v>0.27370943905478318</c:v>
                  </c:pt>
                  <c:pt idx="13">
                    <c:v>0</c:v>
                  </c:pt>
                  <c:pt idx="14">
                    <c:v>0.52262368253795033</c:v>
                  </c:pt>
                  <c:pt idx="15">
                    <c:v>0.83400161166139741</c:v>
                  </c:pt>
                  <c:pt idx="16">
                    <c:v>2.3956701163371656</c:v>
                  </c:pt>
                  <c:pt idx="17">
                    <c:v>1.2827553545204138</c:v>
                  </c:pt>
                  <c:pt idx="18">
                    <c:v>1.9868147436571921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Lit>
              <c:ptCount val="19"/>
              <c:pt idx="0">
                <c:v>PFBA</c:v>
              </c:pt>
              <c:pt idx="1">
                <c:v>PFPeA</c:v>
              </c:pt>
              <c:pt idx="2">
                <c:v>PFHxA</c:v>
              </c:pt>
              <c:pt idx="3">
                <c:v>PFHpA</c:v>
              </c:pt>
              <c:pt idx="4">
                <c:v>PFOA</c:v>
              </c:pt>
              <c:pt idx="5">
                <c:v>PFNA</c:v>
              </c:pt>
              <c:pt idx="6">
                <c:v>PFDA</c:v>
              </c:pt>
              <c:pt idx="7">
                <c:v>PFUnA</c:v>
              </c:pt>
              <c:pt idx="8">
                <c:v>PFDoA</c:v>
              </c:pt>
              <c:pt idx="9">
                <c:v>NMeFOSAA</c:v>
              </c:pt>
              <c:pt idx="10">
                <c:v>PFOSA</c:v>
              </c:pt>
              <c:pt idx="11">
                <c:v>PFPeS</c:v>
              </c:pt>
              <c:pt idx="12">
                <c:v>PFHxS</c:v>
              </c:pt>
              <c:pt idx="13">
                <c:v>PFHpS</c:v>
              </c:pt>
              <c:pt idx="14">
                <c:v>PFOS</c:v>
              </c:pt>
              <c:pt idx="15">
                <c:v>PFNS</c:v>
              </c:pt>
              <c:pt idx="16">
                <c:v>PFDS</c:v>
              </c:pt>
              <c:pt idx="17">
                <c:v>6:2FTS</c:v>
              </c:pt>
              <c:pt idx="18">
                <c:v>8:2FTS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Reduction_Final'!$AT$39:$AT$66</c15:sqref>
                  </c15:fullRef>
                </c:ext>
              </c:extLst>
              <c:f>('% Reduction_Final'!$AT$39:$AT$47,'% Reduction_Final'!$AT$50,'% Reduction_Final'!$AT$52,'% Reduction_Final'!$AT$54:$AT$59,'% Reduction_Final'!$AT$61:$AT$62)</c:f>
              <c:numCache>
                <c:formatCode>0.00</c:formatCode>
                <c:ptCount val="19"/>
                <c:pt idx="0">
                  <c:v>99.027247956403286</c:v>
                </c:pt>
                <c:pt idx="1">
                  <c:v>99.62341772151899</c:v>
                </c:pt>
                <c:pt idx="2">
                  <c:v>99.043676414736026</c:v>
                </c:pt>
                <c:pt idx="3">
                  <c:v>99.671875</c:v>
                </c:pt>
                <c:pt idx="4">
                  <c:v>97.58938547486035</c:v>
                </c:pt>
                <c:pt idx="5">
                  <c:v>99.713942307692307</c:v>
                </c:pt>
                <c:pt idx="6">
                  <c:v>95.666483817882622</c:v>
                </c:pt>
                <c:pt idx="7">
                  <c:v>92.294623655913995</c:v>
                </c:pt>
                <c:pt idx="8">
                  <c:v>70.630573248407643</c:v>
                </c:pt>
                <c:pt idx="9">
                  <c:v>99.397773279352236</c:v>
                </c:pt>
                <c:pt idx="10">
                  <c:v>91.503759398496243</c:v>
                </c:pt>
                <c:pt idx="11">
                  <c:v>98.508771929824562</c:v>
                </c:pt>
                <c:pt idx="12">
                  <c:v>98.600409836065566</c:v>
                </c:pt>
                <c:pt idx="13">
                  <c:v>98.182281059063143</c:v>
                </c:pt>
                <c:pt idx="14">
                  <c:v>96.148036253776425</c:v>
                </c:pt>
                <c:pt idx="15">
                  <c:v>96.481481481481481</c:v>
                </c:pt>
                <c:pt idx="16">
                  <c:v>91.659147869674186</c:v>
                </c:pt>
                <c:pt idx="17">
                  <c:v>93.920743639921724</c:v>
                </c:pt>
                <c:pt idx="18">
                  <c:v>96.357231661831747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98-4165-8C2C-1887F4FABF27}"/>
            </c:ext>
          </c:extLst>
        </c:ser>
        <c:ser>
          <c:idx val="3"/>
          <c:order val="3"/>
          <c:tx>
            <c:v>Soil 1+ Sorbent (GAC) +Binder (Cement)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Reduction_Final'!$AY$39:$AY$66</c15:sqref>
                    </c15:fullRef>
                  </c:ext>
                </c:extLst>
                <c:f>('% Reduction_Final'!$AY$39:$AY$47,'% Reduction_Final'!$AY$50,'% Reduction_Final'!$AY$52,'% Reduction_Final'!$AY$54:$AY$59,'% Reduction_Final'!$AY$61:$AY$62)</c:f>
                <c:numCache>
                  <c:formatCode>General</c:formatCode>
                  <c:ptCount val="19"/>
                  <c:pt idx="0">
                    <c:v>14.366780552074298</c:v>
                  </c:pt>
                  <c:pt idx="1">
                    <c:v>1.3215577859380436</c:v>
                  </c:pt>
                  <c:pt idx="2">
                    <c:v>0.25890204279763329</c:v>
                  </c:pt>
                  <c:pt idx="3">
                    <c:v>0</c:v>
                  </c:pt>
                  <c:pt idx="4">
                    <c:v>0.10807565431370143</c:v>
                  </c:pt>
                  <c:pt idx="5">
                    <c:v>6.0495468231387536E-3</c:v>
                  </c:pt>
                  <c:pt idx="6">
                    <c:v>0.35400879877162034</c:v>
                  </c:pt>
                  <c:pt idx="7">
                    <c:v>2.0161402150227512</c:v>
                  </c:pt>
                  <c:pt idx="8">
                    <c:v>2.7293420980831149</c:v>
                  </c:pt>
                  <c:pt idx="9">
                    <c:v>1.2735888048695829E-2</c:v>
                  </c:pt>
                  <c:pt idx="10">
                    <c:v>1.1888207392340449</c:v>
                  </c:pt>
                  <c:pt idx="11">
                    <c:v>3.1536484692024275E-2</c:v>
                  </c:pt>
                  <c:pt idx="12">
                    <c:v>5.9118763672976048E-2</c:v>
                  </c:pt>
                  <c:pt idx="13">
                    <c:v>4.2063929841802808E-2</c:v>
                  </c:pt>
                  <c:pt idx="14">
                    <c:v>0.3064557842918359</c:v>
                  </c:pt>
                  <c:pt idx="15">
                    <c:v>0.52662057721525379</c:v>
                  </c:pt>
                  <c:pt idx="16">
                    <c:v>1.6189758435947463</c:v>
                  </c:pt>
                  <c:pt idx="17">
                    <c:v>0</c:v>
                  </c:pt>
                  <c:pt idx="18">
                    <c:v>0.27020179548617301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Reduction_Final'!$AY$39:$AY$66</c15:sqref>
                    </c15:fullRef>
                  </c:ext>
                </c:extLst>
                <c:f>('% Reduction_Final'!$AY$39:$AY$47,'% Reduction_Final'!$AY$50,'% Reduction_Final'!$AY$52,'% Reduction_Final'!$AY$54:$AY$59,'% Reduction_Final'!$AY$61:$AY$62)</c:f>
                <c:numCache>
                  <c:formatCode>General</c:formatCode>
                  <c:ptCount val="19"/>
                  <c:pt idx="0">
                    <c:v>14.366780552074298</c:v>
                  </c:pt>
                  <c:pt idx="1">
                    <c:v>1.3215577859380436</c:v>
                  </c:pt>
                  <c:pt idx="2">
                    <c:v>0.25890204279763329</c:v>
                  </c:pt>
                  <c:pt idx="3">
                    <c:v>0</c:v>
                  </c:pt>
                  <c:pt idx="4">
                    <c:v>0.10807565431370143</c:v>
                  </c:pt>
                  <c:pt idx="5">
                    <c:v>6.0495468231387536E-3</c:v>
                  </c:pt>
                  <c:pt idx="6">
                    <c:v>0.35400879877162034</c:v>
                  </c:pt>
                  <c:pt idx="7">
                    <c:v>2.0161402150227512</c:v>
                  </c:pt>
                  <c:pt idx="8">
                    <c:v>2.7293420980831149</c:v>
                  </c:pt>
                  <c:pt idx="9">
                    <c:v>1.2735888048695829E-2</c:v>
                  </c:pt>
                  <c:pt idx="10">
                    <c:v>1.1888207392340449</c:v>
                  </c:pt>
                  <c:pt idx="11">
                    <c:v>3.1536484692024275E-2</c:v>
                  </c:pt>
                  <c:pt idx="12">
                    <c:v>5.9118763672976048E-2</c:v>
                  </c:pt>
                  <c:pt idx="13">
                    <c:v>4.2063929841802808E-2</c:v>
                  </c:pt>
                  <c:pt idx="14">
                    <c:v>0.3064557842918359</c:v>
                  </c:pt>
                  <c:pt idx="15">
                    <c:v>0.52662057721525379</c:v>
                  </c:pt>
                  <c:pt idx="16">
                    <c:v>1.6189758435947463</c:v>
                  </c:pt>
                  <c:pt idx="17">
                    <c:v>0</c:v>
                  </c:pt>
                  <c:pt idx="18">
                    <c:v>0.27020179548617301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Lit>
              <c:ptCount val="19"/>
              <c:pt idx="0">
                <c:v>PFBA</c:v>
              </c:pt>
              <c:pt idx="1">
                <c:v>PFPeA</c:v>
              </c:pt>
              <c:pt idx="2">
                <c:v>PFHxA</c:v>
              </c:pt>
              <c:pt idx="3">
                <c:v>PFHpA</c:v>
              </c:pt>
              <c:pt idx="4">
                <c:v>PFOA</c:v>
              </c:pt>
              <c:pt idx="5">
                <c:v>PFNA</c:v>
              </c:pt>
              <c:pt idx="6">
                <c:v>PFDA</c:v>
              </c:pt>
              <c:pt idx="7">
                <c:v>PFUnA</c:v>
              </c:pt>
              <c:pt idx="8">
                <c:v>PFDoA</c:v>
              </c:pt>
              <c:pt idx="9">
                <c:v>NMeFOSAA</c:v>
              </c:pt>
              <c:pt idx="10">
                <c:v>PFOSA</c:v>
              </c:pt>
              <c:pt idx="11">
                <c:v>PFPeS</c:v>
              </c:pt>
              <c:pt idx="12">
                <c:v>PFHxS</c:v>
              </c:pt>
              <c:pt idx="13">
                <c:v>PFHpS</c:v>
              </c:pt>
              <c:pt idx="14">
                <c:v>PFOS</c:v>
              </c:pt>
              <c:pt idx="15">
                <c:v>PFNS</c:v>
              </c:pt>
              <c:pt idx="16">
                <c:v>PFDS</c:v>
              </c:pt>
              <c:pt idx="17">
                <c:v>6:2FTS</c:v>
              </c:pt>
              <c:pt idx="18">
                <c:v>8:2FTS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Reduction_Final'!$AX$39:$AX$66</c15:sqref>
                  </c15:fullRef>
                </c:ext>
              </c:extLst>
              <c:f>('% Reduction_Final'!$AX$39:$AX$47,'% Reduction_Final'!$AX$50,'% Reduction_Final'!$AX$52,'% Reduction_Final'!$AX$54:$AX$59,'% Reduction_Final'!$AX$61:$AX$62)</c:f>
              <c:numCache>
                <c:formatCode>0.00</c:formatCode>
                <c:ptCount val="19"/>
                <c:pt idx="0">
                  <c:v>0</c:v>
                </c:pt>
                <c:pt idx="1">
                  <c:v>89.493670886075947</c:v>
                </c:pt>
                <c:pt idx="2">
                  <c:v>98.511203949867067</c:v>
                </c:pt>
                <c:pt idx="3">
                  <c:v>89.411764705882362</c:v>
                </c:pt>
                <c:pt idx="4">
                  <c:v>98.488826815642469</c:v>
                </c:pt>
                <c:pt idx="5">
                  <c:v>99.726762820512818</c:v>
                </c:pt>
                <c:pt idx="6">
                  <c:v>98.618211738891944</c:v>
                </c:pt>
                <c:pt idx="7">
                  <c:v>93.733333333333334</c:v>
                </c:pt>
                <c:pt idx="8">
                  <c:v>69.713375796178354</c:v>
                </c:pt>
                <c:pt idx="9">
                  <c:v>99.42476383265857</c:v>
                </c:pt>
                <c:pt idx="10">
                  <c:v>97.583333333333329</c:v>
                </c:pt>
                <c:pt idx="11">
                  <c:v>98.575605680868833</c:v>
                </c:pt>
                <c:pt idx="12">
                  <c:v>99.568442622950812</c:v>
                </c:pt>
                <c:pt idx="13">
                  <c:v>98.263747454175146</c:v>
                </c:pt>
                <c:pt idx="14">
                  <c:v>99.314199395770387</c:v>
                </c:pt>
                <c:pt idx="15">
                  <c:v>98.437908496732021</c:v>
                </c:pt>
                <c:pt idx="16">
                  <c:v>94.666666666666671</c:v>
                </c:pt>
                <c:pt idx="17">
                  <c:v>96.019569471624266</c:v>
                </c:pt>
                <c:pt idx="18">
                  <c:v>98.412764193949442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98-4165-8C2C-1887F4FAB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66688784"/>
        <c:axId val="866693704"/>
      </c:barChart>
      <c:lineChart>
        <c:grouping val="standard"/>
        <c:varyColors val="0"/>
        <c:ser>
          <c:idx val="4"/>
          <c:order val="4"/>
          <c:tx>
            <c:v>50% removal Scale</c:v>
          </c:tx>
          <c:spPr>
            <a:ln w="28575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'% Reduction_Final'!$A$39:$A$62</c15:sqref>
                  </c15:fullRef>
                </c:ext>
              </c:extLst>
              <c:f>('% Reduction_Final'!$A$39:$A$47,'% Reduction_Final'!$A$50,'% Reduction_Final'!$A$52,'% Reduction_Final'!$A$54:$A$59,'% Reduction_Final'!$A$61:$A$62)</c:f>
              <c:strCache>
                <c:ptCount val="19"/>
                <c:pt idx="0">
                  <c:v>PFBA</c:v>
                </c:pt>
                <c:pt idx="1">
                  <c:v>PFPeA</c:v>
                </c:pt>
                <c:pt idx="2">
                  <c:v>PFHxA</c:v>
                </c:pt>
                <c:pt idx="3">
                  <c:v>PFHpA</c:v>
                </c:pt>
                <c:pt idx="4">
                  <c:v>PFOA</c:v>
                </c:pt>
                <c:pt idx="5">
                  <c:v>PFNA</c:v>
                </c:pt>
                <c:pt idx="6">
                  <c:v>PFDA</c:v>
                </c:pt>
                <c:pt idx="7">
                  <c:v>PFUnA</c:v>
                </c:pt>
                <c:pt idx="8">
                  <c:v>PFDoA</c:v>
                </c:pt>
                <c:pt idx="9">
                  <c:v>NMeFOSAA</c:v>
                </c:pt>
                <c:pt idx="10">
                  <c:v>PFOSA</c:v>
                </c:pt>
                <c:pt idx="11">
                  <c:v>PFPeS</c:v>
                </c:pt>
                <c:pt idx="12">
                  <c:v>PFHxS</c:v>
                </c:pt>
                <c:pt idx="13">
                  <c:v>PFHpS</c:v>
                </c:pt>
                <c:pt idx="14">
                  <c:v>PFOS</c:v>
                </c:pt>
                <c:pt idx="15">
                  <c:v>PFNS</c:v>
                </c:pt>
                <c:pt idx="16">
                  <c:v>PFDS</c:v>
                </c:pt>
                <c:pt idx="17">
                  <c:v>6:2FTS</c:v>
                </c:pt>
                <c:pt idx="18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Reduction_Final'!$AZ$39:$AZ$66</c15:sqref>
                  </c15:fullRef>
                </c:ext>
              </c:extLst>
              <c:f>('% Reduction_Final'!$AZ$39:$AZ$47,'% Reduction_Final'!$AZ$50,'% Reduction_Final'!$AZ$52,'% Reduction_Final'!$AZ$54:$AZ$59,'% Reduction_Final'!$AZ$61:$AZ$62)</c:f>
              <c:numCache>
                <c:formatCode>0.00</c:formatCode>
                <c:ptCount val="1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98-4165-8C2C-1887F4FABF27}"/>
            </c:ext>
          </c:extLst>
        </c:ser>
        <c:ser>
          <c:idx val="5"/>
          <c:order val="5"/>
          <c:tx>
            <c:v>100% removal Scale</c:v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'% Reduction_Final'!$A$39:$A$62</c15:sqref>
                  </c15:fullRef>
                </c:ext>
              </c:extLst>
              <c:f>('% Reduction_Final'!$A$39:$A$47,'% Reduction_Final'!$A$50,'% Reduction_Final'!$A$52,'% Reduction_Final'!$A$54:$A$59,'% Reduction_Final'!$A$61:$A$62)</c:f>
              <c:strCache>
                <c:ptCount val="19"/>
                <c:pt idx="0">
                  <c:v>PFBA</c:v>
                </c:pt>
                <c:pt idx="1">
                  <c:v>PFPeA</c:v>
                </c:pt>
                <c:pt idx="2">
                  <c:v>PFHxA</c:v>
                </c:pt>
                <c:pt idx="3">
                  <c:v>PFHpA</c:v>
                </c:pt>
                <c:pt idx="4">
                  <c:v>PFOA</c:v>
                </c:pt>
                <c:pt idx="5">
                  <c:v>PFNA</c:v>
                </c:pt>
                <c:pt idx="6">
                  <c:v>PFDA</c:v>
                </c:pt>
                <c:pt idx="7">
                  <c:v>PFUnA</c:v>
                </c:pt>
                <c:pt idx="8">
                  <c:v>PFDoA</c:v>
                </c:pt>
                <c:pt idx="9">
                  <c:v>NMeFOSAA</c:v>
                </c:pt>
                <c:pt idx="10">
                  <c:v>PFOSA</c:v>
                </c:pt>
                <c:pt idx="11">
                  <c:v>PFPeS</c:v>
                </c:pt>
                <c:pt idx="12">
                  <c:v>PFHxS</c:v>
                </c:pt>
                <c:pt idx="13">
                  <c:v>PFHpS</c:v>
                </c:pt>
                <c:pt idx="14">
                  <c:v>PFOS</c:v>
                </c:pt>
                <c:pt idx="15">
                  <c:v>PFNS</c:v>
                </c:pt>
                <c:pt idx="16">
                  <c:v>PFDS</c:v>
                </c:pt>
                <c:pt idx="17">
                  <c:v>6:2FTS</c:v>
                </c:pt>
                <c:pt idx="18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Reduction_Final'!$BA$39:$BA$66</c15:sqref>
                  </c15:fullRef>
                </c:ext>
              </c:extLst>
              <c:f>('% Reduction_Final'!$BA$39:$BA$47,'% Reduction_Final'!$BA$50,'% Reduction_Final'!$BA$52,'% Reduction_Final'!$BA$54:$BA$59,'% Reduction_Final'!$BA$61:$BA$62)</c:f>
              <c:numCache>
                <c:formatCode>0.00</c:formatCode>
                <c:ptCount val="1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98-4165-8C2C-1887F4FAB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851304"/>
        <c:axId val="1008846384"/>
      </c:lineChart>
      <c:catAx>
        <c:axId val="86668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693704"/>
        <c:crosses val="autoZero"/>
        <c:auto val="1"/>
        <c:lblAlgn val="ctr"/>
        <c:lblOffset val="100"/>
        <c:noMultiLvlLbl val="0"/>
      </c:catAx>
      <c:valAx>
        <c:axId val="866693704"/>
        <c:scaling>
          <c:orientation val="minMax"/>
          <c:max val="11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Removal of PFAS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cross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688784"/>
        <c:crosses val="autoZero"/>
        <c:crossBetween val="between"/>
      </c:valAx>
      <c:valAx>
        <c:axId val="1008846384"/>
        <c:scaling>
          <c:orientation val="minMax"/>
          <c:max val="110"/>
          <c:min val="0"/>
        </c:scaling>
        <c:delete val="0"/>
        <c:axPos val="r"/>
        <c:numFmt formatCode="0.00" sourceLinked="1"/>
        <c:majorTickMark val="cross"/>
        <c:minorTickMark val="none"/>
        <c:tickLblPos val="none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851304"/>
        <c:crosses val="max"/>
        <c:crossBetween val="between"/>
      </c:valAx>
      <c:catAx>
        <c:axId val="1008851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8846384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4605440822547991"/>
          <c:y val="0.83558530901446837"/>
          <c:w val="0.75114505093088701"/>
          <c:h val="0.115570375510592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Soil 2+Sorbent (BM)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'% Reduction_Final'!$A$39:$A$62</c15:sqref>
                  </c15:fullRef>
                </c:ext>
              </c:extLst>
              <c:f>('% Reduction_Final'!$A$39:$A$47,'% Reduction_Final'!$A$50:$A$62)</c:f>
              <c:strCache>
                <c:ptCount val="22"/>
                <c:pt idx="0">
                  <c:v>PFBA</c:v>
                </c:pt>
                <c:pt idx="1">
                  <c:v>PFPeA</c:v>
                </c:pt>
                <c:pt idx="2">
                  <c:v>PFHxA</c:v>
                </c:pt>
                <c:pt idx="3">
                  <c:v>PFHpA</c:v>
                </c:pt>
                <c:pt idx="4">
                  <c:v>PFOA</c:v>
                </c:pt>
                <c:pt idx="5">
                  <c:v>PFNA</c:v>
                </c:pt>
                <c:pt idx="6">
                  <c:v>PFDA</c:v>
                </c:pt>
                <c:pt idx="7">
                  <c:v>PFUnA</c:v>
                </c:pt>
                <c:pt idx="8">
                  <c:v>PFDoA</c:v>
                </c:pt>
                <c:pt idx="9">
                  <c:v>NMeFOSAA</c:v>
                </c:pt>
                <c:pt idx="10">
                  <c:v>NEtFOSAA</c:v>
                </c:pt>
                <c:pt idx="11">
                  <c:v>PFOSA</c:v>
                </c:pt>
                <c:pt idx="12">
                  <c:v>PFBS</c:v>
                </c:pt>
                <c:pt idx="13">
                  <c:v>PFPeS</c:v>
                </c:pt>
                <c:pt idx="14">
                  <c:v>PFHxS</c:v>
                </c:pt>
                <c:pt idx="15">
                  <c:v>PFHpS</c:v>
                </c:pt>
                <c:pt idx="16">
                  <c:v>PFOS</c:v>
                </c:pt>
                <c:pt idx="17">
                  <c:v>PFNS</c:v>
                </c:pt>
                <c:pt idx="18">
                  <c:v>PFDS</c:v>
                </c:pt>
                <c:pt idx="19">
                  <c:v>4:2FTS</c:v>
                </c:pt>
                <c:pt idx="20">
                  <c:v>6:2FTS</c:v>
                </c:pt>
                <c:pt idx="21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Reduction_Final'!$BG$39:$BG$62</c15:sqref>
                  </c15:fullRef>
                </c:ext>
              </c:extLst>
              <c:f>('% Reduction_Final'!$BG$39:$BG$47,'% Reduction_Final'!$BG$50:$BG$62)</c:f>
              <c:numCache>
                <c:formatCode>0.00</c:formatCode>
                <c:ptCount val="22"/>
                <c:pt idx="0">
                  <c:v>74.119718309859152</c:v>
                </c:pt>
                <c:pt idx="1">
                  <c:v>0</c:v>
                </c:pt>
                <c:pt idx="2">
                  <c:v>0</c:v>
                </c:pt>
                <c:pt idx="3">
                  <c:v>18.944444444444446</c:v>
                </c:pt>
                <c:pt idx="4">
                  <c:v>1.881950384944391</c:v>
                </c:pt>
                <c:pt idx="5">
                  <c:v>25.090909090909083</c:v>
                </c:pt>
                <c:pt idx="6">
                  <c:v>26.520051746442437</c:v>
                </c:pt>
                <c:pt idx="7">
                  <c:v>0</c:v>
                </c:pt>
                <c:pt idx="8">
                  <c:v>0</c:v>
                </c:pt>
                <c:pt idx="9">
                  <c:v>11.648351648351644</c:v>
                </c:pt>
                <c:pt idx="10">
                  <c:v>0</c:v>
                </c:pt>
                <c:pt idx="11">
                  <c:v>23.131170662905493</c:v>
                </c:pt>
                <c:pt idx="12">
                  <c:v>0</c:v>
                </c:pt>
                <c:pt idx="13">
                  <c:v>28.952772073921977</c:v>
                </c:pt>
                <c:pt idx="14">
                  <c:v>5.1215917464996368</c:v>
                </c:pt>
                <c:pt idx="15">
                  <c:v>46.212441811256873</c:v>
                </c:pt>
                <c:pt idx="16">
                  <c:v>30.477908025247974</c:v>
                </c:pt>
                <c:pt idx="17">
                  <c:v>56.066274719401385</c:v>
                </c:pt>
                <c:pt idx="18">
                  <c:v>35.639283508338472</c:v>
                </c:pt>
                <c:pt idx="19">
                  <c:v>0</c:v>
                </c:pt>
                <c:pt idx="20">
                  <c:v>3.8155802861685166</c:v>
                </c:pt>
                <c:pt idx="21">
                  <c:v>42.790966994788647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20-4928-B642-69B548DAA527}"/>
            </c:ext>
          </c:extLst>
        </c:ser>
        <c:ser>
          <c:idx val="1"/>
          <c:order val="1"/>
          <c:tx>
            <c:v>Soil 2+ Sorbent (BM) +Binder (Cement)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Reduction_Final'!$BL$39:$BL$61</c15:sqref>
                    </c15:fullRef>
                  </c:ext>
                </c:extLst>
                <c:f>('% Reduction_Final'!$BL$39:$BL$47,'% Reduction_Final'!$BL$50:$BL$61)</c:f>
                <c:numCache>
                  <c:formatCode>General</c:formatCode>
                  <c:ptCount val="21"/>
                  <c:pt idx="0">
                    <c:v>36.18664472971053</c:v>
                  </c:pt>
                  <c:pt idx="1">
                    <c:v>17.10407169317638</c:v>
                  </c:pt>
                  <c:pt idx="2">
                    <c:v>9.3938146729184808</c:v>
                  </c:pt>
                  <c:pt idx="3">
                    <c:v>2.8349668493717917</c:v>
                  </c:pt>
                  <c:pt idx="4">
                    <c:v>3.6423627274659967</c:v>
                  </c:pt>
                  <c:pt idx="5">
                    <c:v>7.0135641898131637E-2</c:v>
                  </c:pt>
                  <c:pt idx="6">
                    <c:v>0.48525224666264338</c:v>
                  </c:pt>
                  <c:pt idx="7">
                    <c:v>2.8487677756070948E-2</c:v>
                  </c:pt>
                  <c:pt idx="8">
                    <c:v>3.272136286339003E-2</c:v>
                  </c:pt>
                  <c:pt idx="9">
                    <c:v>5.7100576073697E-2</c:v>
                  </c:pt>
                  <c:pt idx="10">
                    <c:v>9.5272321648448732E-2</c:v>
                  </c:pt>
                  <c:pt idx="11">
                    <c:v>1.913002181459633</c:v>
                  </c:pt>
                  <c:pt idx="12">
                    <c:v>11.584937952528733</c:v>
                  </c:pt>
                  <c:pt idx="13">
                    <c:v>5.130717948023376</c:v>
                  </c:pt>
                  <c:pt idx="14">
                    <c:v>4.7881352387957063</c:v>
                  </c:pt>
                  <c:pt idx="15">
                    <c:v>0.79734144338136836</c:v>
                  </c:pt>
                  <c:pt idx="16">
                    <c:v>1.2328435201196564</c:v>
                  </c:pt>
                  <c:pt idx="17">
                    <c:v>0.4105884064885596</c:v>
                  </c:pt>
                  <c:pt idx="18">
                    <c:v>0.31184326236392723</c:v>
                  </c:pt>
                  <c:pt idx="19">
                    <c:v>10.970407638608254</c:v>
                  </c:pt>
                  <c:pt idx="20">
                    <c:v>2.5668168437896886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Reduction_Final'!$BL$39:$BL$62</c15:sqref>
                    </c15:fullRef>
                  </c:ext>
                </c:extLst>
                <c:f>('% Reduction_Final'!$BL$39:$BL$47,'% Reduction_Final'!$BL$50:$BL$62)</c:f>
                <c:numCache>
                  <c:formatCode>General</c:formatCode>
                  <c:ptCount val="22"/>
                  <c:pt idx="0">
                    <c:v>36.18664472971053</c:v>
                  </c:pt>
                  <c:pt idx="1">
                    <c:v>17.10407169317638</c:v>
                  </c:pt>
                  <c:pt idx="2">
                    <c:v>9.3938146729184808</c:v>
                  </c:pt>
                  <c:pt idx="3">
                    <c:v>2.8349668493717917</c:v>
                  </c:pt>
                  <c:pt idx="4">
                    <c:v>3.6423627274659967</c:v>
                  </c:pt>
                  <c:pt idx="5">
                    <c:v>7.0135641898131637E-2</c:v>
                  </c:pt>
                  <c:pt idx="6">
                    <c:v>0.48525224666264338</c:v>
                  </c:pt>
                  <c:pt idx="7">
                    <c:v>2.8487677756070948E-2</c:v>
                  </c:pt>
                  <c:pt idx="8">
                    <c:v>3.272136286339003E-2</c:v>
                  </c:pt>
                  <c:pt idx="9">
                    <c:v>5.7100576073697E-2</c:v>
                  </c:pt>
                  <c:pt idx="10">
                    <c:v>9.5272321648448732E-2</c:v>
                  </c:pt>
                  <c:pt idx="11">
                    <c:v>1.913002181459633</c:v>
                  </c:pt>
                  <c:pt idx="12">
                    <c:v>11.584937952528733</c:v>
                  </c:pt>
                  <c:pt idx="13">
                    <c:v>5.130717948023376</c:v>
                  </c:pt>
                  <c:pt idx="14">
                    <c:v>4.7881352387957063</c:v>
                  </c:pt>
                  <c:pt idx="15">
                    <c:v>0.79734144338136836</c:v>
                  </c:pt>
                  <c:pt idx="16">
                    <c:v>1.2328435201196564</c:v>
                  </c:pt>
                  <c:pt idx="17">
                    <c:v>0.4105884064885596</c:v>
                  </c:pt>
                  <c:pt idx="18">
                    <c:v>0.31184326236392723</c:v>
                  </c:pt>
                  <c:pt idx="19">
                    <c:v>10.970407638608254</c:v>
                  </c:pt>
                  <c:pt idx="20">
                    <c:v>2.5668168437896886</c:v>
                  </c:pt>
                  <c:pt idx="21">
                    <c:v>1.8929255588152678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'% Reduction_Final'!$A$39:$A$62</c15:sqref>
                  </c15:fullRef>
                </c:ext>
              </c:extLst>
              <c:f>('% Reduction_Final'!$A$39:$A$47,'% Reduction_Final'!$A$50:$A$62)</c:f>
              <c:strCache>
                <c:ptCount val="22"/>
                <c:pt idx="0">
                  <c:v>PFBA</c:v>
                </c:pt>
                <c:pt idx="1">
                  <c:v>PFPeA</c:v>
                </c:pt>
                <c:pt idx="2">
                  <c:v>PFHxA</c:v>
                </c:pt>
                <c:pt idx="3">
                  <c:v>PFHpA</c:v>
                </c:pt>
                <c:pt idx="4">
                  <c:v>PFOA</c:v>
                </c:pt>
                <c:pt idx="5">
                  <c:v>PFNA</c:v>
                </c:pt>
                <c:pt idx="6">
                  <c:v>PFDA</c:v>
                </c:pt>
                <c:pt idx="7">
                  <c:v>PFUnA</c:v>
                </c:pt>
                <c:pt idx="8">
                  <c:v>PFDoA</c:v>
                </c:pt>
                <c:pt idx="9">
                  <c:v>NMeFOSAA</c:v>
                </c:pt>
                <c:pt idx="10">
                  <c:v>NEtFOSAA</c:v>
                </c:pt>
                <c:pt idx="11">
                  <c:v>PFOSA</c:v>
                </c:pt>
                <c:pt idx="12">
                  <c:v>PFBS</c:v>
                </c:pt>
                <c:pt idx="13">
                  <c:v>PFPeS</c:v>
                </c:pt>
                <c:pt idx="14">
                  <c:v>PFHxS</c:v>
                </c:pt>
                <c:pt idx="15">
                  <c:v>PFHpS</c:v>
                </c:pt>
                <c:pt idx="16">
                  <c:v>PFOS</c:v>
                </c:pt>
                <c:pt idx="17">
                  <c:v>PFNS</c:v>
                </c:pt>
                <c:pt idx="18">
                  <c:v>PFDS</c:v>
                </c:pt>
                <c:pt idx="19">
                  <c:v>4:2FTS</c:v>
                </c:pt>
                <c:pt idx="20">
                  <c:v>6:2FTS</c:v>
                </c:pt>
                <c:pt idx="21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Reduction_Final'!$BK$39:$BK$62</c15:sqref>
                  </c15:fullRef>
                </c:ext>
              </c:extLst>
              <c:f>('% Reduction_Final'!$BK$39:$BK$47,'% Reduction_Final'!$BK$50:$BK$62)</c:f>
              <c:numCache>
                <c:formatCode>0.00</c:formatCode>
                <c:ptCount val="22"/>
                <c:pt idx="0">
                  <c:v>43.573943661971832</c:v>
                </c:pt>
                <c:pt idx="1">
                  <c:v>42.296595499134447</c:v>
                </c:pt>
                <c:pt idx="2">
                  <c:v>56.730769230769226</c:v>
                </c:pt>
                <c:pt idx="3">
                  <c:v>77.444444444444443</c:v>
                </c:pt>
                <c:pt idx="4">
                  <c:v>83.259195893926432</c:v>
                </c:pt>
                <c:pt idx="5">
                  <c:v>92.698181818181823</c:v>
                </c:pt>
                <c:pt idx="6">
                  <c:v>95.316946959896498</c:v>
                </c:pt>
                <c:pt idx="7">
                  <c:v>98.009868421052644</c:v>
                </c:pt>
                <c:pt idx="8">
                  <c:v>97.714105793450884</c:v>
                </c:pt>
                <c:pt idx="9">
                  <c:v>96.010989010989007</c:v>
                </c:pt>
                <c:pt idx="10">
                  <c:v>93.34433443344335</c:v>
                </c:pt>
                <c:pt idx="11">
                  <c:v>90.267983074753189</c:v>
                </c:pt>
                <c:pt idx="12">
                  <c:v>46.546546546546544</c:v>
                </c:pt>
                <c:pt idx="13">
                  <c:v>79.671457905544159</c:v>
                </c:pt>
                <c:pt idx="14">
                  <c:v>83.050847457627114</c:v>
                </c:pt>
                <c:pt idx="15">
                  <c:v>93.719847651290749</c:v>
                </c:pt>
                <c:pt idx="16">
                  <c:v>93.967538322813354</c:v>
                </c:pt>
                <c:pt idx="17">
                  <c:v>98.281133083912366</c:v>
                </c:pt>
                <c:pt idx="18">
                  <c:v>98.348980852377991</c:v>
                </c:pt>
                <c:pt idx="19">
                  <c:v>49.840595111583418</c:v>
                </c:pt>
                <c:pt idx="20">
                  <c:v>86.804451510333863</c:v>
                </c:pt>
                <c:pt idx="21">
                  <c:v>88.459756803705844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20-4928-B642-69B548DAA527}"/>
            </c:ext>
          </c:extLst>
        </c:ser>
        <c:ser>
          <c:idx val="2"/>
          <c:order val="2"/>
          <c:tx>
            <c:v>Soil 2+Sorbent (GAC)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Reduction_Final'!$BP$39:$BP$66</c15:sqref>
                    </c15:fullRef>
                  </c:ext>
                </c:extLst>
                <c:f>('% Reduction_Final'!$BP$39:$BP$47,'% Reduction_Final'!$BP$50:$BP$62)</c:f>
                <c:numCache>
                  <c:formatCode>General</c:formatCode>
                  <c:ptCount val="22"/>
                  <c:pt idx="0">
                    <c:v>0.78601416350162279</c:v>
                  </c:pt>
                  <c:pt idx="1">
                    <c:v>0.39336923378441369</c:v>
                  </c:pt>
                  <c:pt idx="2">
                    <c:v>0.52619771959329986</c:v>
                  </c:pt>
                  <c:pt idx="3">
                    <c:v>0.81351773865793009</c:v>
                  </c:pt>
                  <c:pt idx="4">
                    <c:v>0.57841373838757526</c:v>
                  </c:pt>
                  <c:pt idx="5">
                    <c:v>1.6176873606152089</c:v>
                  </c:pt>
                  <c:pt idx="6">
                    <c:v>2.2537565839080549</c:v>
                  </c:pt>
                  <c:pt idx="7">
                    <c:v>6.4572069580422553E-2</c:v>
                  </c:pt>
                  <c:pt idx="8">
                    <c:v>10.312716027884433</c:v>
                  </c:pt>
                  <c:pt idx="9">
                    <c:v>0.13323467750530393</c:v>
                  </c:pt>
                  <c:pt idx="10">
                    <c:v>0.22230208384638858</c:v>
                  </c:pt>
                  <c:pt idx="11">
                    <c:v>0.44445560667387596</c:v>
                  </c:pt>
                  <c:pt idx="12">
                    <c:v>0.40771595304137448</c:v>
                  </c:pt>
                  <c:pt idx="13">
                    <c:v>0.51304714033487087</c:v>
                  </c:pt>
                  <c:pt idx="14">
                    <c:v>0.62284972381639203</c:v>
                  </c:pt>
                  <c:pt idx="15">
                    <c:v>1.2385329576221944</c:v>
                  </c:pt>
                  <c:pt idx="16">
                    <c:v>2.4926949222620136</c:v>
                  </c:pt>
                  <c:pt idx="17">
                    <c:v>2.9557063499891898</c:v>
                  </c:pt>
                  <c:pt idx="18">
                    <c:v>4.1767004836049688</c:v>
                  </c:pt>
                  <c:pt idx="19">
                    <c:v>0.74364274031563271</c:v>
                  </c:pt>
                  <c:pt idx="20">
                    <c:v>1.9852498359881021</c:v>
                  </c:pt>
                  <c:pt idx="21">
                    <c:v>1.8723020457626758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Reduction_Final'!$BP$39:$BP$66</c15:sqref>
                    </c15:fullRef>
                  </c:ext>
                </c:extLst>
                <c:f>('% Reduction_Final'!$BP$39:$BP$47,'% Reduction_Final'!$BP$50:$BP$62)</c:f>
                <c:numCache>
                  <c:formatCode>General</c:formatCode>
                  <c:ptCount val="22"/>
                  <c:pt idx="0">
                    <c:v>0.78601416350162279</c:v>
                  </c:pt>
                  <c:pt idx="1">
                    <c:v>0.39336923378441369</c:v>
                  </c:pt>
                  <c:pt idx="2">
                    <c:v>0.52619771959329986</c:v>
                  </c:pt>
                  <c:pt idx="3">
                    <c:v>0.81351773865793009</c:v>
                  </c:pt>
                  <c:pt idx="4">
                    <c:v>0.57841373838757526</c:v>
                  </c:pt>
                  <c:pt idx="5">
                    <c:v>1.6176873606152089</c:v>
                  </c:pt>
                  <c:pt idx="6">
                    <c:v>2.2537565839080549</c:v>
                  </c:pt>
                  <c:pt idx="7">
                    <c:v>6.4572069580422553E-2</c:v>
                  </c:pt>
                  <c:pt idx="8">
                    <c:v>10.312716027884433</c:v>
                  </c:pt>
                  <c:pt idx="9">
                    <c:v>0.13323467750530393</c:v>
                  </c:pt>
                  <c:pt idx="10">
                    <c:v>0.22230208384638858</c:v>
                  </c:pt>
                  <c:pt idx="11">
                    <c:v>0.44445560667387596</c:v>
                  </c:pt>
                  <c:pt idx="12">
                    <c:v>0.40771595304137448</c:v>
                  </c:pt>
                  <c:pt idx="13">
                    <c:v>0.51304714033487087</c:v>
                  </c:pt>
                  <c:pt idx="14">
                    <c:v>0.62284972381639203</c:v>
                  </c:pt>
                  <c:pt idx="15">
                    <c:v>1.2385329576221944</c:v>
                  </c:pt>
                  <c:pt idx="16">
                    <c:v>2.4926949222620136</c:v>
                  </c:pt>
                  <c:pt idx="17">
                    <c:v>2.9557063499891898</c:v>
                  </c:pt>
                  <c:pt idx="18">
                    <c:v>4.1767004836049688</c:v>
                  </c:pt>
                  <c:pt idx="19">
                    <c:v>0.74364274031563271</c:v>
                  </c:pt>
                  <c:pt idx="20">
                    <c:v>1.9852498359881021</c:v>
                  </c:pt>
                  <c:pt idx="21">
                    <c:v>1.8723020457626758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'% Reduction_Final'!$A$39:$A$62</c15:sqref>
                  </c15:fullRef>
                </c:ext>
              </c:extLst>
              <c:f>('% Reduction_Final'!$A$39:$A$47,'% Reduction_Final'!$A$50:$A$62)</c:f>
              <c:strCache>
                <c:ptCount val="22"/>
                <c:pt idx="0">
                  <c:v>PFBA</c:v>
                </c:pt>
                <c:pt idx="1">
                  <c:v>PFPeA</c:v>
                </c:pt>
                <c:pt idx="2">
                  <c:v>PFHxA</c:v>
                </c:pt>
                <c:pt idx="3">
                  <c:v>PFHpA</c:v>
                </c:pt>
                <c:pt idx="4">
                  <c:v>PFOA</c:v>
                </c:pt>
                <c:pt idx="5">
                  <c:v>PFNA</c:v>
                </c:pt>
                <c:pt idx="6">
                  <c:v>PFDA</c:v>
                </c:pt>
                <c:pt idx="7">
                  <c:v>PFUnA</c:v>
                </c:pt>
                <c:pt idx="8">
                  <c:v>PFDoA</c:v>
                </c:pt>
                <c:pt idx="9">
                  <c:v>NMeFOSAA</c:v>
                </c:pt>
                <c:pt idx="10">
                  <c:v>NEtFOSAA</c:v>
                </c:pt>
                <c:pt idx="11">
                  <c:v>PFOSA</c:v>
                </c:pt>
                <c:pt idx="12">
                  <c:v>PFBS</c:v>
                </c:pt>
                <c:pt idx="13">
                  <c:v>PFPeS</c:v>
                </c:pt>
                <c:pt idx="14">
                  <c:v>PFHxS</c:v>
                </c:pt>
                <c:pt idx="15">
                  <c:v>PFHpS</c:v>
                </c:pt>
                <c:pt idx="16">
                  <c:v>PFOS</c:v>
                </c:pt>
                <c:pt idx="17">
                  <c:v>PFNS</c:v>
                </c:pt>
                <c:pt idx="18">
                  <c:v>PFDS</c:v>
                </c:pt>
                <c:pt idx="19">
                  <c:v>4:2FTS</c:v>
                </c:pt>
                <c:pt idx="20">
                  <c:v>6:2FTS</c:v>
                </c:pt>
                <c:pt idx="21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Reduction_Final'!$BO$39:$BO$66</c15:sqref>
                  </c15:fullRef>
                </c:ext>
              </c:extLst>
              <c:f>('% Reduction_Final'!$BO$39:$BO$47,'% Reduction_Final'!$BO$50:$BO$62)</c:f>
              <c:numCache>
                <c:formatCode>0.00</c:formatCode>
                <c:ptCount val="22"/>
                <c:pt idx="0">
                  <c:v>96.70950704225352</c:v>
                </c:pt>
                <c:pt idx="1">
                  <c:v>98.809578765147151</c:v>
                </c:pt>
                <c:pt idx="2">
                  <c:v>98.496794871794876</c:v>
                </c:pt>
                <c:pt idx="3">
                  <c:v>97.780000000000015</c:v>
                </c:pt>
                <c:pt idx="4">
                  <c:v>96.715141146278867</c:v>
                </c:pt>
                <c:pt idx="5">
                  <c:v>94.356363636363639</c:v>
                </c:pt>
                <c:pt idx="6">
                  <c:v>90.362225097024591</c:v>
                </c:pt>
                <c:pt idx="7">
                  <c:v>98.030701754385959</c:v>
                </c:pt>
                <c:pt idx="8">
                  <c:v>35.125944584382871</c:v>
                </c:pt>
                <c:pt idx="9">
                  <c:v>96.054945054945051</c:v>
                </c:pt>
                <c:pt idx="10">
                  <c:v>93.417675100843425</c:v>
                </c:pt>
                <c:pt idx="11">
                  <c:v>94.513399153737666</c:v>
                </c:pt>
                <c:pt idx="12">
                  <c:v>98.658658658658666</c:v>
                </c:pt>
                <c:pt idx="13">
                  <c:v>98.308008213552355</c:v>
                </c:pt>
                <c:pt idx="14">
                  <c:v>96.960206337509206</c:v>
                </c:pt>
                <c:pt idx="15">
                  <c:v>96.102412187896746</c:v>
                </c:pt>
                <c:pt idx="16">
                  <c:v>89.233543733092873</c:v>
                </c:pt>
                <c:pt idx="17">
                  <c:v>88.637092463923025</c:v>
                </c:pt>
                <c:pt idx="18">
                  <c:v>79.882643607164923</c:v>
                </c:pt>
                <c:pt idx="19">
                  <c:v>97.470775770456953</c:v>
                </c:pt>
                <c:pt idx="20">
                  <c:v>94.21780604133545</c:v>
                </c:pt>
                <c:pt idx="21">
                  <c:v>89.334105385060795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20-4928-B642-69B548DAA527}"/>
            </c:ext>
          </c:extLst>
        </c:ser>
        <c:ser>
          <c:idx val="3"/>
          <c:order val="3"/>
          <c:tx>
            <c:v>Soil 2+ Sorbent (GAC) +Binder (Cement)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Reduction_Final'!$BT$39:$BT$66</c15:sqref>
                    </c15:fullRef>
                  </c:ext>
                </c:extLst>
                <c:f>('% Reduction_Final'!$BT$39:$BT$47,'% Reduction_Final'!$BT$50:$BT$62)</c:f>
                <c:numCache>
                  <c:formatCode>General</c:formatCode>
                  <c:ptCount val="22"/>
                  <c:pt idx="0">
                    <c:v>4.1700551998704132</c:v>
                  </c:pt>
                  <c:pt idx="1">
                    <c:v>0.50219369407714465</c:v>
                  </c:pt>
                  <c:pt idx="2">
                    <c:v>6.4022385754607739E-2</c:v>
                  </c:pt>
                  <c:pt idx="3">
                    <c:v>1.3355537067837327E-2</c:v>
                  </c:pt>
                  <c:pt idx="4">
                    <c:v>4.1486246887807703E-3</c:v>
                  </c:pt>
                  <c:pt idx="5">
                    <c:v>1.8895099718948842E-3</c:v>
                  </c:pt>
                  <c:pt idx="6">
                    <c:v>1.5684806795546354E-3</c:v>
                  </c:pt>
                  <c:pt idx="7">
                    <c:v>2.6588499238994628E-2</c:v>
                  </c:pt>
                  <c:pt idx="8">
                    <c:v>3.0539938672497359E-2</c:v>
                  </c:pt>
                  <c:pt idx="9">
                    <c:v>5.7100576073705202E-2</c:v>
                  </c:pt>
                  <c:pt idx="10">
                    <c:v>9.5272321648456934E-2</c:v>
                  </c:pt>
                  <c:pt idx="11">
                    <c:v>6.3516672774034749E-2</c:v>
                  </c:pt>
                  <c:pt idx="12">
                    <c:v>5.9551147192350662E-2</c:v>
                  </c:pt>
                  <c:pt idx="13">
                    <c:v>1.2689539675954875E-2</c:v>
                  </c:pt>
                  <c:pt idx="14">
                    <c:v>2.1698499431523047E-3</c:v>
                  </c:pt>
                  <c:pt idx="15">
                    <c:v>1.8701971895000715E-3</c:v>
                  </c:pt>
                  <c:pt idx="16">
                    <c:v>3.4466212540332823E-2</c:v>
                  </c:pt>
                  <c:pt idx="17">
                    <c:v>1.3886029991187771E-3</c:v>
                  </c:pt>
                  <c:pt idx="18">
                    <c:v>1.6047413288211227E-3</c:v>
                  </c:pt>
                  <c:pt idx="19">
                    <c:v>2.398147523144642E-2</c:v>
                  </c:pt>
                  <c:pt idx="20">
                    <c:v>1.3973287624201618E-2</c:v>
                  </c:pt>
                  <c:pt idx="21">
                    <c:v>0.25233272351961628</c:v>
                  </c:pt>
                  <c:pt idx="22">
                    <c:v>1.3360171518437636</c:v>
                  </c:pt>
                  <c:pt idx="23">
                    <c:v>1.4314469484040311</c:v>
                  </c:pt>
                  <c:pt idx="24">
                    <c:v>1.3360171518437636</c:v>
                  </c:pt>
                  <c:pt idx="25">
                    <c:v>1.4314469484040311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Reduction_Final'!$BT$39:$BT$66</c15:sqref>
                    </c15:fullRef>
                  </c:ext>
                </c:extLst>
                <c:f>('% Reduction_Final'!$BT$39:$BT$47,'% Reduction_Final'!$BT$50:$BT$62)</c:f>
                <c:numCache>
                  <c:formatCode>General</c:formatCode>
                  <c:ptCount val="22"/>
                  <c:pt idx="0">
                    <c:v>4.1700551998704132</c:v>
                  </c:pt>
                  <c:pt idx="1">
                    <c:v>0.50219369407714465</c:v>
                  </c:pt>
                  <c:pt idx="2">
                    <c:v>6.4022385754607739E-2</c:v>
                  </c:pt>
                  <c:pt idx="3">
                    <c:v>1.3355537067837327E-2</c:v>
                  </c:pt>
                  <c:pt idx="4">
                    <c:v>4.1486246887807703E-3</c:v>
                  </c:pt>
                  <c:pt idx="5">
                    <c:v>1.8895099718948842E-3</c:v>
                  </c:pt>
                  <c:pt idx="6">
                    <c:v>1.5684806795546354E-3</c:v>
                  </c:pt>
                  <c:pt idx="7">
                    <c:v>2.6588499238994628E-2</c:v>
                  </c:pt>
                  <c:pt idx="8">
                    <c:v>3.0539938672497359E-2</c:v>
                  </c:pt>
                  <c:pt idx="9">
                    <c:v>5.7100576073705202E-2</c:v>
                  </c:pt>
                  <c:pt idx="10">
                    <c:v>9.5272321648456934E-2</c:v>
                  </c:pt>
                  <c:pt idx="11">
                    <c:v>6.3516672774034749E-2</c:v>
                  </c:pt>
                  <c:pt idx="12">
                    <c:v>5.9551147192350662E-2</c:v>
                  </c:pt>
                  <c:pt idx="13">
                    <c:v>1.2689539675954875E-2</c:v>
                  </c:pt>
                  <c:pt idx="14">
                    <c:v>2.1698499431523047E-3</c:v>
                  </c:pt>
                  <c:pt idx="15">
                    <c:v>1.8701971895000715E-3</c:v>
                  </c:pt>
                  <c:pt idx="16">
                    <c:v>3.4466212540332823E-2</c:v>
                  </c:pt>
                  <c:pt idx="17">
                    <c:v>1.3886029991187771E-3</c:v>
                  </c:pt>
                  <c:pt idx="18">
                    <c:v>1.6047413288211227E-3</c:v>
                  </c:pt>
                  <c:pt idx="19">
                    <c:v>2.398147523144642E-2</c:v>
                  </c:pt>
                  <c:pt idx="20">
                    <c:v>1.3973287624201618E-2</c:v>
                  </c:pt>
                  <c:pt idx="21">
                    <c:v>0.25233272351961628</c:v>
                  </c:pt>
                  <c:pt idx="22">
                    <c:v>1.3360171518437636</c:v>
                  </c:pt>
                  <c:pt idx="23">
                    <c:v>1.4314469484040311</c:v>
                  </c:pt>
                  <c:pt idx="24">
                    <c:v>1.3360171518437636</c:v>
                  </c:pt>
                  <c:pt idx="25">
                    <c:v>1.4314469484040311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'% Reduction_Final'!$A$39:$A$62</c15:sqref>
                  </c15:fullRef>
                </c:ext>
              </c:extLst>
              <c:f>('% Reduction_Final'!$A$39:$A$47,'% Reduction_Final'!$A$50:$A$62)</c:f>
              <c:strCache>
                <c:ptCount val="22"/>
                <c:pt idx="0">
                  <c:v>PFBA</c:v>
                </c:pt>
                <c:pt idx="1">
                  <c:v>PFPeA</c:v>
                </c:pt>
                <c:pt idx="2">
                  <c:v>PFHxA</c:v>
                </c:pt>
                <c:pt idx="3">
                  <c:v>PFHpA</c:v>
                </c:pt>
                <c:pt idx="4">
                  <c:v>PFOA</c:v>
                </c:pt>
                <c:pt idx="5">
                  <c:v>PFNA</c:v>
                </c:pt>
                <c:pt idx="6">
                  <c:v>PFDA</c:v>
                </c:pt>
                <c:pt idx="7">
                  <c:v>PFUnA</c:v>
                </c:pt>
                <c:pt idx="8">
                  <c:v>PFDoA</c:v>
                </c:pt>
                <c:pt idx="9">
                  <c:v>NMeFOSAA</c:v>
                </c:pt>
                <c:pt idx="10">
                  <c:v>NEtFOSAA</c:v>
                </c:pt>
                <c:pt idx="11">
                  <c:v>PFOSA</c:v>
                </c:pt>
                <c:pt idx="12">
                  <c:v>PFBS</c:v>
                </c:pt>
                <c:pt idx="13">
                  <c:v>PFPeS</c:v>
                </c:pt>
                <c:pt idx="14">
                  <c:v>PFHxS</c:v>
                </c:pt>
                <c:pt idx="15">
                  <c:v>PFHpS</c:v>
                </c:pt>
                <c:pt idx="16">
                  <c:v>PFOS</c:v>
                </c:pt>
                <c:pt idx="17">
                  <c:v>PFNS</c:v>
                </c:pt>
                <c:pt idx="18">
                  <c:v>PFDS</c:v>
                </c:pt>
                <c:pt idx="19">
                  <c:v>4:2FTS</c:v>
                </c:pt>
                <c:pt idx="20">
                  <c:v>6:2FTS</c:v>
                </c:pt>
                <c:pt idx="21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Reduction_Final'!$BS$39:$BS$62</c15:sqref>
                  </c15:fullRef>
                </c:ext>
              </c:extLst>
              <c:f>('% Reduction_Final'!$BS$39:$BS$47,'% Reduction_Final'!$BS$50:$BS$62)</c:f>
              <c:numCache>
                <c:formatCode>0.00</c:formatCode>
                <c:ptCount val="22"/>
                <c:pt idx="0">
                  <c:v>80.281690140845072</c:v>
                </c:pt>
                <c:pt idx="1">
                  <c:v>97.564916330063468</c:v>
                </c:pt>
                <c:pt idx="2">
                  <c:v>99.631410256410263</c:v>
                </c:pt>
                <c:pt idx="3">
                  <c:v>99.826777777777764</c:v>
                </c:pt>
                <c:pt idx="4">
                  <c:v>99.856201881950369</c:v>
                </c:pt>
                <c:pt idx="5">
                  <c:v>99.87236363636363</c:v>
                </c:pt>
                <c:pt idx="6">
                  <c:v>99.886351875808529</c:v>
                </c:pt>
                <c:pt idx="7">
                  <c:v>98.073464912280713</c:v>
                </c:pt>
                <c:pt idx="8">
                  <c:v>97.787153652392945</c:v>
                </c:pt>
                <c:pt idx="9">
                  <c:v>96.142857142857153</c:v>
                </c:pt>
                <c:pt idx="10">
                  <c:v>93.564356435643575</c:v>
                </c:pt>
                <c:pt idx="11">
                  <c:v>99.387870239774315</c:v>
                </c:pt>
                <c:pt idx="12">
                  <c:v>99.60660660660659</c:v>
                </c:pt>
                <c:pt idx="13">
                  <c:v>99.918891170431223</c:v>
                </c:pt>
                <c:pt idx="14">
                  <c:v>99.907295504789985</c:v>
                </c:pt>
                <c:pt idx="15">
                  <c:v>99.920016927634364</c:v>
                </c:pt>
                <c:pt idx="16">
                  <c:v>99.638412984670879</c:v>
                </c:pt>
                <c:pt idx="17">
                  <c:v>99.906199893105281</c:v>
                </c:pt>
                <c:pt idx="18">
                  <c:v>99.891599752933914</c:v>
                </c:pt>
                <c:pt idx="19">
                  <c:v>99.804463336875656</c:v>
                </c:pt>
                <c:pt idx="20">
                  <c:v>99.744197138314789</c:v>
                </c:pt>
                <c:pt idx="21">
                  <c:v>98.199768384481743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20-4928-B642-69B548DAA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66688784"/>
        <c:axId val="866693704"/>
      </c:barChart>
      <c:lineChart>
        <c:grouping val="standard"/>
        <c:varyColors val="0"/>
        <c:ser>
          <c:idx val="4"/>
          <c:order val="4"/>
          <c:tx>
            <c:v>50% removal Scale</c:v>
          </c:tx>
          <c:spPr>
            <a:ln w="28575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Lit>
              <c:ptCount val="2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12</c:v>
              </c:pt>
              <c:pt idx="10">
                <c:v>13</c:v>
              </c:pt>
              <c:pt idx="11">
                <c:v>14</c:v>
              </c:pt>
              <c:pt idx="12">
                <c:v>15</c:v>
              </c:pt>
              <c:pt idx="13">
                <c:v>16</c:v>
              </c:pt>
              <c:pt idx="14">
                <c:v>17</c:v>
              </c:pt>
              <c:pt idx="15">
                <c:v>18</c:v>
              </c:pt>
              <c:pt idx="16">
                <c:v>19</c:v>
              </c:pt>
              <c:pt idx="17">
                <c:v>20</c:v>
              </c:pt>
              <c:pt idx="18">
                <c:v>21</c:v>
              </c:pt>
              <c:pt idx="19">
                <c:v>22</c:v>
              </c:pt>
              <c:pt idx="20">
                <c:v>23</c:v>
              </c:pt>
              <c:pt idx="21">
                <c:v>24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Reduction_Final'!$AZ$39:$AZ$62</c15:sqref>
                  </c15:fullRef>
                </c:ext>
              </c:extLst>
              <c:f>('% Reduction_Final'!$AZ$39:$AZ$47,'% Reduction_Final'!$AZ$50:$AZ$62)</c:f>
              <c:numCache>
                <c:formatCode>0.00</c:formatCode>
                <c:ptCount val="2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20-4928-B642-69B548DAA527}"/>
            </c:ext>
          </c:extLst>
        </c:ser>
        <c:ser>
          <c:idx val="5"/>
          <c:order val="5"/>
          <c:tx>
            <c:v>100% removal Scale</c:v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Lit>
              <c:ptCount val="2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12</c:v>
              </c:pt>
              <c:pt idx="10">
                <c:v>13</c:v>
              </c:pt>
              <c:pt idx="11">
                <c:v>14</c:v>
              </c:pt>
              <c:pt idx="12">
                <c:v>15</c:v>
              </c:pt>
              <c:pt idx="13">
                <c:v>16</c:v>
              </c:pt>
              <c:pt idx="14">
                <c:v>17</c:v>
              </c:pt>
              <c:pt idx="15">
                <c:v>18</c:v>
              </c:pt>
              <c:pt idx="16">
                <c:v>19</c:v>
              </c:pt>
              <c:pt idx="17">
                <c:v>20</c:v>
              </c:pt>
              <c:pt idx="18">
                <c:v>21</c:v>
              </c:pt>
              <c:pt idx="19">
                <c:v>22</c:v>
              </c:pt>
              <c:pt idx="20">
                <c:v>23</c:v>
              </c:pt>
              <c:pt idx="21">
                <c:v>24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Reduction_Final'!$BA$39:$BA$62</c15:sqref>
                  </c15:fullRef>
                </c:ext>
              </c:extLst>
              <c:f>('% Reduction_Final'!$BA$39:$BA$47,'% Reduction_Final'!$BA$50:$BA$62)</c:f>
              <c:numCache>
                <c:formatCode>0.00</c:formatCode>
                <c:ptCount val="2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20-4928-B642-69B548DAA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851304"/>
        <c:axId val="1008846384"/>
      </c:lineChart>
      <c:catAx>
        <c:axId val="86668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693704"/>
        <c:crosses val="autoZero"/>
        <c:auto val="1"/>
        <c:lblAlgn val="ctr"/>
        <c:lblOffset val="100"/>
        <c:noMultiLvlLbl val="0"/>
      </c:catAx>
      <c:valAx>
        <c:axId val="866693704"/>
        <c:scaling>
          <c:orientation val="minMax"/>
          <c:max val="11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Removal of PFAS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cross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688784"/>
        <c:crosses val="autoZero"/>
        <c:crossBetween val="between"/>
      </c:valAx>
      <c:valAx>
        <c:axId val="1008846384"/>
        <c:scaling>
          <c:orientation val="minMax"/>
          <c:max val="110"/>
          <c:min val="0"/>
        </c:scaling>
        <c:delete val="0"/>
        <c:axPos val="r"/>
        <c:numFmt formatCode="0.00" sourceLinked="1"/>
        <c:majorTickMark val="cross"/>
        <c:minorTickMark val="none"/>
        <c:tickLblPos val="none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851304"/>
        <c:crosses val="max"/>
        <c:crossBetween val="between"/>
      </c:valAx>
      <c:catAx>
        <c:axId val="1008851304"/>
        <c:scaling>
          <c:orientation val="minMax"/>
        </c:scaling>
        <c:delete val="1"/>
        <c:axPos val="b"/>
        <c:majorTickMark val="out"/>
        <c:minorTickMark val="none"/>
        <c:tickLblPos val="nextTo"/>
        <c:crossAx val="1008846384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4605440822547991"/>
          <c:y val="0.83558530901446837"/>
          <c:w val="0.79339072888262507"/>
          <c:h val="0.143457107159639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Soil 1+Sorbent (BM1)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Reduction_Final'!$AM$39:$AM$62</c15:sqref>
                    </c15:fullRef>
                  </c:ext>
                </c:extLst>
                <c:f>('% Reduction_Final'!$AM$39:$AM$47,'% Reduction_Final'!$AM$50,'% Reduction_Final'!$AM$52,'% Reduction_Final'!$AM$54:$AM$60,'% Reduction_Final'!$AM$62)</c:f>
                <c:numCache>
                  <c:formatCode>General</c:formatCode>
                  <c:ptCount val="19"/>
                  <c:pt idx="0">
                    <c:v>144.73531717366066</c:v>
                  </c:pt>
                  <c:pt idx="1">
                    <c:v>236.34163396061115</c:v>
                  </c:pt>
                  <c:pt idx="2">
                    <c:v>14.580711953560749</c:v>
                  </c:pt>
                  <c:pt idx="3">
                    <c:v>14.94407285786961</c:v>
                  </c:pt>
                  <c:pt idx="4">
                    <c:v>8.435569201419824</c:v>
                  </c:pt>
                  <c:pt idx="5">
                    <c:v>10.580564641182093</c:v>
                  </c:pt>
                  <c:pt idx="6">
                    <c:v>21.561221281308857</c:v>
                  </c:pt>
                  <c:pt idx="7">
                    <c:v>50.125060387063847</c:v>
                  </c:pt>
                  <c:pt idx="8">
                    <c:v>181.71013389894492</c:v>
                  </c:pt>
                  <c:pt idx="9">
                    <c:v>34.353365887605577</c:v>
                  </c:pt>
                  <c:pt idx="10">
                    <c:v>52.396089717166802</c:v>
                  </c:pt>
                  <c:pt idx="11">
                    <c:v>3.3842320969973434</c:v>
                  </c:pt>
                  <c:pt idx="12">
                    <c:v>6.1577783611953691</c:v>
                  </c:pt>
                  <c:pt idx="13">
                    <c:v>33.890542073083715</c:v>
                  </c:pt>
                  <c:pt idx="14">
                    <c:v>11.478623258295336</c:v>
                  </c:pt>
                  <c:pt idx="15">
                    <c:v>11.13671278355738</c:v>
                  </c:pt>
                  <c:pt idx="16">
                    <c:v>89.376750845429484</c:v>
                  </c:pt>
                  <c:pt idx="17">
                    <c:v>4.8453699829496548</c:v>
                  </c:pt>
                  <c:pt idx="18">
                    <c:v>6.1328837906957254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Reduction_Final'!$AM$39:$AM$62</c15:sqref>
                    </c15:fullRef>
                  </c:ext>
                </c:extLst>
                <c:f>('% Reduction_Final'!$AM$39:$AM$47,'% Reduction_Final'!$AM$50,'% Reduction_Final'!$AM$52,'% Reduction_Final'!$AM$54:$AM$60,'% Reduction_Final'!$AM$62)</c:f>
                <c:numCache>
                  <c:formatCode>General</c:formatCode>
                  <c:ptCount val="19"/>
                  <c:pt idx="0">
                    <c:v>144.73531717366066</c:v>
                  </c:pt>
                  <c:pt idx="1">
                    <c:v>236.34163396061115</c:v>
                  </c:pt>
                  <c:pt idx="2">
                    <c:v>14.580711953560749</c:v>
                  </c:pt>
                  <c:pt idx="3">
                    <c:v>14.94407285786961</c:v>
                  </c:pt>
                  <c:pt idx="4">
                    <c:v>8.435569201419824</c:v>
                  </c:pt>
                  <c:pt idx="5">
                    <c:v>10.580564641182093</c:v>
                  </c:pt>
                  <c:pt idx="6">
                    <c:v>21.561221281308857</c:v>
                  </c:pt>
                  <c:pt idx="7">
                    <c:v>50.125060387063847</c:v>
                  </c:pt>
                  <c:pt idx="8">
                    <c:v>181.71013389894492</c:v>
                  </c:pt>
                  <c:pt idx="9">
                    <c:v>34.353365887605577</c:v>
                  </c:pt>
                  <c:pt idx="10">
                    <c:v>52.396089717166802</c:v>
                  </c:pt>
                  <c:pt idx="11">
                    <c:v>3.3842320969973434</c:v>
                  </c:pt>
                  <c:pt idx="12">
                    <c:v>6.1577783611953691</c:v>
                  </c:pt>
                  <c:pt idx="13">
                    <c:v>33.890542073083715</c:v>
                  </c:pt>
                  <c:pt idx="14">
                    <c:v>11.478623258295336</c:v>
                  </c:pt>
                  <c:pt idx="15">
                    <c:v>11.13671278355738</c:v>
                  </c:pt>
                  <c:pt idx="16">
                    <c:v>89.376750845429484</c:v>
                  </c:pt>
                  <c:pt idx="17">
                    <c:v>4.8453699829496548</c:v>
                  </c:pt>
                  <c:pt idx="18">
                    <c:v>6.1328837906957254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'% Reduction_Final'!$A$39:$A$62</c15:sqref>
                  </c15:fullRef>
                </c:ext>
              </c:extLst>
              <c:f>('% Reduction_Final'!$A$39:$A$47,'% Reduction_Final'!$A$50,'% Reduction_Final'!$A$52,'% Reduction_Final'!$A$54:$A$60,'% Reduction_Final'!$A$62)</c:f>
              <c:strCache>
                <c:ptCount val="19"/>
                <c:pt idx="0">
                  <c:v>PFBA</c:v>
                </c:pt>
                <c:pt idx="1">
                  <c:v>PFPeA</c:v>
                </c:pt>
                <c:pt idx="2">
                  <c:v>PFHxA</c:v>
                </c:pt>
                <c:pt idx="3">
                  <c:v>PFHpA</c:v>
                </c:pt>
                <c:pt idx="4">
                  <c:v>PFOA</c:v>
                </c:pt>
                <c:pt idx="5">
                  <c:v>PFNA</c:v>
                </c:pt>
                <c:pt idx="6">
                  <c:v>PFDA</c:v>
                </c:pt>
                <c:pt idx="7">
                  <c:v>PFUnA</c:v>
                </c:pt>
                <c:pt idx="8">
                  <c:v>PFDoA</c:v>
                </c:pt>
                <c:pt idx="9">
                  <c:v>NMeFOSAA</c:v>
                </c:pt>
                <c:pt idx="10">
                  <c:v>PFOSA</c:v>
                </c:pt>
                <c:pt idx="11">
                  <c:v>PFPeS</c:v>
                </c:pt>
                <c:pt idx="12">
                  <c:v>PFHxS</c:v>
                </c:pt>
                <c:pt idx="13">
                  <c:v>PFHpS</c:v>
                </c:pt>
                <c:pt idx="14">
                  <c:v>PFOS</c:v>
                </c:pt>
                <c:pt idx="15">
                  <c:v>PFNS</c:v>
                </c:pt>
                <c:pt idx="16">
                  <c:v>PFDS</c:v>
                </c:pt>
                <c:pt idx="17">
                  <c:v>4:2FTS</c:v>
                </c:pt>
                <c:pt idx="18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Reduction_Final'!$AL$39:$AL$66</c15:sqref>
                  </c15:fullRef>
                </c:ext>
              </c:extLst>
              <c:f>('% Reduction_Final'!$AL$39:$AL$47,'% Reduction_Final'!$AL$50,'% Reduction_Final'!$AL$52,'% Reduction_Final'!$AL$54:$AL$60,'% Reduction_Final'!$AL$62)</c:f>
              <c:numCache>
                <c:formatCode>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2.5446259020129087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64.578111946532999</c:v>
                </c:pt>
                <c:pt idx="12">
                  <c:v>26.02459016393443</c:v>
                </c:pt>
                <c:pt idx="13">
                  <c:v>10.081466395112043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3-4D2F-A223-269AAE760E33}"/>
            </c:ext>
          </c:extLst>
        </c:ser>
        <c:ser>
          <c:idx val="1"/>
          <c:order val="1"/>
          <c:tx>
            <c:v>Soil 1+ Sorbent (BM1) +Binder (Cement)</c:v>
          </c:tx>
          <c:spPr>
            <a:solidFill>
              <a:srgbClr val="4066D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Reduction_Final'!$AQ$39:$AQ$62</c15:sqref>
                    </c15:fullRef>
                  </c:ext>
                </c:extLst>
                <c:f>('% Reduction_Final'!$AQ$39:$AQ$47,'% Reduction_Final'!$AQ$50,'% Reduction_Final'!$AQ$52,'% Reduction_Final'!$AQ$54:$AQ$60,'% Reduction_Final'!$AQ$62)</c:f>
                <c:numCache>
                  <c:formatCode>General</c:formatCode>
                  <c:ptCount val="19"/>
                  <c:pt idx="0">
                    <c:v>352.92251534657925</c:v>
                  </c:pt>
                  <c:pt idx="1">
                    <c:v>20.371489796747994</c:v>
                  </c:pt>
                  <c:pt idx="2">
                    <c:v>17.404389270626051</c:v>
                  </c:pt>
                  <c:pt idx="3">
                    <c:v>8.8750791945392802</c:v>
                  </c:pt>
                  <c:pt idx="4">
                    <c:v>32.198114530516406</c:v>
                  </c:pt>
                  <c:pt idx="5">
                    <c:v>13.75873848197517</c:v>
                  </c:pt>
                  <c:pt idx="6">
                    <c:v>4.1520465898144954</c:v>
                  </c:pt>
                  <c:pt idx="7">
                    <c:v>40.784876782015353</c:v>
                  </c:pt>
                  <c:pt idx="8">
                    <c:v>200.12978060334765</c:v>
                  </c:pt>
                  <c:pt idx="9">
                    <c:v>0</c:v>
                  </c:pt>
                  <c:pt idx="10">
                    <c:v>15.637696944205288</c:v>
                  </c:pt>
                  <c:pt idx="11">
                    <c:v>12.423091460043832</c:v>
                  </c:pt>
                  <c:pt idx="12">
                    <c:v>3.3300914204543601</c:v>
                  </c:pt>
                  <c:pt idx="13">
                    <c:v>1.932406836829559</c:v>
                  </c:pt>
                  <c:pt idx="14">
                    <c:v>1.3708615264648207</c:v>
                  </c:pt>
                  <c:pt idx="15">
                    <c:v>2.5883343217340049</c:v>
                  </c:pt>
                  <c:pt idx="16">
                    <c:v>7.7597129873514055</c:v>
                  </c:pt>
                  <c:pt idx="17">
                    <c:v>0</c:v>
                  </c:pt>
                  <c:pt idx="18">
                    <c:v>4.7412833654218165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Reduction_Final'!$AQ$39:$AQ$62</c15:sqref>
                    </c15:fullRef>
                  </c:ext>
                </c:extLst>
                <c:f>('% Reduction_Final'!$AQ$39:$AQ$47,'% Reduction_Final'!$AQ$50,'% Reduction_Final'!$AQ$52,'% Reduction_Final'!$AQ$54:$AQ$60,'% Reduction_Final'!$AQ$62)</c:f>
                <c:numCache>
                  <c:formatCode>General</c:formatCode>
                  <c:ptCount val="19"/>
                  <c:pt idx="0">
                    <c:v>352.92251534657925</c:v>
                  </c:pt>
                  <c:pt idx="1">
                    <c:v>20.371489796747994</c:v>
                  </c:pt>
                  <c:pt idx="2">
                    <c:v>17.404389270626051</c:v>
                  </c:pt>
                  <c:pt idx="3">
                    <c:v>8.8750791945392802</c:v>
                  </c:pt>
                  <c:pt idx="4">
                    <c:v>32.198114530516406</c:v>
                  </c:pt>
                  <c:pt idx="5">
                    <c:v>13.75873848197517</c:v>
                  </c:pt>
                  <c:pt idx="6">
                    <c:v>4.1520465898144954</c:v>
                  </c:pt>
                  <c:pt idx="7">
                    <c:v>40.784876782015353</c:v>
                  </c:pt>
                  <c:pt idx="8">
                    <c:v>200.12978060334765</c:v>
                  </c:pt>
                  <c:pt idx="9">
                    <c:v>0</c:v>
                  </c:pt>
                  <c:pt idx="10">
                    <c:v>15.637696944205288</c:v>
                  </c:pt>
                  <c:pt idx="11">
                    <c:v>12.423091460043832</c:v>
                  </c:pt>
                  <c:pt idx="12">
                    <c:v>3.3300914204543601</c:v>
                  </c:pt>
                  <c:pt idx="13">
                    <c:v>1.932406836829559</c:v>
                  </c:pt>
                  <c:pt idx="14">
                    <c:v>1.3708615264648207</c:v>
                  </c:pt>
                  <c:pt idx="15">
                    <c:v>2.5883343217340049</c:v>
                  </c:pt>
                  <c:pt idx="16">
                    <c:v>7.7597129873514055</c:v>
                  </c:pt>
                  <c:pt idx="17">
                    <c:v>0</c:v>
                  </c:pt>
                  <c:pt idx="18">
                    <c:v>4.7412833654218165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'% Reduction_Final'!$A$39:$A$62</c15:sqref>
                  </c15:fullRef>
                </c:ext>
              </c:extLst>
              <c:f>('% Reduction_Final'!$A$39:$A$47,'% Reduction_Final'!$A$50,'% Reduction_Final'!$A$52,'% Reduction_Final'!$A$54:$A$60,'% Reduction_Final'!$A$62)</c:f>
              <c:strCache>
                <c:ptCount val="19"/>
                <c:pt idx="0">
                  <c:v>PFBA</c:v>
                </c:pt>
                <c:pt idx="1">
                  <c:v>PFPeA</c:v>
                </c:pt>
                <c:pt idx="2">
                  <c:v>PFHxA</c:v>
                </c:pt>
                <c:pt idx="3">
                  <c:v>PFHpA</c:v>
                </c:pt>
                <c:pt idx="4">
                  <c:v>PFOA</c:v>
                </c:pt>
                <c:pt idx="5">
                  <c:v>PFNA</c:v>
                </c:pt>
                <c:pt idx="6">
                  <c:v>PFDA</c:v>
                </c:pt>
                <c:pt idx="7">
                  <c:v>PFUnA</c:v>
                </c:pt>
                <c:pt idx="8">
                  <c:v>PFDoA</c:v>
                </c:pt>
                <c:pt idx="9">
                  <c:v>NMeFOSAA</c:v>
                </c:pt>
                <c:pt idx="10">
                  <c:v>PFOSA</c:v>
                </c:pt>
                <c:pt idx="11">
                  <c:v>PFPeS</c:v>
                </c:pt>
                <c:pt idx="12">
                  <c:v>PFHxS</c:v>
                </c:pt>
                <c:pt idx="13">
                  <c:v>PFHpS</c:v>
                </c:pt>
                <c:pt idx="14">
                  <c:v>PFOS</c:v>
                </c:pt>
                <c:pt idx="15">
                  <c:v>PFNS</c:v>
                </c:pt>
                <c:pt idx="16">
                  <c:v>PFDS</c:v>
                </c:pt>
                <c:pt idx="17">
                  <c:v>4:2FTS</c:v>
                </c:pt>
                <c:pt idx="18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Reduction_Final'!$AP$39:$AP$66</c15:sqref>
                  </c15:fullRef>
                </c:ext>
              </c:extLst>
              <c:f>('% Reduction_Final'!$AP$39:$AP$47,'% Reduction_Final'!$AP$50,'% Reduction_Final'!$AP$52,'% Reduction_Final'!$AP$54:$AP$60,'% Reduction_Final'!$AP$62)</c:f>
              <c:numCache>
                <c:formatCode>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20.673076923076923</c:v>
                </c:pt>
                <c:pt idx="6">
                  <c:v>87.251782775644543</c:v>
                </c:pt>
                <c:pt idx="7">
                  <c:v>0</c:v>
                </c:pt>
                <c:pt idx="8">
                  <c:v>0</c:v>
                </c:pt>
                <c:pt idx="9">
                  <c:v>99.397773279352236</c:v>
                </c:pt>
                <c:pt idx="10">
                  <c:v>46.804511278195491</c:v>
                </c:pt>
                <c:pt idx="11">
                  <c:v>22.305764411027571</c:v>
                </c:pt>
                <c:pt idx="12">
                  <c:v>58.524590163934427</c:v>
                </c:pt>
                <c:pt idx="13">
                  <c:v>87.296334012219972</c:v>
                </c:pt>
                <c:pt idx="14">
                  <c:v>89.524169184290031</c:v>
                </c:pt>
                <c:pt idx="15">
                  <c:v>93.24183006535948</c:v>
                </c:pt>
                <c:pt idx="16">
                  <c:v>85.185463659147871</c:v>
                </c:pt>
                <c:pt idx="17">
                  <c:v>0</c:v>
                </c:pt>
                <c:pt idx="18">
                  <c:v>83.00870285951099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F3-4D2F-A223-269AAE760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66688784"/>
        <c:axId val="866693704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v>Soil 1+ Sorbent (GAC)</c:v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'% Reduction_Final'!$AU$39:$AU$66</c15:sqref>
                          </c15:fullRef>
                          <c15:formulaRef>
                            <c15:sqref>('% Reduction_Final'!$AU$39:$AU$47,'% Reduction_Final'!$AU$50,'% Reduction_Final'!$AU$52,'% Reduction_Final'!$AU$54:$AU$60,'% Reduction_Final'!$AU$62)</c15:sqref>
                          </c15:formulaRef>
                        </c:ext>
                      </c:extLst>
                      <c:numCache>
                        <c:formatCode>General</c:formatCode>
                        <c:ptCount val="19"/>
                        <c:pt idx="0">
                          <c:v>1.7404671430534633E-14</c:v>
                        </c:pt>
                        <c:pt idx="1">
                          <c:v>0</c:v>
                        </c:pt>
                        <c:pt idx="2">
                          <c:v>0.21129162051759856</c:v>
                        </c:pt>
                        <c:pt idx="3">
                          <c:v>0</c:v>
                        </c:pt>
                        <c:pt idx="4">
                          <c:v>0.41969215646136282</c:v>
                        </c:pt>
                        <c:pt idx="5">
                          <c:v>0</c:v>
                        </c:pt>
                        <c:pt idx="6">
                          <c:v>0.81709473094308216</c:v>
                        </c:pt>
                        <c:pt idx="7">
                          <c:v>1.3180304628783333</c:v>
                        </c:pt>
                        <c:pt idx="8">
                          <c:v>1.7565072908455732</c:v>
                        </c:pt>
                        <c:pt idx="9">
                          <c:v>0</c:v>
                        </c:pt>
                        <c:pt idx="10">
                          <c:v>2.3039929994052009</c:v>
                        </c:pt>
                        <c:pt idx="11">
                          <c:v>0</c:v>
                        </c:pt>
                        <c:pt idx="12">
                          <c:v>0.27370943905478318</c:v>
                        </c:pt>
                        <c:pt idx="13">
                          <c:v>0</c:v>
                        </c:pt>
                        <c:pt idx="14">
                          <c:v>0.52262368253795033</c:v>
                        </c:pt>
                        <c:pt idx="15">
                          <c:v>0.83400161166139741</c:v>
                        </c:pt>
                        <c:pt idx="16">
                          <c:v>2.3956701163371656</c:v>
                        </c:pt>
                        <c:pt idx="17">
                          <c:v>0</c:v>
                        </c:pt>
                        <c:pt idx="18">
                          <c:v>1.9868147436571921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'% Reduction_Final'!$AU$39:$AU$66</c15:sqref>
                          </c15:fullRef>
                          <c15:formulaRef>
                            <c15:sqref>('% Reduction_Final'!$AU$39:$AU$47,'% Reduction_Final'!$AU$50,'% Reduction_Final'!$AU$52,'% Reduction_Final'!$AU$54:$AU$60,'% Reduction_Final'!$AU$62)</c15:sqref>
                          </c15:formulaRef>
                        </c:ext>
                      </c:extLst>
                      <c:numCache>
                        <c:formatCode>General</c:formatCode>
                        <c:ptCount val="19"/>
                        <c:pt idx="0">
                          <c:v>1.7404671430534633E-14</c:v>
                        </c:pt>
                        <c:pt idx="1">
                          <c:v>0</c:v>
                        </c:pt>
                        <c:pt idx="2">
                          <c:v>0.21129162051759856</c:v>
                        </c:pt>
                        <c:pt idx="3">
                          <c:v>0</c:v>
                        </c:pt>
                        <c:pt idx="4">
                          <c:v>0.41969215646136282</c:v>
                        </c:pt>
                        <c:pt idx="5">
                          <c:v>0</c:v>
                        </c:pt>
                        <c:pt idx="6">
                          <c:v>0.81709473094308216</c:v>
                        </c:pt>
                        <c:pt idx="7">
                          <c:v>1.3180304628783333</c:v>
                        </c:pt>
                        <c:pt idx="8">
                          <c:v>1.7565072908455732</c:v>
                        </c:pt>
                        <c:pt idx="9">
                          <c:v>0</c:v>
                        </c:pt>
                        <c:pt idx="10">
                          <c:v>2.3039929994052009</c:v>
                        </c:pt>
                        <c:pt idx="11">
                          <c:v>0</c:v>
                        </c:pt>
                        <c:pt idx="12">
                          <c:v>0.27370943905478318</c:v>
                        </c:pt>
                        <c:pt idx="13">
                          <c:v>0</c:v>
                        </c:pt>
                        <c:pt idx="14">
                          <c:v>0.52262368253795033</c:v>
                        </c:pt>
                        <c:pt idx="15">
                          <c:v>0.83400161166139741</c:v>
                        </c:pt>
                        <c:pt idx="16">
                          <c:v>2.3956701163371656</c:v>
                        </c:pt>
                        <c:pt idx="17">
                          <c:v>0</c:v>
                        </c:pt>
                        <c:pt idx="18">
                          <c:v>1.9868147436571921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'% Reduction_Final'!$A$39:$A$62</c15:sqref>
                        </c15:fullRef>
                        <c15:formulaRef>
                          <c15:sqref>('% Reduction_Final'!$A$39:$A$47,'% Reduction_Final'!$A$50,'% Reduction_Final'!$A$52,'% Reduction_Final'!$A$54:$A$60,'% Reduction_Final'!$A$62)</c15:sqref>
                        </c15:formulaRef>
                      </c:ext>
                    </c:extLst>
                    <c:strCache>
                      <c:ptCount val="19"/>
                      <c:pt idx="0">
                        <c:v>PFBA</c:v>
                      </c:pt>
                      <c:pt idx="1">
                        <c:v>PFPeA</c:v>
                      </c:pt>
                      <c:pt idx="2">
                        <c:v>PFHxA</c:v>
                      </c:pt>
                      <c:pt idx="3">
                        <c:v>PFHpA</c:v>
                      </c:pt>
                      <c:pt idx="4">
                        <c:v>PFOA</c:v>
                      </c:pt>
                      <c:pt idx="5">
                        <c:v>PFNA</c:v>
                      </c:pt>
                      <c:pt idx="6">
                        <c:v>PFDA</c:v>
                      </c:pt>
                      <c:pt idx="7">
                        <c:v>PFUnA</c:v>
                      </c:pt>
                      <c:pt idx="8">
                        <c:v>PFDoA</c:v>
                      </c:pt>
                      <c:pt idx="9">
                        <c:v>NMeFOSAA</c:v>
                      </c:pt>
                      <c:pt idx="10">
                        <c:v>PFOSA</c:v>
                      </c:pt>
                      <c:pt idx="11">
                        <c:v>PFPeS</c:v>
                      </c:pt>
                      <c:pt idx="12">
                        <c:v>PFHxS</c:v>
                      </c:pt>
                      <c:pt idx="13">
                        <c:v>PFHpS</c:v>
                      </c:pt>
                      <c:pt idx="14">
                        <c:v>PFOS</c:v>
                      </c:pt>
                      <c:pt idx="15">
                        <c:v>PFNS</c:v>
                      </c:pt>
                      <c:pt idx="16">
                        <c:v>PFDS</c:v>
                      </c:pt>
                      <c:pt idx="17">
                        <c:v>4:2FTS</c:v>
                      </c:pt>
                      <c:pt idx="18">
                        <c:v>8:2FTS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'% Reduction_Final'!$AT$39:$AT$66</c15:sqref>
                        </c15:fullRef>
                        <c15:formulaRef>
                          <c15:sqref>('% Reduction_Final'!$AT$39:$AT$47,'% Reduction_Final'!$AT$50,'% Reduction_Final'!$AT$52,'% Reduction_Final'!$AT$54:$AT$60,'% Reduction_Final'!$AT$62)</c15:sqref>
                        </c15:formulaRef>
                      </c:ext>
                    </c:extLst>
                    <c:numCache>
                      <c:formatCode>0.00</c:formatCode>
                      <c:ptCount val="19"/>
                      <c:pt idx="0">
                        <c:v>99.027247956403286</c:v>
                      </c:pt>
                      <c:pt idx="1">
                        <c:v>99.62341772151899</c:v>
                      </c:pt>
                      <c:pt idx="2">
                        <c:v>99.043676414736026</c:v>
                      </c:pt>
                      <c:pt idx="3">
                        <c:v>99.671875</c:v>
                      </c:pt>
                      <c:pt idx="4">
                        <c:v>97.58938547486035</c:v>
                      </c:pt>
                      <c:pt idx="5">
                        <c:v>99.713942307692307</c:v>
                      </c:pt>
                      <c:pt idx="6">
                        <c:v>95.666483817882622</c:v>
                      </c:pt>
                      <c:pt idx="7">
                        <c:v>92.294623655913995</c:v>
                      </c:pt>
                      <c:pt idx="8">
                        <c:v>70.630573248407643</c:v>
                      </c:pt>
                      <c:pt idx="9">
                        <c:v>99.397773279352236</c:v>
                      </c:pt>
                      <c:pt idx="10">
                        <c:v>91.503759398496243</c:v>
                      </c:pt>
                      <c:pt idx="11">
                        <c:v>98.508771929824562</c:v>
                      </c:pt>
                      <c:pt idx="12">
                        <c:v>98.600409836065566</c:v>
                      </c:pt>
                      <c:pt idx="13">
                        <c:v>98.182281059063143</c:v>
                      </c:pt>
                      <c:pt idx="14">
                        <c:v>96.148036253776425</c:v>
                      </c:pt>
                      <c:pt idx="15">
                        <c:v>96.481481481481481</c:v>
                      </c:pt>
                      <c:pt idx="16">
                        <c:v>91.659147869674186</c:v>
                      </c:pt>
                      <c:pt idx="17">
                        <c:v>0</c:v>
                      </c:pt>
                      <c:pt idx="18">
                        <c:v>96.357231661831747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5F3-4D2F-A223-269AAE760E3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v>Soil 1+ Sorbent (GAC) +Binder (Cement)</c:v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'% Reduction_Final'!$AY$39:$AY$66</c15:sqref>
                          </c15:fullRef>
                          <c15:formulaRef>
                            <c15:sqref>('% Reduction_Final'!$AY$39:$AY$47,'% Reduction_Final'!$AY$50,'% Reduction_Final'!$AY$52,'% Reduction_Final'!$AY$54:$AY$60,'% Reduction_Final'!$AY$62)</c15:sqref>
                          </c15:formulaRef>
                        </c:ext>
                      </c:extLst>
                      <c:numCache>
                        <c:formatCode>General</c:formatCode>
                        <c:ptCount val="19"/>
                        <c:pt idx="0">
                          <c:v>14.366780552074298</c:v>
                        </c:pt>
                        <c:pt idx="1">
                          <c:v>1.3215577859380436</c:v>
                        </c:pt>
                        <c:pt idx="2">
                          <c:v>0.25890204279763329</c:v>
                        </c:pt>
                        <c:pt idx="3">
                          <c:v>0</c:v>
                        </c:pt>
                        <c:pt idx="4">
                          <c:v>0.10807565431370143</c:v>
                        </c:pt>
                        <c:pt idx="5">
                          <c:v>6.0495468231387536E-3</c:v>
                        </c:pt>
                        <c:pt idx="6">
                          <c:v>0.35400879877162034</c:v>
                        </c:pt>
                        <c:pt idx="7">
                          <c:v>2.0161402150227512</c:v>
                        </c:pt>
                        <c:pt idx="8">
                          <c:v>2.7293420980831149</c:v>
                        </c:pt>
                        <c:pt idx="9">
                          <c:v>1.2735888048695829E-2</c:v>
                        </c:pt>
                        <c:pt idx="10">
                          <c:v>1.1888207392340449</c:v>
                        </c:pt>
                        <c:pt idx="11">
                          <c:v>3.1536484692024275E-2</c:v>
                        </c:pt>
                        <c:pt idx="12">
                          <c:v>5.9118763672976048E-2</c:v>
                        </c:pt>
                        <c:pt idx="13">
                          <c:v>4.2063929841802808E-2</c:v>
                        </c:pt>
                        <c:pt idx="14">
                          <c:v>0.3064557842918359</c:v>
                        </c:pt>
                        <c:pt idx="15">
                          <c:v>0.52662057721525379</c:v>
                        </c:pt>
                        <c:pt idx="16">
                          <c:v>1.6189758435947463</c:v>
                        </c:pt>
                        <c:pt idx="17">
                          <c:v>2.2140276936277776</c:v>
                        </c:pt>
                        <c:pt idx="18">
                          <c:v>0.27020179548617301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'% Reduction_Final'!$AY$39:$AY$66</c15:sqref>
                          </c15:fullRef>
                          <c15:formulaRef>
                            <c15:sqref>('% Reduction_Final'!$AY$39:$AY$47,'% Reduction_Final'!$AY$50,'% Reduction_Final'!$AY$52,'% Reduction_Final'!$AY$54:$AY$60,'% Reduction_Final'!$AY$62)</c15:sqref>
                          </c15:formulaRef>
                        </c:ext>
                      </c:extLst>
                      <c:numCache>
                        <c:formatCode>General</c:formatCode>
                        <c:ptCount val="19"/>
                        <c:pt idx="0">
                          <c:v>14.366780552074298</c:v>
                        </c:pt>
                        <c:pt idx="1">
                          <c:v>1.3215577859380436</c:v>
                        </c:pt>
                        <c:pt idx="2">
                          <c:v>0.25890204279763329</c:v>
                        </c:pt>
                        <c:pt idx="3">
                          <c:v>0</c:v>
                        </c:pt>
                        <c:pt idx="4">
                          <c:v>0.10807565431370143</c:v>
                        </c:pt>
                        <c:pt idx="5">
                          <c:v>6.0495468231387536E-3</c:v>
                        </c:pt>
                        <c:pt idx="6">
                          <c:v>0.35400879877162034</c:v>
                        </c:pt>
                        <c:pt idx="7">
                          <c:v>2.0161402150227512</c:v>
                        </c:pt>
                        <c:pt idx="8">
                          <c:v>2.7293420980831149</c:v>
                        </c:pt>
                        <c:pt idx="9">
                          <c:v>1.2735888048695829E-2</c:v>
                        </c:pt>
                        <c:pt idx="10">
                          <c:v>1.1888207392340449</c:v>
                        </c:pt>
                        <c:pt idx="11">
                          <c:v>3.1536484692024275E-2</c:v>
                        </c:pt>
                        <c:pt idx="12">
                          <c:v>5.9118763672976048E-2</c:v>
                        </c:pt>
                        <c:pt idx="13">
                          <c:v>4.2063929841802808E-2</c:v>
                        </c:pt>
                        <c:pt idx="14">
                          <c:v>0.3064557842918359</c:v>
                        </c:pt>
                        <c:pt idx="15">
                          <c:v>0.52662057721525379</c:v>
                        </c:pt>
                        <c:pt idx="16">
                          <c:v>1.6189758435947463</c:v>
                        </c:pt>
                        <c:pt idx="17">
                          <c:v>2.2140276936277776</c:v>
                        </c:pt>
                        <c:pt idx="18">
                          <c:v>0.27020179548617301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'% Reduction_Final'!$A$39:$A$62</c15:sqref>
                        </c15:fullRef>
                        <c15:formulaRef>
                          <c15:sqref>('% Reduction_Final'!$A$39:$A$47,'% Reduction_Final'!$A$50,'% Reduction_Final'!$A$52,'% Reduction_Final'!$A$54:$A$60,'% Reduction_Final'!$A$62)</c15:sqref>
                        </c15:formulaRef>
                      </c:ext>
                    </c:extLst>
                    <c:strCache>
                      <c:ptCount val="19"/>
                      <c:pt idx="0">
                        <c:v>PFBA</c:v>
                      </c:pt>
                      <c:pt idx="1">
                        <c:v>PFPeA</c:v>
                      </c:pt>
                      <c:pt idx="2">
                        <c:v>PFHxA</c:v>
                      </c:pt>
                      <c:pt idx="3">
                        <c:v>PFHpA</c:v>
                      </c:pt>
                      <c:pt idx="4">
                        <c:v>PFOA</c:v>
                      </c:pt>
                      <c:pt idx="5">
                        <c:v>PFNA</c:v>
                      </c:pt>
                      <c:pt idx="6">
                        <c:v>PFDA</c:v>
                      </c:pt>
                      <c:pt idx="7">
                        <c:v>PFUnA</c:v>
                      </c:pt>
                      <c:pt idx="8">
                        <c:v>PFDoA</c:v>
                      </c:pt>
                      <c:pt idx="9">
                        <c:v>NMeFOSAA</c:v>
                      </c:pt>
                      <c:pt idx="10">
                        <c:v>PFOSA</c:v>
                      </c:pt>
                      <c:pt idx="11">
                        <c:v>PFPeS</c:v>
                      </c:pt>
                      <c:pt idx="12">
                        <c:v>PFHxS</c:v>
                      </c:pt>
                      <c:pt idx="13">
                        <c:v>PFHpS</c:v>
                      </c:pt>
                      <c:pt idx="14">
                        <c:v>PFOS</c:v>
                      </c:pt>
                      <c:pt idx="15">
                        <c:v>PFNS</c:v>
                      </c:pt>
                      <c:pt idx="16">
                        <c:v>PFDS</c:v>
                      </c:pt>
                      <c:pt idx="17">
                        <c:v>4:2FTS</c:v>
                      </c:pt>
                      <c:pt idx="18">
                        <c:v>8:2FTS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'% Reduction_Final'!$AX$39:$AX$66</c15:sqref>
                        </c15:fullRef>
                        <c15:formulaRef>
                          <c15:sqref>('% Reduction_Final'!$AX$39:$AX$47,'% Reduction_Final'!$AX$50,'% Reduction_Final'!$AX$52,'% Reduction_Final'!$AX$54:$AX$60,'% Reduction_Final'!$AX$62)</c15:sqref>
                        </c15:formulaRef>
                      </c:ext>
                    </c:extLst>
                    <c:numCache>
                      <c:formatCode>0.00</c:formatCode>
                      <c:ptCount val="19"/>
                      <c:pt idx="0">
                        <c:v>0</c:v>
                      </c:pt>
                      <c:pt idx="1">
                        <c:v>89.493670886075947</c:v>
                      </c:pt>
                      <c:pt idx="2">
                        <c:v>98.511203949867067</c:v>
                      </c:pt>
                      <c:pt idx="3">
                        <c:v>89.411764705882362</c:v>
                      </c:pt>
                      <c:pt idx="4">
                        <c:v>98.488826815642469</c:v>
                      </c:pt>
                      <c:pt idx="5">
                        <c:v>99.726762820512818</c:v>
                      </c:pt>
                      <c:pt idx="6">
                        <c:v>98.618211738891944</c:v>
                      </c:pt>
                      <c:pt idx="7">
                        <c:v>93.733333333333334</c:v>
                      </c:pt>
                      <c:pt idx="8">
                        <c:v>69.713375796178354</c:v>
                      </c:pt>
                      <c:pt idx="9">
                        <c:v>99.42476383265857</c:v>
                      </c:pt>
                      <c:pt idx="10">
                        <c:v>97.583333333333329</c:v>
                      </c:pt>
                      <c:pt idx="11">
                        <c:v>98.575605680868833</c:v>
                      </c:pt>
                      <c:pt idx="12">
                        <c:v>99.568442622950812</c:v>
                      </c:pt>
                      <c:pt idx="13">
                        <c:v>98.263747454175146</c:v>
                      </c:pt>
                      <c:pt idx="14">
                        <c:v>99.314199395770387</c:v>
                      </c:pt>
                      <c:pt idx="15">
                        <c:v>98.437908496732021</c:v>
                      </c:pt>
                      <c:pt idx="16">
                        <c:v>94.666666666666671</c:v>
                      </c:pt>
                      <c:pt idx="17">
                        <c:v>-1.2878587085651816E-14</c:v>
                      </c:pt>
                      <c:pt idx="18">
                        <c:v>98.412764193949442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5F3-4D2F-A223-269AAE760E33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v>50% removal Scale</c:v>
          </c:tx>
          <c:spPr>
            <a:ln w="28575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'% Reduction_Final'!$A$39:$A$62</c15:sqref>
                  </c15:fullRef>
                </c:ext>
              </c:extLst>
              <c:f>('% Reduction_Final'!$A$39:$A$47,'% Reduction_Final'!$A$50,'% Reduction_Final'!$A$52,'% Reduction_Final'!$A$54:$A$60,'% Reduction_Final'!$A$62)</c:f>
              <c:strCache>
                <c:ptCount val="19"/>
                <c:pt idx="0">
                  <c:v>PFBA</c:v>
                </c:pt>
                <c:pt idx="1">
                  <c:v>PFPeA</c:v>
                </c:pt>
                <c:pt idx="2">
                  <c:v>PFHxA</c:v>
                </c:pt>
                <c:pt idx="3">
                  <c:v>PFHpA</c:v>
                </c:pt>
                <c:pt idx="4">
                  <c:v>PFOA</c:v>
                </c:pt>
                <c:pt idx="5">
                  <c:v>PFNA</c:v>
                </c:pt>
                <c:pt idx="6">
                  <c:v>PFDA</c:v>
                </c:pt>
                <c:pt idx="7">
                  <c:v>PFUnA</c:v>
                </c:pt>
                <c:pt idx="8">
                  <c:v>PFDoA</c:v>
                </c:pt>
                <c:pt idx="9">
                  <c:v>NMeFOSAA</c:v>
                </c:pt>
                <c:pt idx="10">
                  <c:v>PFOSA</c:v>
                </c:pt>
                <c:pt idx="11">
                  <c:v>PFPeS</c:v>
                </c:pt>
                <c:pt idx="12">
                  <c:v>PFHxS</c:v>
                </c:pt>
                <c:pt idx="13">
                  <c:v>PFHpS</c:v>
                </c:pt>
                <c:pt idx="14">
                  <c:v>PFOS</c:v>
                </c:pt>
                <c:pt idx="15">
                  <c:v>PFNS</c:v>
                </c:pt>
                <c:pt idx="16">
                  <c:v>PFDS</c:v>
                </c:pt>
                <c:pt idx="17">
                  <c:v>4:2FTS</c:v>
                </c:pt>
                <c:pt idx="18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Reduction_Final'!$AZ$39:$AZ$66</c15:sqref>
                  </c15:fullRef>
                </c:ext>
              </c:extLst>
              <c:f>('% Reduction_Final'!$AZ$39:$AZ$47,'% Reduction_Final'!$AZ$50,'% Reduction_Final'!$AZ$52,'% Reduction_Final'!$AZ$54:$AZ$60,'% Reduction_Final'!$AZ$62)</c:f>
              <c:numCache>
                <c:formatCode>0.00</c:formatCode>
                <c:ptCount val="1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F3-4D2F-A223-269AAE760E33}"/>
            </c:ext>
          </c:extLst>
        </c:ser>
        <c:ser>
          <c:idx val="5"/>
          <c:order val="5"/>
          <c:tx>
            <c:v>100% removal Scale</c:v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'% Reduction_Final'!$A$39:$A$62</c15:sqref>
                  </c15:fullRef>
                </c:ext>
              </c:extLst>
              <c:f>('% Reduction_Final'!$A$39:$A$47,'% Reduction_Final'!$A$50,'% Reduction_Final'!$A$52,'% Reduction_Final'!$A$54:$A$60,'% Reduction_Final'!$A$62)</c:f>
              <c:strCache>
                <c:ptCount val="19"/>
                <c:pt idx="0">
                  <c:v>PFBA</c:v>
                </c:pt>
                <c:pt idx="1">
                  <c:v>PFPeA</c:v>
                </c:pt>
                <c:pt idx="2">
                  <c:v>PFHxA</c:v>
                </c:pt>
                <c:pt idx="3">
                  <c:v>PFHpA</c:v>
                </c:pt>
                <c:pt idx="4">
                  <c:v>PFOA</c:v>
                </c:pt>
                <c:pt idx="5">
                  <c:v>PFNA</c:v>
                </c:pt>
                <c:pt idx="6">
                  <c:v>PFDA</c:v>
                </c:pt>
                <c:pt idx="7">
                  <c:v>PFUnA</c:v>
                </c:pt>
                <c:pt idx="8">
                  <c:v>PFDoA</c:v>
                </c:pt>
                <c:pt idx="9">
                  <c:v>NMeFOSAA</c:v>
                </c:pt>
                <c:pt idx="10">
                  <c:v>PFOSA</c:v>
                </c:pt>
                <c:pt idx="11">
                  <c:v>PFPeS</c:v>
                </c:pt>
                <c:pt idx="12">
                  <c:v>PFHxS</c:v>
                </c:pt>
                <c:pt idx="13">
                  <c:v>PFHpS</c:v>
                </c:pt>
                <c:pt idx="14">
                  <c:v>PFOS</c:v>
                </c:pt>
                <c:pt idx="15">
                  <c:v>PFNS</c:v>
                </c:pt>
                <c:pt idx="16">
                  <c:v>PFDS</c:v>
                </c:pt>
                <c:pt idx="17">
                  <c:v>4:2FTS</c:v>
                </c:pt>
                <c:pt idx="18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Reduction_Final'!$BA$39:$BA$66</c15:sqref>
                  </c15:fullRef>
                </c:ext>
              </c:extLst>
              <c:f>('% Reduction_Final'!$BA$39:$BA$47,'% Reduction_Final'!$BA$50,'% Reduction_Final'!$BA$52,'% Reduction_Final'!$BA$54:$BA$60,'% Reduction_Final'!$BA$62)</c:f>
              <c:numCache>
                <c:formatCode>0.00</c:formatCode>
                <c:ptCount val="1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F3-4D2F-A223-269AAE760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851304"/>
        <c:axId val="1008846384"/>
      </c:lineChart>
      <c:catAx>
        <c:axId val="86668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693704"/>
        <c:crosses val="autoZero"/>
        <c:auto val="1"/>
        <c:lblAlgn val="ctr"/>
        <c:lblOffset val="100"/>
        <c:noMultiLvlLbl val="0"/>
      </c:catAx>
      <c:valAx>
        <c:axId val="866693704"/>
        <c:scaling>
          <c:orientation val="minMax"/>
          <c:max val="11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Immbilization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cross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688784"/>
        <c:crosses val="autoZero"/>
        <c:crossBetween val="between"/>
      </c:valAx>
      <c:valAx>
        <c:axId val="1008846384"/>
        <c:scaling>
          <c:orientation val="minMax"/>
          <c:max val="110"/>
          <c:min val="0"/>
        </c:scaling>
        <c:delete val="0"/>
        <c:axPos val="r"/>
        <c:numFmt formatCode="0.00" sourceLinked="1"/>
        <c:majorTickMark val="cross"/>
        <c:minorTickMark val="none"/>
        <c:tickLblPos val="none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851304"/>
        <c:crosses val="max"/>
        <c:crossBetween val="between"/>
      </c:valAx>
      <c:catAx>
        <c:axId val="1008851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8846384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9.7795041370048949E-2"/>
          <c:y val="0.83558530901446837"/>
          <c:w val="0.88820168915350051"/>
          <c:h val="0.115570375510592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Soil 2+Sorbent (BM1)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Reduction_Final'!$BH$39:$BH$62</c15:sqref>
                    </c15:fullRef>
                  </c:ext>
                </c:extLst>
                <c:f>('% Reduction_Final'!$BH$39:$BH$47,'% Reduction_Final'!$BH$50:$BH$62)</c:f>
                <c:numCache>
                  <c:formatCode>General</c:formatCode>
                  <c:ptCount val="22"/>
                  <c:pt idx="0">
                    <c:v>0.89204290954513843</c:v>
                  </c:pt>
                  <c:pt idx="1">
                    <c:v>12.128014747249683</c:v>
                  </c:pt>
                  <c:pt idx="2">
                    <c:v>18.32630909606117</c:v>
                  </c:pt>
                  <c:pt idx="3">
                    <c:v>13.820609945268673</c:v>
                  </c:pt>
                  <c:pt idx="4">
                    <c:v>7.0483651172333683</c:v>
                  </c:pt>
                  <c:pt idx="5">
                    <c:v>9.9991404589272346</c:v>
                  </c:pt>
                  <c:pt idx="6">
                    <c:v>13.832497736747642</c:v>
                  </c:pt>
                  <c:pt idx="7">
                    <c:v>19.16947668991245</c:v>
                  </c:pt>
                  <c:pt idx="8">
                    <c:v>46.853416710656816</c:v>
                  </c:pt>
                  <c:pt idx="9">
                    <c:v>12.031837972018462</c:v>
                  </c:pt>
                  <c:pt idx="10">
                    <c:v>25.501046792392682</c:v>
                  </c:pt>
                  <c:pt idx="11">
                    <c:v>7.94240238380881</c:v>
                  </c:pt>
                  <c:pt idx="12">
                    <c:v>15.881883269882703</c:v>
                  </c:pt>
                  <c:pt idx="13">
                    <c:v>9.2470885003677044</c:v>
                  </c:pt>
                  <c:pt idx="14">
                    <c:v>12.501218410421897</c:v>
                  </c:pt>
                  <c:pt idx="15">
                    <c:v>13.106351401352823</c:v>
                  </c:pt>
                  <c:pt idx="16">
                    <c:v>13.996320995790654</c:v>
                  </c:pt>
                  <c:pt idx="17">
                    <c:v>4.5152734923555533</c:v>
                  </c:pt>
                  <c:pt idx="18">
                    <c:v>4.0695655120516685</c:v>
                  </c:pt>
                  <c:pt idx="19">
                    <c:v>17.593129814017463</c:v>
                  </c:pt>
                  <c:pt idx="20">
                    <c:v>16.668162063060297</c:v>
                  </c:pt>
                  <c:pt idx="21">
                    <c:v>6.697103734395391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Reduction_Final'!$BH$39:$BH$62</c15:sqref>
                    </c15:fullRef>
                  </c:ext>
                </c:extLst>
                <c:f>('% Reduction_Final'!$BH$39:$BH$47,'% Reduction_Final'!$BH$50:$BH$62)</c:f>
                <c:numCache>
                  <c:formatCode>General</c:formatCode>
                  <c:ptCount val="22"/>
                  <c:pt idx="0">
                    <c:v>0.89204290954513843</c:v>
                  </c:pt>
                  <c:pt idx="1">
                    <c:v>12.128014747249683</c:v>
                  </c:pt>
                  <c:pt idx="2">
                    <c:v>18.32630909606117</c:v>
                  </c:pt>
                  <c:pt idx="3">
                    <c:v>13.820609945268673</c:v>
                  </c:pt>
                  <c:pt idx="4">
                    <c:v>7.0483651172333683</c:v>
                  </c:pt>
                  <c:pt idx="5">
                    <c:v>9.9991404589272346</c:v>
                  </c:pt>
                  <c:pt idx="6">
                    <c:v>13.832497736747642</c:v>
                  </c:pt>
                  <c:pt idx="7">
                    <c:v>19.16947668991245</c:v>
                  </c:pt>
                  <c:pt idx="8">
                    <c:v>46.853416710656816</c:v>
                  </c:pt>
                  <c:pt idx="9">
                    <c:v>12.031837972018462</c:v>
                  </c:pt>
                  <c:pt idx="10">
                    <c:v>25.501046792392682</c:v>
                  </c:pt>
                  <c:pt idx="11">
                    <c:v>7.94240238380881</c:v>
                  </c:pt>
                  <c:pt idx="12">
                    <c:v>15.881883269882703</c:v>
                  </c:pt>
                  <c:pt idx="13">
                    <c:v>9.2470885003677044</c:v>
                  </c:pt>
                  <c:pt idx="14">
                    <c:v>12.501218410421897</c:v>
                  </c:pt>
                  <c:pt idx="15">
                    <c:v>13.106351401352823</c:v>
                  </c:pt>
                  <c:pt idx="16">
                    <c:v>13.996320995790654</c:v>
                  </c:pt>
                  <c:pt idx="17">
                    <c:v>4.5152734923555533</c:v>
                  </c:pt>
                  <c:pt idx="18">
                    <c:v>4.0695655120516685</c:v>
                  </c:pt>
                  <c:pt idx="19">
                    <c:v>17.593129814017463</c:v>
                  </c:pt>
                  <c:pt idx="20">
                    <c:v>16.668162063060297</c:v>
                  </c:pt>
                  <c:pt idx="21">
                    <c:v>6.697103734395391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'% Reduction_Final'!$A$39:$A$62</c15:sqref>
                  </c15:fullRef>
                </c:ext>
              </c:extLst>
              <c:f>('% Reduction_Final'!$A$39:$A$47,'% Reduction_Final'!$A$50:$A$62)</c:f>
              <c:strCache>
                <c:ptCount val="22"/>
                <c:pt idx="0">
                  <c:v>PFBA</c:v>
                </c:pt>
                <c:pt idx="1">
                  <c:v>PFPeA</c:v>
                </c:pt>
                <c:pt idx="2">
                  <c:v>PFHxA</c:v>
                </c:pt>
                <c:pt idx="3">
                  <c:v>PFHpA</c:v>
                </c:pt>
                <c:pt idx="4">
                  <c:v>PFOA</c:v>
                </c:pt>
                <c:pt idx="5">
                  <c:v>PFNA</c:v>
                </c:pt>
                <c:pt idx="6">
                  <c:v>PFDA</c:v>
                </c:pt>
                <c:pt idx="7">
                  <c:v>PFUnA</c:v>
                </c:pt>
                <c:pt idx="8">
                  <c:v>PFDoA</c:v>
                </c:pt>
                <c:pt idx="9">
                  <c:v>NMeFOSAA</c:v>
                </c:pt>
                <c:pt idx="10">
                  <c:v>NEtFOSAA</c:v>
                </c:pt>
                <c:pt idx="11">
                  <c:v>PFOSA</c:v>
                </c:pt>
                <c:pt idx="12">
                  <c:v>PFBS</c:v>
                </c:pt>
                <c:pt idx="13">
                  <c:v>PFPeS</c:v>
                </c:pt>
                <c:pt idx="14">
                  <c:v>PFHxS</c:v>
                </c:pt>
                <c:pt idx="15">
                  <c:v>PFHpS</c:v>
                </c:pt>
                <c:pt idx="16">
                  <c:v>PFOS</c:v>
                </c:pt>
                <c:pt idx="17">
                  <c:v>PFNS</c:v>
                </c:pt>
                <c:pt idx="18">
                  <c:v>PFDS</c:v>
                </c:pt>
                <c:pt idx="19">
                  <c:v>4:2FTS</c:v>
                </c:pt>
                <c:pt idx="20">
                  <c:v>6:2FTS</c:v>
                </c:pt>
                <c:pt idx="21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Reduction_Final'!$BG$39:$BG$62</c15:sqref>
                  </c15:fullRef>
                </c:ext>
              </c:extLst>
              <c:f>('% Reduction_Final'!$BG$39:$BG$47,'% Reduction_Final'!$BG$50:$BG$62)</c:f>
              <c:numCache>
                <c:formatCode>0.00</c:formatCode>
                <c:ptCount val="22"/>
                <c:pt idx="0">
                  <c:v>74.119718309859152</c:v>
                </c:pt>
                <c:pt idx="1">
                  <c:v>0</c:v>
                </c:pt>
                <c:pt idx="2">
                  <c:v>0</c:v>
                </c:pt>
                <c:pt idx="3">
                  <c:v>18.944444444444446</c:v>
                </c:pt>
                <c:pt idx="4">
                  <c:v>1.881950384944391</c:v>
                </c:pt>
                <c:pt idx="5">
                  <c:v>25.090909090909083</c:v>
                </c:pt>
                <c:pt idx="6">
                  <c:v>26.520051746442437</c:v>
                </c:pt>
                <c:pt idx="7">
                  <c:v>0</c:v>
                </c:pt>
                <c:pt idx="8">
                  <c:v>0</c:v>
                </c:pt>
                <c:pt idx="9">
                  <c:v>11.648351648351644</c:v>
                </c:pt>
                <c:pt idx="10">
                  <c:v>0</c:v>
                </c:pt>
                <c:pt idx="11">
                  <c:v>23.131170662905493</c:v>
                </c:pt>
                <c:pt idx="12">
                  <c:v>0</c:v>
                </c:pt>
                <c:pt idx="13">
                  <c:v>28.952772073921977</c:v>
                </c:pt>
                <c:pt idx="14">
                  <c:v>5.1215917464996368</c:v>
                </c:pt>
                <c:pt idx="15">
                  <c:v>46.212441811256873</c:v>
                </c:pt>
                <c:pt idx="16">
                  <c:v>30.477908025247974</c:v>
                </c:pt>
                <c:pt idx="17">
                  <c:v>56.066274719401385</c:v>
                </c:pt>
                <c:pt idx="18">
                  <c:v>35.639283508338472</c:v>
                </c:pt>
                <c:pt idx="19">
                  <c:v>0</c:v>
                </c:pt>
                <c:pt idx="20">
                  <c:v>3.8155802861685166</c:v>
                </c:pt>
                <c:pt idx="21">
                  <c:v>42.790966994788647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3-4D54-8370-B9EDA8847096}"/>
            </c:ext>
          </c:extLst>
        </c:ser>
        <c:ser>
          <c:idx val="1"/>
          <c:order val="1"/>
          <c:tx>
            <c:v>Soil 2+ Sorbent (BM1) +Binder (Cement)</c:v>
          </c:tx>
          <c:spPr>
            <a:solidFill>
              <a:schemeClr val="bg2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Reduction_Final'!$BL$39:$BL$61</c15:sqref>
                    </c15:fullRef>
                  </c:ext>
                </c:extLst>
                <c:f>('% Reduction_Final'!$BL$39:$BL$47,'% Reduction_Final'!$BL$50:$BL$61)</c:f>
                <c:numCache>
                  <c:formatCode>General</c:formatCode>
                  <c:ptCount val="21"/>
                  <c:pt idx="0">
                    <c:v>36.18664472971053</c:v>
                  </c:pt>
                  <c:pt idx="1">
                    <c:v>17.10407169317638</c:v>
                  </c:pt>
                  <c:pt idx="2">
                    <c:v>9.3938146729184808</c:v>
                  </c:pt>
                  <c:pt idx="3">
                    <c:v>2.8349668493717917</c:v>
                  </c:pt>
                  <c:pt idx="4">
                    <c:v>3.6423627274659967</c:v>
                  </c:pt>
                  <c:pt idx="5">
                    <c:v>7.0135641898131637E-2</c:v>
                  </c:pt>
                  <c:pt idx="6">
                    <c:v>0.48525224666264338</c:v>
                  </c:pt>
                  <c:pt idx="7">
                    <c:v>2.8487677756070948E-2</c:v>
                  </c:pt>
                  <c:pt idx="8">
                    <c:v>3.272136286339003E-2</c:v>
                  </c:pt>
                  <c:pt idx="9">
                    <c:v>5.7100576073697E-2</c:v>
                  </c:pt>
                  <c:pt idx="10">
                    <c:v>9.5272321648448732E-2</c:v>
                  </c:pt>
                  <c:pt idx="11">
                    <c:v>1.913002181459633</c:v>
                  </c:pt>
                  <c:pt idx="12">
                    <c:v>11.584937952528733</c:v>
                  </c:pt>
                  <c:pt idx="13">
                    <c:v>5.130717948023376</c:v>
                  </c:pt>
                  <c:pt idx="14">
                    <c:v>4.7881352387957063</c:v>
                  </c:pt>
                  <c:pt idx="15">
                    <c:v>0.79734144338136836</c:v>
                  </c:pt>
                  <c:pt idx="16">
                    <c:v>1.2328435201196564</c:v>
                  </c:pt>
                  <c:pt idx="17">
                    <c:v>0.4105884064885596</c:v>
                  </c:pt>
                  <c:pt idx="18">
                    <c:v>0.31184326236392723</c:v>
                  </c:pt>
                  <c:pt idx="19">
                    <c:v>10.970407638608254</c:v>
                  </c:pt>
                  <c:pt idx="20">
                    <c:v>2.5668168437896886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Reduction_Final'!$BL$39:$BL$62</c15:sqref>
                    </c15:fullRef>
                  </c:ext>
                </c:extLst>
                <c:f>('% Reduction_Final'!$BL$39:$BL$47,'% Reduction_Final'!$BL$50:$BL$62)</c:f>
                <c:numCache>
                  <c:formatCode>General</c:formatCode>
                  <c:ptCount val="22"/>
                  <c:pt idx="0">
                    <c:v>36.18664472971053</c:v>
                  </c:pt>
                  <c:pt idx="1">
                    <c:v>17.10407169317638</c:v>
                  </c:pt>
                  <c:pt idx="2">
                    <c:v>9.3938146729184808</c:v>
                  </c:pt>
                  <c:pt idx="3">
                    <c:v>2.8349668493717917</c:v>
                  </c:pt>
                  <c:pt idx="4">
                    <c:v>3.6423627274659967</c:v>
                  </c:pt>
                  <c:pt idx="5">
                    <c:v>7.0135641898131637E-2</c:v>
                  </c:pt>
                  <c:pt idx="6">
                    <c:v>0.48525224666264338</c:v>
                  </c:pt>
                  <c:pt idx="7">
                    <c:v>2.8487677756070948E-2</c:v>
                  </c:pt>
                  <c:pt idx="8">
                    <c:v>3.272136286339003E-2</c:v>
                  </c:pt>
                  <c:pt idx="9">
                    <c:v>5.7100576073697E-2</c:v>
                  </c:pt>
                  <c:pt idx="10">
                    <c:v>9.5272321648448732E-2</c:v>
                  </c:pt>
                  <c:pt idx="11">
                    <c:v>1.913002181459633</c:v>
                  </c:pt>
                  <c:pt idx="12">
                    <c:v>11.584937952528733</c:v>
                  </c:pt>
                  <c:pt idx="13">
                    <c:v>5.130717948023376</c:v>
                  </c:pt>
                  <c:pt idx="14">
                    <c:v>4.7881352387957063</c:v>
                  </c:pt>
                  <c:pt idx="15">
                    <c:v>0.79734144338136836</c:v>
                  </c:pt>
                  <c:pt idx="16">
                    <c:v>1.2328435201196564</c:v>
                  </c:pt>
                  <c:pt idx="17">
                    <c:v>0.4105884064885596</c:v>
                  </c:pt>
                  <c:pt idx="18">
                    <c:v>0.31184326236392723</c:v>
                  </c:pt>
                  <c:pt idx="19">
                    <c:v>10.970407638608254</c:v>
                  </c:pt>
                  <c:pt idx="20">
                    <c:v>2.5668168437896886</c:v>
                  </c:pt>
                  <c:pt idx="21">
                    <c:v>1.8929255588152678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'% Reduction_Final'!$A$39:$A$62</c15:sqref>
                  </c15:fullRef>
                </c:ext>
              </c:extLst>
              <c:f>('% Reduction_Final'!$A$39:$A$47,'% Reduction_Final'!$A$50:$A$62)</c:f>
              <c:strCache>
                <c:ptCount val="22"/>
                <c:pt idx="0">
                  <c:v>PFBA</c:v>
                </c:pt>
                <c:pt idx="1">
                  <c:v>PFPeA</c:v>
                </c:pt>
                <c:pt idx="2">
                  <c:v>PFHxA</c:v>
                </c:pt>
                <c:pt idx="3">
                  <c:v>PFHpA</c:v>
                </c:pt>
                <c:pt idx="4">
                  <c:v>PFOA</c:v>
                </c:pt>
                <c:pt idx="5">
                  <c:v>PFNA</c:v>
                </c:pt>
                <c:pt idx="6">
                  <c:v>PFDA</c:v>
                </c:pt>
                <c:pt idx="7">
                  <c:v>PFUnA</c:v>
                </c:pt>
                <c:pt idx="8">
                  <c:v>PFDoA</c:v>
                </c:pt>
                <c:pt idx="9">
                  <c:v>NMeFOSAA</c:v>
                </c:pt>
                <c:pt idx="10">
                  <c:v>NEtFOSAA</c:v>
                </c:pt>
                <c:pt idx="11">
                  <c:v>PFOSA</c:v>
                </c:pt>
                <c:pt idx="12">
                  <c:v>PFBS</c:v>
                </c:pt>
                <c:pt idx="13">
                  <c:v>PFPeS</c:v>
                </c:pt>
                <c:pt idx="14">
                  <c:v>PFHxS</c:v>
                </c:pt>
                <c:pt idx="15">
                  <c:v>PFHpS</c:v>
                </c:pt>
                <c:pt idx="16">
                  <c:v>PFOS</c:v>
                </c:pt>
                <c:pt idx="17">
                  <c:v>PFNS</c:v>
                </c:pt>
                <c:pt idx="18">
                  <c:v>PFDS</c:v>
                </c:pt>
                <c:pt idx="19">
                  <c:v>4:2FTS</c:v>
                </c:pt>
                <c:pt idx="20">
                  <c:v>6:2FTS</c:v>
                </c:pt>
                <c:pt idx="21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Reduction_Final'!$BK$39:$BK$62</c15:sqref>
                  </c15:fullRef>
                </c:ext>
              </c:extLst>
              <c:f>('% Reduction_Final'!$BK$39:$BK$47,'% Reduction_Final'!$BK$50:$BK$62)</c:f>
              <c:numCache>
                <c:formatCode>0.00</c:formatCode>
                <c:ptCount val="22"/>
                <c:pt idx="0">
                  <c:v>43.573943661971832</c:v>
                </c:pt>
                <c:pt idx="1">
                  <c:v>42.296595499134447</c:v>
                </c:pt>
                <c:pt idx="2">
                  <c:v>56.730769230769226</c:v>
                </c:pt>
                <c:pt idx="3">
                  <c:v>77.444444444444443</c:v>
                </c:pt>
                <c:pt idx="4">
                  <c:v>83.259195893926432</c:v>
                </c:pt>
                <c:pt idx="5">
                  <c:v>92.698181818181823</c:v>
                </c:pt>
                <c:pt idx="6">
                  <c:v>95.316946959896498</c:v>
                </c:pt>
                <c:pt idx="7">
                  <c:v>98.009868421052644</c:v>
                </c:pt>
                <c:pt idx="8">
                  <c:v>97.714105793450884</c:v>
                </c:pt>
                <c:pt idx="9">
                  <c:v>96.010989010989007</c:v>
                </c:pt>
                <c:pt idx="10">
                  <c:v>93.34433443344335</c:v>
                </c:pt>
                <c:pt idx="11">
                  <c:v>90.267983074753189</c:v>
                </c:pt>
                <c:pt idx="12">
                  <c:v>46.546546546546544</c:v>
                </c:pt>
                <c:pt idx="13">
                  <c:v>79.671457905544159</c:v>
                </c:pt>
                <c:pt idx="14">
                  <c:v>83.050847457627114</c:v>
                </c:pt>
                <c:pt idx="15">
                  <c:v>93.719847651290749</c:v>
                </c:pt>
                <c:pt idx="16">
                  <c:v>93.967538322813354</c:v>
                </c:pt>
                <c:pt idx="17">
                  <c:v>98.281133083912366</c:v>
                </c:pt>
                <c:pt idx="18">
                  <c:v>98.348980852377991</c:v>
                </c:pt>
                <c:pt idx="19">
                  <c:v>49.840595111583418</c:v>
                </c:pt>
                <c:pt idx="20">
                  <c:v>86.804451510333863</c:v>
                </c:pt>
                <c:pt idx="21">
                  <c:v>88.459756803705844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73-4D54-8370-B9EDA8847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66688784"/>
        <c:axId val="866693704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v>Soil 2+Sorbent (GAC)</c:v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uri="{02D57815-91ED-43cb-92C2-25804820EDAC}">
                          <c15:fullRef>
                            <c15:sqref>'% Reduction_Final'!$BP$39:$BP$66</c15:sqref>
                          </c15:fullRef>
                          <c15:formulaRef>
                            <c15:sqref>('% Reduction_Final'!$BP$39:$BP$47,'% Reduction_Final'!$BP$50:$BP$66)</c15:sqref>
                          </c15:formulaRef>
                        </c:ext>
                      </c:extLst>
                      <c:numCache>
                        <c:formatCode>General</c:formatCode>
                        <c:ptCount val="26"/>
                        <c:pt idx="0">
                          <c:v>0.78601416350162279</c:v>
                        </c:pt>
                        <c:pt idx="1">
                          <c:v>0.39336923378441369</c:v>
                        </c:pt>
                        <c:pt idx="2">
                          <c:v>0.52619771959329986</c:v>
                        </c:pt>
                        <c:pt idx="3">
                          <c:v>0.81351773865793009</c:v>
                        </c:pt>
                        <c:pt idx="4">
                          <c:v>0.57841373838757526</c:v>
                        </c:pt>
                        <c:pt idx="5">
                          <c:v>1.6176873606152089</c:v>
                        </c:pt>
                        <c:pt idx="6">
                          <c:v>2.2537565839080549</c:v>
                        </c:pt>
                        <c:pt idx="7">
                          <c:v>6.4572069580422553E-2</c:v>
                        </c:pt>
                        <c:pt idx="8">
                          <c:v>10.312716027884433</c:v>
                        </c:pt>
                        <c:pt idx="9">
                          <c:v>0.13323467750530393</c:v>
                        </c:pt>
                        <c:pt idx="10">
                          <c:v>0.22230208384638858</c:v>
                        </c:pt>
                        <c:pt idx="11">
                          <c:v>0.44445560667387596</c:v>
                        </c:pt>
                        <c:pt idx="12">
                          <c:v>0.40771595304137448</c:v>
                        </c:pt>
                        <c:pt idx="13">
                          <c:v>0.51304714033487087</c:v>
                        </c:pt>
                        <c:pt idx="14">
                          <c:v>0.62284972381639203</c:v>
                        </c:pt>
                        <c:pt idx="15">
                          <c:v>1.2385329576221944</c:v>
                        </c:pt>
                        <c:pt idx="16">
                          <c:v>2.4926949222620136</c:v>
                        </c:pt>
                        <c:pt idx="17">
                          <c:v>2.9557063499891898</c:v>
                        </c:pt>
                        <c:pt idx="18">
                          <c:v>4.1767004836049688</c:v>
                        </c:pt>
                        <c:pt idx="19">
                          <c:v>0.74364274031563271</c:v>
                        </c:pt>
                        <c:pt idx="20">
                          <c:v>1.9852498359881021</c:v>
                        </c:pt>
                        <c:pt idx="21">
                          <c:v>1.8723020457626758</c:v>
                        </c:pt>
                        <c:pt idx="22">
                          <c:v>3.2446130830491393</c:v>
                        </c:pt>
                        <c:pt idx="23">
                          <c:v>3.3400428796094079</c:v>
                        </c:pt>
                        <c:pt idx="24">
                          <c:v>3.2446130830491393</c:v>
                        </c:pt>
                        <c:pt idx="25">
                          <c:v>3.3400428796094079</c:v>
                        </c:pt>
                      </c:numCache>
                    </c:numRef>
                  </c:plus>
                  <c:minus>
                    <c:numRef>
                      <c:extLst>
                        <c:ext uri="{02D57815-91ED-43cb-92C2-25804820EDAC}">
                          <c15:fullRef>
                            <c15:sqref>'% Reduction_Final'!$BP$39:$BP$66</c15:sqref>
                          </c15:fullRef>
                          <c15:formulaRef>
                            <c15:sqref>('% Reduction_Final'!$BP$39:$BP$47,'% Reduction_Final'!$BP$50:$BP$66)</c15:sqref>
                          </c15:formulaRef>
                        </c:ext>
                      </c:extLst>
                      <c:numCache>
                        <c:formatCode>General</c:formatCode>
                        <c:ptCount val="26"/>
                        <c:pt idx="0">
                          <c:v>0.78601416350162279</c:v>
                        </c:pt>
                        <c:pt idx="1">
                          <c:v>0.39336923378441369</c:v>
                        </c:pt>
                        <c:pt idx="2">
                          <c:v>0.52619771959329986</c:v>
                        </c:pt>
                        <c:pt idx="3">
                          <c:v>0.81351773865793009</c:v>
                        </c:pt>
                        <c:pt idx="4">
                          <c:v>0.57841373838757526</c:v>
                        </c:pt>
                        <c:pt idx="5">
                          <c:v>1.6176873606152089</c:v>
                        </c:pt>
                        <c:pt idx="6">
                          <c:v>2.2537565839080549</c:v>
                        </c:pt>
                        <c:pt idx="7">
                          <c:v>6.4572069580422553E-2</c:v>
                        </c:pt>
                        <c:pt idx="8">
                          <c:v>10.312716027884433</c:v>
                        </c:pt>
                        <c:pt idx="9">
                          <c:v>0.13323467750530393</c:v>
                        </c:pt>
                        <c:pt idx="10">
                          <c:v>0.22230208384638858</c:v>
                        </c:pt>
                        <c:pt idx="11">
                          <c:v>0.44445560667387596</c:v>
                        </c:pt>
                        <c:pt idx="12">
                          <c:v>0.40771595304137448</c:v>
                        </c:pt>
                        <c:pt idx="13">
                          <c:v>0.51304714033487087</c:v>
                        </c:pt>
                        <c:pt idx="14">
                          <c:v>0.62284972381639203</c:v>
                        </c:pt>
                        <c:pt idx="15">
                          <c:v>1.2385329576221944</c:v>
                        </c:pt>
                        <c:pt idx="16">
                          <c:v>2.4926949222620136</c:v>
                        </c:pt>
                        <c:pt idx="17">
                          <c:v>2.9557063499891898</c:v>
                        </c:pt>
                        <c:pt idx="18">
                          <c:v>4.1767004836049688</c:v>
                        </c:pt>
                        <c:pt idx="19">
                          <c:v>0.74364274031563271</c:v>
                        </c:pt>
                        <c:pt idx="20">
                          <c:v>1.9852498359881021</c:v>
                        </c:pt>
                        <c:pt idx="21">
                          <c:v>1.8723020457626758</c:v>
                        </c:pt>
                        <c:pt idx="22">
                          <c:v>3.2446130830491393</c:v>
                        </c:pt>
                        <c:pt idx="23">
                          <c:v>3.3400428796094079</c:v>
                        </c:pt>
                        <c:pt idx="24">
                          <c:v>3.2446130830491393</c:v>
                        </c:pt>
                        <c:pt idx="25">
                          <c:v>3.3400428796094079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uri="{02D57815-91ED-43cb-92C2-25804820EDAC}">
                        <c15:fullRef>
                          <c15:sqref>'% Reduction_Final'!$A$39:$A$62</c15:sqref>
                        </c15:fullRef>
                        <c15:formulaRef>
                          <c15:sqref>('% Reduction_Final'!$A$39:$A$47,'% Reduction_Final'!$A$50:$A$62)</c15:sqref>
                        </c15:formulaRef>
                      </c:ext>
                    </c:extLst>
                    <c:strCache>
                      <c:ptCount val="22"/>
                      <c:pt idx="0">
                        <c:v>PFBA</c:v>
                      </c:pt>
                      <c:pt idx="1">
                        <c:v>PFPeA</c:v>
                      </c:pt>
                      <c:pt idx="2">
                        <c:v>PFHxA</c:v>
                      </c:pt>
                      <c:pt idx="3">
                        <c:v>PFHpA</c:v>
                      </c:pt>
                      <c:pt idx="4">
                        <c:v>PFOA</c:v>
                      </c:pt>
                      <c:pt idx="5">
                        <c:v>PFNA</c:v>
                      </c:pt>
                      <c:pt idx="6">
                        <c:v>PFDA</c:v>
                      </c:pt>
                      <c:pt idx="7">
                        <c:v>PFUnA</c:v>
                      </c:pt>
                      <c:pt idx="8">
                        <c:v>PFDoA</c:v>
                      </c:pt>
                      <c:pt idx="9">
                        <c:v>NMeFOSAA</c:v>
                      </c:pt>
                      <c:pt idx="10">
                        <c:v>NEtFOSAA</c:v>
                      </c:pt>
                      <c:pt idx="11">
                        <c:v>PFOSA</c:v>
                      </c:pt>
                      <c:pt idx="12">
                        <c:v>PFBS</c:v>
                      </c:pt>
                      <c:pt idx="13">
                        <c:v>PFPeS</c:v>
                      </c:pt>
                      <c:pt idx="14">
                        <c:v>PFHxS</c:v>
                      </c:pt>
                      <c:pt idx="15">
                        <c:v>PFHpS</c:v>
                      </c:pt>
                      <c:pt idx="16">
                        <c:v>PFOS</c:v>
                      </c:pt>
                      <c:pt idx="17">
                        <c:v>PFNS</c:v>
                      </c:pt>
                      <c:pt idx="18">
                        <c:v>PFDS</c:v>
                      </c:pt>
                      <c:pt idx="19">
                        <c:v>4:2FTS</c:v>
                      </c:pt>
                      <c:pt idx="20">
                        <c:v>6:2FTS</c:v>
                      </c:pt>
                      <c:pt idx="21">
                        <c:v>8:2FTS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'% Reduction_Final'!$BO$39:$BO$66</c15:sqref>
                        </c15:fullRef>
                        <c15:formulaRef>
                          <c15:sqref>('% Reduction_Final'!$BO$39:$BO$47,'% Reduction_Final'!$BO$50:$BO$66)</c15:sqref>
                        </c15:formulaRef>
                      </c:ext>
                    </c:extLst>
                    <c:numCache>
                      <c:formatCode>0.00</c:formatCode>
                      <c:ptCount val="26"/>
                      <c:pt idx="0">
                        <c:v>96.70950704225352</c:v>
                      </c:pt>
                      <c:pt idx="1">
                        <c:v>98.809578765147151</c:v>
                      </c:pt>
                      <c:pt idx="2">
                        <c:v>98.496794871794876</c:v>
                      </c:pt>
                      <c:pt idx="3">
                        <c:v>97.780000000000015</c:v>
                      </c:pt>
                      <c:pt idx="4">
                        <c:v>96.715141146278867</c:v>
                      </c:pt>
                      <c:pt idx="5">
                        <c:v>94.356363636363639</c:v>
                      </c:pt>
                      <c:pt idx="6">
                        <c:v>90.362225097024591</c:v>
                      </c:pt>
                      <c:pt idx="7">
                        <c:v>98.030701754385959</c:v>
                      </c:pt>
                      <c:pt idx="8">
                        <c:v>35.125944584382871</c:v>
                      </c:pt>
                      <c:pt idx="9">
                        <c:v>96.054945054945051</c:v>
                      </c:pt>
                      <c:pt idx="10">
                        <c:v>93.417675100843425</c:v>
                      </c:pt>
                      <c:pt idx="11">
                        <c:v>94.513399153737666</c:v>
                      </c:pt>
                      <c:pt idx="12">
                        <c:v>98.658658658658666</c:v>
                      </c:pt>
                      <c:pt idx="13">
                        <c:v>98.308008213552355</c:v>
                      </c:pt>
                      <c:pt idx="14">
                        <c:v>96.960206337509206</c:v>
                      </c:pt>
                      <c:pt idx="15">
                        <c:v>96.102412187896746</c:v>
                      </c:pt>
                      <c:pt idx="16">
                        <c:v>89.233543733092873</c:v>
                      </c:pt>
                      <c:pt idx="17">
                        <c:v>88.637092463923025</c:v>
                      </c:pt>
                      <c:pt idx="18">
                        <c:v>79.882643607164923</c:v>
                      </c:pt>
                      <c:pt idx="19">
                        <c:v>97.470775770456953</c:v>
                      </c:pt>
                      <c:pt idx="20">
                        <c:v>94.21780604133545</c:v>
                      </c:pt>
                      <c:pt idx="21">
                        <c:v>89.334105385060795</c:v>
                      </c:pt>
                      <c:pt idx="22">
                        <c:v>1.046831955922866</c:v>
                      </c:pt>
                      <c:pt idx="23">
                        <c:v>1.1019283746556481</c:v>
                      </c:pt>
                      <c:pt idx="24">
                        <c:v>1.046831955922866</c:v>
                      </c:pt>
                      <c:pt idx="25">
                        <c:v>1.1019283746556481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073-4D54-8370-B9EDA884709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v>Soil 2+ Sorbent (GAC) +Binder (Cement)</c:v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'% Reduction_Final'!$BT$39:$BT$66</c15:sqref>
                          </c15:fullRef>
                          <c15:formulaRef>
                            <c15:sqref>('% Reduction_Final'!$BT$39:$BT$47,'% Reduction_Final'!$BT$50:$BT$66)</c15:sqref>
                          </c15:formulaRef>
                        </c:ext>
                      </c:extLst>
                      <c:numCache>
                        <c:formatCode>General</c:formatCode>
                        <c:ptCount val="26"/>
                        <c:pt idx="0">
                          <c:v>4.1700551998704132</c:v>
                        </c:pt>
                        <c:pt idx="1">
                          <c:v>0.50219369407714465</c:v>
                        </c:pt>
                        <c:pt idx="2">
                          <c:v>6.4022385754607739E-2</c:v>
                        </c:pt>
                        <c:pt idx="3">
                          <c:v>1.3355537067837327E-2</c:v>
                        </c:pt>
                        <c:pt idx="4">
                          <c:v>4.1486246887807703E-3</c:v>
                        </c:pt>
                        <c:pt idx="5">
                          <c:v>1.8895099718948842E-3</c:v>
                        </c:pt>
                        <c:pt idx="6">
                          <c:v>1.5684806795546354E-3</c:v>
                        </c:pt>
                        <c:pt idx="7">
                          <c:v>2.6588499238994628E-2</c:v>
                        </c:pt>
                        <c:pt idx="8">
                          <c:v>3.0539938672497359E-2</c:v>
                        </c:pt>
                        <c:pt idx="9">
                          <c:v>5.7100576073705202E-2</c:v>
                        </c:pt>
                        <c:pt idx="10">
                          <c:v>9.5272321648456934E-2</c:v>
                        </c:pt>
                        <c:pt idx="11">
                          <c:v>6.3516672774034749E-2</c:v>
                        </c:pt>
                        <c:pt idx="12">
                          <c:v>5.9551147192350662E-2</c:v>
                        </c:pt>
                        <c:pt idx="13">
                          <c:v>1.2689539675954875E-2</c:v>
                        </c:pt>
                        <c:pt idx="14">
                          <c:v>2.1698499431523047E-3</c:v>
                        </c:pt>
                        <c:pt idx="15">
                          <c:v>1.8701971895000715E-3</c:v>
                        </c:pt>
                        <c:pt idx="16">
                          <c:v>3.4466212540332823E-2</c:v>
                        </c:pt>
                        <c:pt idx="17">
                          <c:v>1.3886029991187771E-3</c:v>
                        </c:pt>
                        <c:pt idx="18">
                          <c:v>1.6047413288211227E-3</c:v>
                        </c:pt>
                        <c:pt idx="19">
                          <c:v>2.398147523144642E-2</c:v>
                        </c:pt>
                        <c:pt idx="20">
                          <c:v>1.3973287624201618E-2</c:v>
                        </c:pt>
                        <c:pt idx="21">
                          <c:v>0.25233272351961628</c:v>
                        </c:pt>
                        <c:pt idx="22">
                          <c:v>1.3360171518437636</c:v>
                        </c:pt>
                        <c:pt idx="23">
                          <c:v>1.4314469484040311</c:v>
                        </c:pt>
                        <c:pt idx="24">
                          <c:v>1.3360171518437636</c:v>
                        </c:pt>
                        <c:pt idx="25">
                          <c:v>1.4314469484040311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'% Reduction_Final'!$BT$39:$BT$66</c15:sqref>
                          </c15:fullRef>
                          <c15:formulaRef>
                            <c15:sqref>('% Reduction_Final'!$BT$39:$BT$47,'% Reduction_Final'!$BT$50:$BT$66)</c15:sqref>
                          </c15:formulaRef>
                        </c:ext>
                      </c:extLst>
                      <c:numCache>
                        <c:formatCode>General</c:formatCode>
                        <c:ptCount val="26"/>
                        <c:pt idx="0">
                          <c:v>4.1700551998704132</c:v>
                        </c:pt>
                        <c:pt idx="1">
                          <c:v>0.50219369407714465</c:v>
                        </c:pt>
                        <c:pt idx="2">
                          <c:v>6.4022385754607739E-2</c:v>
                        </c:pt>
                        <c:pt idx="3">
                          <c:v>1.3355537067837327E-2</c:v>
                        </c:pt>
                        <c:pt idx="4">
                          <c:v>4.1486246887807703E-3</c:v>
                        </c:pt>
                        <c:pt idx="5">
                          <c:v>1.8895099718948842E-3</c:v>
                        </c:pt>
                        <c:pt idx="6">
                          <c:v>1.5684806795546354E-3</c:v>
                        </c:pt>
                        <c:pt idx="7">
                          <c:v>2.6588499238994628E-2</c:v>
                        </c:pt>
                        <c:pt idx="8">
                          <c:v>3.0539938672497359E-2</c:v>
                        </c:pt>
                        <c:pt idx="9">
                          <c:v>5.7100576073705202E-2</c:v>
                        </c:pt>
                        <c:pt idx="10">
                          <c:v>9.5272321648456934E-2</c:v>
                        </c:pt>
                        <c:pt idx="11">
                          <c:v>6.3516672774034749E-2</c:v>
                        </c:pt>
                        <c:pt idx="12">
                          <c:v>5.9551147192350662E-2</c:v>
                        </c:pt>
                        <c:pt idx="13">
                          <c:v>1.2689539675954875E-2</c:v>
                        </c:pt>
                        <c:pt idx="14">
                          <c:v>2.1698499431523047E-3</c:v>
                        </c:pt>
                        <c:pt idx="15">
                          <c:v>1.8701971895000715E-3</c:v>
                        </c:pt>
                        <c:pt idx="16">
                          <c:v>3.4466212540332823E-2</c:v>
                        </c:pt>
                        <c:pt idx="17">
                          <c:v>1.3886029991187771E-3</c:v>
                        </c:pt>
                        <c:pt idx="18">
                          <c:v>1.6047413288211227E-3</c:v>
                        </c:pt>
                        <c:pt idx="19">
                          <c:v>2.398147523144642E-2</c:v>
                        </c:pt>
                        <c:pt idx="20">
                          <c:v>1.3973287624201618E-2</c:v>
                        </c:pt>
                        <c:pt idx="21">
                          <c:v>0.25233272351961628</c:v>
                        </c:pt>
                        <c:pt idx="22">
                          <c:v>1.3360171518437636</c:v>
                        </c:pt>
                        <c:pt idx="23">
                          <c:v>1.4314469484040311</c:v>
                        </c:pt>
                        <c:pt idx="24">
                          <c:v>1.3360171518437636</c:v>
                        </c:pt>
                        <c:pt idx="25">
                          <c:v>1.4314469484040311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'% Reduction_Final'!$A$39:$A$62</c15:sqref>
                        </c15:fullRef>
                        <c15:formulaRef>
                          <c15:sqref>('% Reduction_Final'!$A$39:$A$47,'% Reduction_Final'!$A$50:$A$62)</c15:sqref>
                        </c15:formulaRef>
                      </c:ext>
                    </c:extLst>
                    <c:strCache>
                      <c:ptCount val="22"/>
                      <c:pt idx="0">
                        <c:v>PFBA</c:v>
                      </c:pt>
                      <c:pt idx="1">
                        <c:v>PFPeA</c:v>
                      </c:pt>
                      <c:pt idx="2">
                        <c:v>PFHxA</c:v>
                      </c:pt>
                      <c:pt idx="3">
                        <c:v>PFHpA</c:v>
                      </c:pt>
                      <c:pt idx="4">
                        <c:v>PFOA</c:v>
                      </c:pt>
                      <c:pt idx="5">
                        <c:v>PFNA</c:v>
                      </c:pt>
                      <c:pt idx="6">
                        <c:v>PFDA</c:v>
                      </c:pt>
                      <c:pt idx="7">
                        <c:v>PFUnA</c:v>
                      </c:pt>
                      <c:pt idx="8">
                        <c:v>PFDoA</c:v>
                      </c:pt>
                      <c:pt idx="9">
                        <c:v>NMeFOSAA</c:v>
                      </c:pt>
                      <c:pt idx="10">
                        <c:v>NEtFOSAA</c:v>
                      </c:pt>
                      <c:pt idx="11">
                        <c:v>PFOSA</c:v>
                      </c:pt>
                      <c:pt idx="12">
                        <c:v>PFBS</c:v>
                      </c:pt>
                      <c:pt idx="13">
                        <c:v>PFPeS</c:v>
                      </c:pt>
                      <c:pt idx="14">
                        <c:v>PFHxS</c:v>
                      </c:pt>
                      <c:pt idx="15">
                        <c:v>PFHpS</c:v>
                      </c:pt>
                      <c:pt idx="16">
                        <c:v>PFOS</c:v>
                      </c:pt>
                      <c:pt idx="17">
                        <c:v>PFNS</c:v>
                      </c:pt>
                      <c:pt idx="18">
                        <c:v>PFDS</c:v>
                      </c:pt>
                      <c:pt idx="19">
                        <c:v>4:2FTS</c:v>
                      </c:pt>
                      <c:pt idx="20">
                        <c:v>6:2FTS</c:v>
                      </c:pt>
                      <c:pt idx="21">
                        <c:v>8:2FTS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'% Reduction_Final'!$BS$39:$BS$62</c15:sqref>
                        </c15:fullRef>
                        <c15:formulaRef>
                          <c15:sqref>('% Reduction_Final'!$BS$39:$BS$47,'% Reduction_Final'!$BS$50:$BS$62)</c15:sqref>
                        </c15:formulaRef>
                      </c:ext>
                    </c:extLst>
                    <c:numCache>
                      <c:formatCode>0.00</c:formatCode>
                      <c:ptCount val="22"/>
                      <c:pt idx="0">
                        <c:v>80.281690140845072</c:v>
                      </c:pt>
                      <c:pt idx="1">
                        <c:v>97.564916330063468</c:v>
                      </c:pt>
                      <c:pt idx="2">
                        <c:v>99.631410256410263</c:v>
                      </c:pt>
                      <c:pt idx="3">
                        <c:v>99.826777777777764</c:v>
                      </c:pt>
                      <c:pt idx="4">
                        <c:v>99.856201881950369</c:v>
                      </c:pt>
                      <c:pt idx="5">
                        <c:v>99.87236363636363</c:v>
                      </c:pt>
                      <c:pt idx="6">
                        <c:v>99.886351875808529</c:v>
                      </c:pt>
                      <c:pt idx="7">
                        <c:v>98.073464912280713</c:v>
                      </c:pt>
                      <c:pt idx="8">
                        <c:v>97.787153652392945</c:v>
                      </c:pt>
                      <c:pt idx="9">
                        <c:v>96.142857142857153</c:v>
                      </c:pt>
                      <c:pt idx="10">
                        <c:v>93.564356435643575</c:v>
                      </c:pt>
                      <c:pt idx="11">
                        <c:v>99.387870239774315</c:v>
                      </c:pt>
                      <c:pt idx="12">
                        <c:v>99.60660660660659</c:v>
                      </c:pt>
                      <c:pt idx="13">
                        <c:v>99.918891170431223</c:v>
                      </c:pt>
                      <c:pt idx="14">
                        <c:v>99.907295504789985</c:v>
                      </c:pt>
                      <c:pt idx="15">
                        <c:v>99.920016927634364</c:v>
                      </c:pt>
                      <c:pt idx="16">
                        <c:v>99.638412984670879</c:v>
                      </c:pt>
                      <c:pt idx="17">
                        <c:v>99.906199893105281</c:v>
                      </c:pt>
                      <c:pt idx="18">
                        <c:v>99.891599752933914</c:v>
                      </c:pt>
                      <c:pt idx="19">
                        <c:v>99.804463336875656</c:v>
                      </c:pt>
                      <c:pt idx="20">
                        <c:v>99.744197138314789</c:v>
                      </c:pt>
                      <c:pt idx="21">
                        <c:v>98.199768384481743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073-4D54-8370-B9EDA8847096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v>50% removal Scale</c:v>
          </c:tx>
          <c:spPr>
            <a:ln w="28575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Lit>
              <c:ptCount val="2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12</c:v>
              </c:pt>
              <c:pt idx="10">
                <c:v>13</c:v>
              </c:pt>
              <c:pt idx="11">
                <c:v>14</c:v>
              </c:pt>
              <c:pt idx="12">
                <c:v>15</c:v>
              </c:pt>
              <c:pt idx="13">
                <c:v>16</c:v>
              </c:pt>
              <c:pt idx="14">
                <c:v>17</c:v>
              </c:pt>
              <c:pt idx="15">
                <c:v>18</c:v>
              </c:pt>
              <c:pt idx="16">
                <c:v>19</c:v>
              </c:pt>
              <c:pt idx="17">
                <c:v>20</c:v>
              </c:pt>
              <c:pt idx="18">
                <c:v>21</c:v>
              </c:pt>
              <c:pt idx="19">
                <c:v>22</c:v>
              </c:pt>
              <c:pt idx="20">
                <c:v>23</c:v>
              </c:pt>
              <c:pt idx="21">
                <c:v>24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Reduction_Final'!$AZ$39:$AZ$62</c15:sqref>
                  </c15:fullRef>
                </c:ext>
              </c:extLst>
              <c:f>('% Reduction_Final'!$AZ$39:$AZ$47,'% Reduction_Final'!$AZ$50:$AZ$62)</c:f>
              <c:numCache>
                <c:formatCode>0.00</c:formatCode>
                <c:ptCount val="2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73-4D54-8370-B9EDA8847096}"/>
            </c:ext>
          </c:extLst>
        </c:ser>
        <c:ser>
          <c:idx val="5"/>
          <c:order val="5"/>
          <c:tx>
            <c:v>100% removal Scale</c:v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Lit>
              <c:ptCount val="2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12</c:v>
              </c:pt>
              <c:pt idx="10">
                <c:v>13</c:v>
              </c:pt>
              <c:pt idx="11">
                <c:v>14</c:v>
              </c:pt>
              <c:pt idx="12">
                <c:v>15</c:v>
              </c:pt>
              <c:pt idx="13">
                <c:v>16</c:v>
              </c:pt>
              <c:pt idx="14">
                <c:v>17</c:v>
              </c:pt>
              <c:pt idx="15">
                <c:v>18</c:v>
              </c:pt>
              <c:pt idx="16">
                <c:v>19</c:v>
              </c:pt>
              <c:pt idx="17">
                <c:v>20</c:v>
              </c:pt>
              <c:pt idx="18">
                <c:v>21</c:v>
              </c:pt>
              <c:pt idx="19">
                <c:v>22</c:v>
              </c:pt>
              <c:pt idx="20">
                <c:v>23</c:v>
              </c:pt>
              <c:pt idx="21">
                <c:v>24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Reduction_Final'!$BA$39:$BA$62</c15:sqref>
                  </c15:fullRef>
                </c:ext>
              </c:extLst>
              <c:f>('% Reduction_Final'!$BA$39:$BA$47,'% Reduction_Final'!$BA$50:$BA$62)</c:f>
              <c:numCache>
                <c:formatCode>0.00</c:formatCode>
                <c:ptCount val="2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73-4D54-8370-B9EDA8847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851304"/>
        <c:axId val="1008846384"/>
      </c:lineChart>
      <c:catAx>
        <c:axId val="86668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693704"/>
        <c:crosses val="autoZero"/>
        <c:auto val="1"/>
        <c:lblAlgn val="ctr"/>
        <c:lblOffset val="100"/>
        <c:noMultiLvlLbl val="0"/>
      </c:catAx>
      <c:valAx>
        <c:axId val="866693704"/>
        <c:scaling>
          <c:orientation val="minMax"/>
          <c:max val="11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Immobilization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cross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688784"/>
        <c:crosses val="autoZero"/>
        <c:crossBetween val="between"/>
      </c:valAx>
      <c:valAx>
        <c:axId val="1008846384"/>
        <c:scaling>
          <c:orientation val="minMax"/>
          <c:max val="110"/>
          <c:min val="0"/>
        </c:scaling>
        <c:delete val="0"/>
        <c:axPos val="r"/>
        <c:numFmt formatCode="0.00" sourceLinked="1"/>
        <c:majorTickMark val="cross"/>
        <c:minorTickMark val="none"/>
        <c:tickLblPos val="none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851304"/>
        <c:crosses val="max"/>
        <c:crossBetween val="between"/>
      </c:valAx>
      <c:catAx>
        <c:axId val="1008851304"/>
        <c:scaling>
          <c:orientation val="minMax"/>
        </c:scaling>
        <c:delete val="1"/>
        <c:axPos val="b"/>
        <c:majorTickMark val="out"/>
        <c:minorTickMark val="none"/>
        <c:tickLblPos val="nextTo"/>
        <c:crossAx val="1008846384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4605440822547991"/>
          <c:y val="0.83558530901446837"/>
          <c:w val="0.79339072888262507"/>
          <c:h val="0.143457107159639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v>Soil 2+Sorbent (GAC)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Reduction_Final'!$BP$39:$BP$66</c15:sqref>
                    </c15:fullRef>
                  </c:ext>
                </c:extLst>
                <c:f>('% Reduction_Final'!$BP$39:$BP$47,'% Reduction_Final'!$BP$50:$BP$62)</c:f>
                <c:numCache>
                  <c:formatCode>General</c:formatCode>
                  <c:ptCount val="22"/>
                  <c:pt idx="0">
                    <c:v>0.78601416350162279</c:v>
                  </c:pt>
                  <c:pt idx="1">
                    <c:v>0.39336923378441369</c:v>
                  </c:pt>
                  <c:pt idx="2">
                    <c:v>0.52619771959329986</c:v>
                  </c:pt>
                  <c:pt idx="3">
                    <c:v>0.81351773865793009</c:v>
                  </c:pt>
                  <c:pt idx="4">
                    <c:v>0.57841373838757526</c:v>
                  </c:pt>
                  <c:pt idx="5">
                    <c:v>1.6176873606152089</c:v>
                  </c:pt>
                  <c:pt idx="6">
                    <c:v>2.2537565839080549</c:v>
                  </c:pt>
                  <c:pt idx="7">
                    <c:v>6.4572069580422553E-2</c:v>
                  </c:pt>
                  <c:pt idx="8">
                    <c:v>10.312716027884433</c:v>
                  </c:pt>
                  <c:pt idx="9">
                    <c:v>0.13323467750530393</c:v>
                  </c:pt>
                  <c:pt idx="10">
                    <c:v>0.22230208384638858</c:v>
                  </c:pt>
                  <c:pt idx="11">
                    <c:v>0.44445560667387596</c:v>
                  </c:pt>
                  <c:pt idx="12">
                    <c:v>0.40771595304137448</c:v>
                  </c:pt>
                  <c:pt idx="13">
                    <c:v>0.51304714033487087</c:v>
                  </c:pt>
                  <c:pt idx="14">
                    <c:v>0.62284972381639203</c:v>
                  </c:pt>
                  <c:pt idx="15">
                    <c:v>1.2385329576221944</c:v>
                  </c:pt>
                  <c:pt idx="16">
                    <c:v>2.4926949222620136</c:v>
                  </c:pt>
                  <c:pt idx="17">
                    <c:v>2.9557063499891898</c:v>
                  </c:pt>
                  <c:pt idx="18">
                    <c:v>4.1767004836049688</c:v>
                  </c:pt>
                  <c:pt idx="19">
                    <c:v>0.74364274031563271</c:v>
                  </c:pt>
                  <c:pt idx="20">
                    <c:v>1.9852498359881021</c:v>
                  </c:pt>
                  <c:pt idx="21">
                    <c:v>1.8723020457626758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Reduction_Final'!$BP$39:$BP$66</c15:sqref>
                    </c15:fullRef>
                  </c:ext>
                </c:extLst>
                <c:f>('% Reduction_Final'!$BP$39:$BP$47,'% Reduction_Final'!$BP$50:$BP$62)</c:f>
                <c:numCache>
                  <c:formatCode>General</c:formatCode>
                  <c:ptCount val="22"/>
                  <c:pt idx="0">
                    <c:v>0.78601416350162279</c:v>
                  </c:pt>
                  <c:pt idx="1">
                    <c:v>0.39336923378441369</c:v>
                  </c:pt>
                  <c:pt idx="2">
                    <c:v>0.52619771959329986</c:v>
                  </c:pt>
                  <c:pt idx="3">
                    <c:v>0.81351773865793009</c:v>
                  </c:pt>
                  <c:pt idx="4">
                    <c:v>0.57841373838757526</c:v>
                  </c:pt>
                  <c:pt idx="5">
                    <c:v>1.6176873606152089</c:v>
                  </c:pt>
                  <c:pt idx="6">
                    <c:v>2.2537565839080549</c:v>
                  </c:pt>
                  <c:pt idx="7">
                    <c:v>6.4572069580422553E-2</c:v>
                  </c:pt>
                  <c:pt idx="8">
                    <c:v>10.312716027884433</c:v>
                  </c:pt>
                  <c:pt idx="9">
                    <c:v>0.13323467750530393</c:v>
                  </c:pt>
                  <c:pt idx="10">
                    <c:v>0.22230208384638858</c:v>
                  </c:pt>
                  <c:pt idx="11">
                    <c:v>0.44445560667387596</c:v>
                  </c:pt>
                  <c:pt idx="12">
                    <c:v>0.40771595304137448</c:v>
                  </c:pt>
                  <c:pt idx="13">
                    <c:v>0.51304714033487087</c:v>
                  </c:pt>
                  <c:pt idx="14">
                    <c:v>0.62284972381639203</c:v>
                  </c:pt>
                  <c:pt idx="15">
                    <c:v>1.2385329576221944</c:v>
                  </c:pt>
                  <c:pt idx="16">
                    <c:v>2.4926949222620136</c:v>
                  </c:pt>
                  <c:pt idx="17">
                    <c:v>2.9557063499891898</c:v>
                  </c:pt>
                  <c:pt idx="18">
                    <c:v>4.1767004836049688</c:v>
                  </c:pt>
                  <c:pt idx="19">
                    <c:v>0.74364274031563271</c:v>
                  </c:pt>
                  <c:pt idx="20">
                    <c:v>1.9852498359881021</c:v>
                  </c:pt>
                  <c:pt idx="21">
                    <c:v>1.8723020457626758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'% Reduction_Final'!$A$39:$A$62</c15:sqref>
                  </c15:fullRef>
                </c:ext>
              </c:extLst>
              <c:f>('% Reduction_Final'!$A$39:$A$47,'% Reduction_Final'!$A$50:$A$62)</c:f>
              <c:strCache>
                <c:ptCount val="22"/>
                <c:pt idx="0">
                  <c:v>PFBA</c:v>
                </c:pt>
                <c:pt idx="1">
                  <c:v>PFPeA</c:v>
                </c:pt>
                <c:pt idx="2">
                  <c:v>PFHxA</c:v>
                </c:pt>
                <c:pt idx="3">
                  <c:v>PFHpA</c:v>
                </c:pt>
                <c:pt idx="4">
                  <c:v>PFOA</c:v>
                </c:pt>
                <c:pt idx="5">
                  <c:v>PFNA</c:v>
                </c:pt>
                <c:pt idx="6">
                  <c:v>PFDA</c:v>
                </c:pt>
                <c:pt idx="7">
                  <c:v>PFUnA</c:v>
                </c:pt>
                <c:pt idx="8">
                  <c:v>PFDoA</c:v>
                </c:pt>
                <c:pt idx="9">
                  <c:v>NMeFOSAA</c:v>
                </c:pt>
                <c:pt idx="10">
                  <c:v>NEtFOSAA</c:v>
                </c:pt>
                <c:pt idx="11">
                  <c:v>PFOSA</c:v>
                </c:pt>
                <c:pt idx="12">
                  <c:v>PFBS</c:v>
                </c:pt>
                <c:pt idx="13">
                  <c:v>PFPeS</c:v>
                </c:pt>
                <c:pt idx="14">
                  <c:v>PFHxS</c:v>
                </c:pt>
                <c:pt idx="15">
                  <c:v>PFHpS</c:v>
                </c:pt>
                <c:pt idx="16">
                  <c:v>PFOS</c:v>
                </c:pt>
                <c:pt idx="17">
                  <c:v>PFNS</c:v>
                </c:pt>
                <c:pt idx="18">
                  <c:v>PFDS</c:v>
                </c:pt>
                <c:pt idx="19">
                  <c:v>4:2FTS</c:v>
                </c:pt>
                <c:pt idx="20">
                  <c:v>6:2FTS</c:v>
                </c:pt>
                <c:pt idx="21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Reduction_Final'!$BO$39:$BO$66</c15:sqref>
                  </c15:fullRef>
                </c:ext>
              </c:extLst>
              <c:f>('% Reduction_Final'!$BO$39:$BO$47,'% Reduction_Final'!$BO$50:$BO$62)</c:f>
              <c:numCache>
                <c:formatCode>0.00</c:formatCode>
                <c:ptCount val="22"/>
                <c:pt idx="0">
                  <c:v>96.70950704225352</c:v>
                </c:pt>
                <c:pt idx="1">
                  <c:v>98.809578765147151</c:v>
                </c:pt>
                <c:pt idx="2">
                  <c:v>98.496794871794876</c:v>
                </c:pt>
                <c:pt idx="3">
                  <c:v>97.780000000000015</c:v>
                </c:pt>
                <c:pt idx="4">
                  <c:v>96.715141146278867</c:v>
                </c:pt>
                <c:pt idx="5">
                  <c:v>94.356363636363639</c:v>
                </c:pt>
                <c:pt idx="6">
                  <c:v>90.362225097024591</c:v>
                </c:pt>
                <c:pt idx="7">
                  <c:v>98.030701754385959</c:v>
                </c:pt>
                <c:pt idx="8">
                  <c:v>35.125944584382871</c:v>
                </c:pt>
                <c:pt idx="9">
                  <c:v>96.054945054945051</c:v>
                </c:pt>
                <c:pt idx="10">
                  <c:v>93.417675100843425</c:v>
                </c:pt>
                <c:pt idx="11">
                  <c:v>94.513399153737666</c:v>
                </c:pt>
                <c:pt idx="12">
                  <c:v>98.658658658658666</c:v>
                </c:pt>
                <c:pt idx="13">
                  <c:v>98.308008213552355</c:v>
                </c:pt>
                <c:pt idx="14">
                  <c:v>96.960206337509206</c:v>
                </c:pt>
                <c:pt idx="15">
                  <c:v>96.102412187896746</c:v>
                </c:pt>
                <c:pt idx="16">
                  <c:v>89.233543733092873</c:v>
                </c:pt>
                <c:pt idx="17">
                  <c:v>88.637092463923025</c:v>
                </c:pt>
                <c:pt idx="18">
                  <c:v>79.882643607164923</c:v>
                </c:pt>
                <c:pt idx="19">
                  <c:v>97.470775770456953</c:v>
                </c:pt>
                <c:pt idx="20">
                  <c:v>94.21780604133545</c:v>
                </c:pt>
                <c:pt idx="21">
                  <c:v>89.334105385060795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69-47BC-81F6-A6E0BE2BA5B2}"/>
            </c:ext>
          </c:extLst>
        </c:ser>
        <c:ser>
          <c:idx val="3"/>
          <c:order val="3"/>
          <c:tx>
            <c:v>Soil 2+ Sorbent (GAC) +Binder (Cement)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Reduction_Final'!$BT$39:$BT$66</c15:sqref>
                    </c15:fullRef>
                  </c:ext>
                </c:extLst>
                <c:f>('% Reduction_Final'!$BT$39:$BT$47,'% Reduction_Final'!$BT$50:$BT$62)</c:f>
                <c:numCache>
                  <c:formatCode>General</c:formatCode>
                  <c:ptCount val="22"/>
                  <c:pt idx="0">
                    <c:v>4.1700551998704132</c:v>
                  </c:pt>
                  <c:pt idx="1">
                    <c:v>0.50219369407714465</c:v>
                  </c:pt>
                  <c:pt idx="2">
                    <c:v>6.4022385754607739E-2</c:v>
                  </c:pt>
                  <c:pt idx="3">
                    <c:v>1.3355537067837327E-2</c:v>
                  </c:pt>
                  <c:pt idx="4">
                    <c:v>4.1486246887807703E-3</c:v>
                  </c:pt>
                  <c:pt idx="5">
                    <c:v>1.8895099718948842E-3</c:v>
                  </c:pt>
                  <c:pt idx="6">
                    <c:v>1.5684806795546354E-3</c:v>
                  </c:pt>
                  <c:pt idx="7">
                    <c:v>2.6588499238994628E-2</c:v>
                  </c:pt>
                  <c:pt idx="8">
                    <c:v>3.0539938672497359E-2</c:v>
                  </c:pt>
                  <c:pt idx="9">
                    <c:v>5.7100576073705202E-2</c:v>
                  </c:pt>
                  <c:pt idx="10">
                    <c:v>9.5272321648456934E-2</c:v>
                  </c:pt>
                  <c:pt idx="11">
                    <c:v>6.3516672774034749E-2</c:v>
                  </c:pt>
                  <c:pt idx="12">
                    <c:v>5.9551147192350662E-2</c:v>
                  </c:pt>
                  <c:pt idx="13">
                    <c:v>1.2689539675954875E-2</c:v>
                  </c:pt>
                  <c:pt idx="14">
                    <c:v>2.1698499431523047E-3</c:v>
                  </c:pt>
                  <c:pt idx="15">
                    <c:v>1.8701971895000715E-3</c:v>
                  </c:pt>
                  <c:pt idx="16">
                    <c:v>3.4466212540332823E-2</c:v>
                  </c:pt>
                  <c:pt idx="17">
                    <c:v>1.3886029991187771E-3</c:v>
                  </c:pt>
                  <c:pt idx="18">
                    <c:v>1.6047413288211227E-3</c:v>
                  </c:pt>
                  <c:pt idx="19">
                    <c:v>2.398147523144642E-2</c:v>
                  </c:pt>
                  <c:pt idx="20">
                    <c:v>1.3973287624201618E-2</c:v>
                  </c:pt>
                  <c:pt idx="21">
                    <c:v>0.25233272351961628</c:v>
                  </c:pt>
                  <c:pt idx="22">
                    <c:v>1.3360171518437636</c:v>
                  </c:pt>
                  <c:pt idx="23">
                    <c:v>1.4314469484040311</c:v>
                  </c:pt>
                  <c:pt idx="24">
                    <c:v>1.3360171518437636</c:v>
                  </c:pt>
                  <c:pt idx="25">
                    <c:v>1.4314469484040311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Reduction_Final'!$BT$39:$BT$66</c15:sqref>
                    </c15:fullRef>
                  </c:ext>
                </c:extLst>
                <c:f>('% Reduction_Final'!$BT$39:$BT$47,'% Reduction_Final'!$BT$50:$BT$62)</c:f>
                <c:numCache>
                  <c:formatCode>General</c:formatCode>
                  <c:ptCount val="22"/>
                  <c:pt idx="0">
                    <c:v>4.1700551998704132</c:v>
                  </c:pt>
                  <c:pt idx="1">
                    <c:v>0.50219369407714465</c:v>
                  </c:pt>
                  <c:pt idx="2">
                    <c:v>6.4022385754607739E-2</c:v>
                  </c:pt>
                  <c:pt idx="3">
                    <c:v>1.3355537067837327E-2</c:v>
                  </c:pt>
                  <c:pt idx="4">
                    <c:v>4.1486246887807703E-3</c:v>
                  </c:pt>
                  <c:pt idx="5">
                    <c:v>1.8895099718948842E-3</c:v>
                  </c:pt>
                  <c:pt idx="6">
                    <c:v>1.5684806795546354E-3</c:v>
                  </c:pt>
                  <c:pt idx="7">
                    <c:v>2.6588499238994628E-2</c:v>
                  </c:pt>
                  <c:pt idx="8">
                    <c:v>3.0539938672497359E-2</c:v>
                  </c:pt>
                  <c:pt idx="9">
                    <c:v>5.7100576073705202E-2</c:v>
                  </c:pt>
                  <c:pt idx="10">
                    <c:v>9.5272321648456934E-2</c:v>
                  </c:pt>
                  <c:pt idx="11">
                    <c:v>6.3516672774034749E-2</c:v>
                  </c:pt>
                  <c:pt idx="12">
                    <c:v>5.9551147192350662E-2</c:v>
                  </c:pt>
                  <c:pt idx="13">
                    <c:v>1.2689539675954875E-2</c:v>
                  </c:pt>
                  <c:pt idx="14">
                    <c:v>2.1698499431523047E-3</c:v>
                  </c:pt>
                  <c:pt idx="15">
                    <c:v>1.8701971895000715E-3</c:v>
                  </c:pt>
                  <c:pt idx="16">
                    <c:v>3.4466212540332823E-2</c:v>
                  </c:pt>
                  <c:pt idx="17">
                    <c:v>1.3886029991187771E-3</c:v>
                  </c:pt>
                  <c:pt idx="18">
                    <c:v>1.6047413288211227E-3</c:v>
                  </c:pt>
                  <c:pt idx="19">
                    <c:v>2.398147523144642E-2</c:v>
                  </c:pt>
                  <c:pt idx="20">
                    <c:v>1.3973287624201618E-2</c:v>
                  </c:pt>
                  <c:pt idx="21">
                    <c:v>0.25233272351961628</c:v>
                  </c:pt>
                  <c:pt idx="22">
                    <c:v>1.3360171518437636</c:v>
                  </c:pt>
                  <c:pt idx="23">
                    <c:v>1.4314469484040311</c:v>
                  </c:pt>
                  <c:pt idx="24">
                    <c:v>1.3360171518437636</c:v>
                  </c:pt>
                  <c:pt idx="25">
                    <c:v>1.4314469484040311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'% Reduction_Final'!$A$39:$A$62</c15:sqref>
                  </c15:fullRef>
                </c:ext>
              </c:extLst>
              <c:f>('% Reduction_Final'!$A$39:$A$47,'% Reduction_Final'!$A$50:$A$62)</c:f>
              <c:strCache>
                <c:ptCount val="22"/>
                <c:pt idx="0">
                  <c:v>PFBA</c:v>
                </c:pt>
                <c:pt idx="1">
                  <c:v>PFPeA</c:v>
                </c:pt>
                <c:pt idx="2">
                  <c:v>PFHxA</c:v>
                </c:pt>
                <c:pt idx="3">
                  <c:v>PFHpA</c:v>
                </c:pt>
                <c:pt idx="4">
                  <c:v>PFOA</c:v>
                </c:pt>
                <c:pt idx="5">
                  <c:v>PFNA</c:v>
                </c:pt>
                <c:pt idx="6">
                  <c:v>PFDA</c:v>
                </c:pt>
                <c:pt idx="7">
                  <c:v>PFUnA</c:v>
                </c:pt>
                <c:pt idx="8">
                  <c:v>PFDoA</c:v>
                </c:pt>
                <c:pt idx="9">
                  <c:v>NMeFOSAA</c:v>
                </c:pt>
                <c:pt idx="10">
                  <c:v>NEtFOSAA</c:v>
                </c:pt>
                <c:pt idx="11">
                  <c:v>PFOSA</c:v>
                </c:pt>
                <c:pt idx="12">
                  <c:v>PFBS</c:v>
                </c:pt>
                <c:pt idx="13">
                  <c:v>PFPeS</c:v>
                </c:pt>
                <c:pt idx="14">
                  <c:v>PFHxS</c:v>
                </c:pt>
                <c:pt idx="15">
                  <c:v>PFHpS</c:v>
                </c:pt>
                <c:pt idx="16">
                  <c:v>PFOS</c:v>
                </c:pt>
                <c:pt idx="17">
                  <c:v>PFNS</c:v>
                </c:pt>
                <c:pt idx="18">
                  <c:v>PFDS</c:v>
                </c:pt>
                <c:pt idx="19">
                  <c:v>4:2FTS</c:v>
                </c:pt>
                <c:pt idx="20">
                  <c:v>6:2FTS</c:v>
                </c:pt>
                <c:pt idx="21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Reduction_Final'!$BS$39:$BS$62</c15:sqref>
                  </c15:fullRef>
                </c:ext>
              </c:extLst>
              <c:f>('% Reduction_Final'!$BS$39:$BS$47,'% Reduction_Final'!$BS$50:$BS$62)</c:f>
              <c:numCache>
                <c:formatCode>0.00</c:formatCode>
                <c:ptCount val="22"/>
                <c:pt idx="0">
                  <c:v>80.281690140845072</c:v>
                </c:pt>
                <c:pt idx="1">
                  <c:v>97.564916330063468</c:v>
                </c:pt>
                <c:pt idx="2">
                  <c:v>99.631410256410263</c:v>
                </c:pt>
                <c:pt idx="3">
                  <c:v>99.826777777777764</c:v>
                </c:pt>
                <c:pt idx="4">
                  <c:v>99.856201881950369</c:v>
                </c:pt>
                <c:pt idx="5">
                  <c:v>99.87236363636363</c:v>
                </c:pt>
                <c:pt idx="6">
                  <c:v>99.886351875808529</c:v>
                </c:pt>
                <c:pt idx="7">
                  <c:v>98.073464912280713</c:v>
                </c:pt>
                <c:pt idx="8">
                  <c:v>97.787153652392945</c:v>
                </c:pt>
                <c:pt idx="9">
                  <c:v>96.142857142857153</c:v>
                </c:pt>
                <c:pt idx="10">
                  <c:v>93.564356435643575</c:v>
                </c:pt>
                <c:pt idx="11">
                  <c:v>99.387870239774315</c:v>
                </c:pt>
                <c:pt idx="12">
                  <c:v>99.60660660660659</c:v>
                </c:pt>
                <c:pt idx="13">
                  <c:v>99.918891170431223</c:v>
                </c:pt>
                <c:pt idx="14">
                  <c:v>99.907295504789985</c:v>
                </c:pt>
                <c:pt idx="15">
                  <c:v>99.920016927634364</c:v>
                </c:pt>
                <c:pt idx="16">
                  <c:v>99.638412984670879</c:v>
                </c:pt>
                <c:pt idx="17">
                  <c:v>99.906199893105281</c:v>
                </c:pt>
                <c:pt idx="18">
                  <c:v>99.891599752933914</c:v>
                </c:pt>
                <c:pt idx="19">
                  <c:v>99.804463336875656</c:v>
                </c:pt>
                <c:pt idx="20">
                  <c:v>99.744197138314789</c:v>
                </c:pt>
                <c:pt idx="21">
                  <c:v>98.199768384481743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69-47BC-81F6-A6E0BE2BA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66688784"/>
        <c:axId val="8666937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Soil 2+Sorbent (BM)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'% Reduction_Final'!$A$39:$A$62</c15:sqref>
                        </c15:fullRef>
                        <c15:formulaRef>
                          <c15:sqref>('% Reduction_Final'!$A$39:$A$47,'% Reduction_Final'!$A$50:$A$62)</c15:sqref>
                        </c15:formulaRef>
                      </c:ext>
                    </c:extLst>
                    <c:strCache>
                      <c:ptCount val="22"/>
                      <c:pt idx="0">
                        <c:v>PFBA</c:v>
                      </c:pt>
                      <c:pt idx="1">
                        <c:v>PFPeA</c:v>
                      </c:pt>
                      <c:pt idx="2">
                        <c:v>PFHxA</c:v>
                      </c:pt>
                      <c:pt idx="3">
                        <c:v>PFHpA</c:v>
                      </c:pt>
                      <c:pt idx="4">
                        <c:v>PFOA</c:v>
                      </c:pt>
                      <c:pt idx="5">
                        <c:v>PFNA</c:v>
                      </c:pt>
                      <c:pt idx="6">
                        <c:v>PFDA</c:v>
                      </c:pt>
                      <c:pt idx="7">
                        <c:v>PFUnA</c:v>
                      </c:pt>
                      <c:pt idx="8">
                        <c:v>PFDoA</c:v>
                      </c:pt>
                      <c:pt idx="9">
                        <c:v>NMeFOSAA</c:v>
                      </c:pt>
                      <c:pt idx="10">
                        <c:v>NEtFOSAA</c:v>
                      </c:pt>
                      <c:pt idx="11">
                        <c:v>PFOSA</c:v>
                      </c:pt>
                      <c:pt idx="12">
                        <c:v>PFBS</c:v>
                      </c:pt>
                      <c:pt idx="13">
                        <c:v>PFPeS</c:v>
                      </c:pt>
                      <c:pt idx="14">
                        <c:v>PFHxS</c:v>
                      </c:pt>
                      <c:pt idx="15">
                        <c:v>PFHpS</c:v>
                      </c:pt>
                      <c:pt idx="16">
                        <c:v>PFOS</c:v>
                      </c:pt>
                      <c:pt idx="17">
                        <c:v>PFNS</c:v>
                      </c:pt>
                      <c:pt idx="18">
                        <c:v>PFDS</c:v>
                      </c:pt>
                      <c:pt idx="19">
                        <c:v>4:2FTS</c:v>
                      </c:pt>
                      <c:pt idx="20">
                        <c:v>6:2FTS</c:v>
                      </c:pt>
                      <c:pt idx="21">
                        <c:v>8:2FTS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'% Reduction_Final'!$BG$39:$BG$62</c15:sqref>
                        </c15:fullRef>
                        <c15:formulaRef>
                          <c15:sqref>('% Reduction_Final'!$BG$39:$BG$47,'% Reduction_Final'!$BG$50:$BG$62)</c15:sqref>
                        </c15:formulaRef>
                      </c:ext>
                    </c:extLst>
                    <c:numCache>
                      <c:formatCode>0.00</c:formatCode>
                      <c:ptCount val="22"/>
                      <c:pt idx="0">
                        <c:v>74.119718309859152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18.944444444444446</c:v>
                      </c:pt>
                      <c:pt idx="4">
                        <c:v>1.881950384944391</c:v>
                      </c:pt>
                      <c:pt idx="5">
                        <c:v>25.090909090909083</c:v>
                      </c:pt>
                      <c:pt idx="6">
                        <c:v>26.520051746442437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11.648351648351644</c:v>
                      </c:pt>
                      <c:pt idx="10">
                        <c:v>0</c:v>
                      </c:pt>
                      <c:pt idx="11">
                        <c:v>23.131170662905493</c:v>
                      </c:pt>
                      <c:pt idx="12">
                        <c:v>0</c:v>
                      </c:pt>
                      <c:pt idx="13">
                        <c:v>28.952772073921977</c:v>
                      </c:pt>
                      <c:pt idx="14">
                        <c:v>5.1215917464996368</c:v>
                      </c:pt>
                      <c:pt idx="15">
                        <c:v>46.212441811256873</c:v>
                      </c:pt>
                      <c:pt idx="16">
                        <c:v>30.477908025247974</c:v>
                      </c:pt>
                      <c:pt idx="17">
                        <c:v>56.066274719401385</c:v>
                      </c:pt>
                      <c:pt idx="18">
                        <c:v>35.639283508338472</c:v>
                      </c:pt>
                      <c:pt idx="19">
                        <c:v>0</c:v>
                      </c:pt>
                      <c:pt idx="20">
                        <c:v>3.8155802861685166</c:v>
                      </c:pt>
                      <c:pt idx="21">
                        <c:v>42.790966994788647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F69-47BC-81F6-A6E0BE2BA5B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v>Soil 2+ Sorbent (BM) +Binder (Cement)</c:v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'% Reduction_Final'!$BL$39:$BL$61</c15:sqref>
                          </c15:fullRef>
                          <c15:formulaRef>
                            <c15:sqref>('% Reduction_Final'!$BL$39:$BL$47,'% Reduction_Final'!$BL$50:$BL$61)</c15:sqref>
                          </c15:formulaRef>
                        </c:ext>
                      </c:extLst>
                      <c:numCache>
                        <c:formatCode>General</c:formatCode>
                        <c:ptCount val="21"/>
                        <c:pt idx="0">
                          <c:v>36.18664472971053</c:v>
                        </c:pt>
                        <c:pt idx="1">
                          <c:v>17.10407169317638</c:v>
                        </c:pt>
                        <c:pt idx="2">
                          <c:v>9.3938146729184808</c:v>
                        </c:pt>
                        <c:pt idx="3">
                          <c:v>2.8349668493717917</c:v>
                        </c:pt>
                        <c:pt idx="4">
                          <c:v>3.6423627274659967</c:v>
                        </c:pt>
                        <c:pt idx="5">
                          <c:v>7.0135641898131637E-2</c:v>
                        </c:pt>
                        <c:pt idx="6">
                          <c:v>0.48525224666264338</c:v>
                        </c:pt>
                        <c:pt idx="7">
                          <c:v>2.8487677756070948E-2</c:v>
                        </c:pt>
                        <c:pt idx="8">
                          <c:v>3.272136286339003E-2</c:v>
                        </c:pt>
                        <c:pt idx="9">
                          <c:v>5.7100576073697E-2</c:v>
                        </c:pt>
                        <c:pt idx="10">
                          <c:v>9.5272321648448732E-2</c:v>
                        </c:pt>
                        <c:pt idx="11">
                          <c:v>1.913002181459633</c:v>
                        </c:pt>
                        <c:pt idx="12">
                          <c:v>11.584937952528733</c:v>
                        </c:pt>
                        <c:pt idx="13">
                          <c:v>5.130717948023376</c:v>
                        </c:pt>
                        <c:pt idx="14">
                          <c:v>4.7881352387957063</c:v>
                        </c:pt>
                        <c:pt idx="15">
                          <c:v>0.79734144338136836</c:v>
                        </c:pt>
                        <c:pt idx="16">
                          <c:v>1.2328435201196564</c:v>
                        </c:pt>
                        <c:pt idx="17">
                          <c:v>0.4105884064885596</c:v>
                        </c:pt>
                        <c:pt idx="18">
                          <c:v>0.31184326236392723</c:v>
                        </c:pt>
                        <c:pt idx="19">
                          <c:v>10.970407638608254</c:v>
                        </c:pt>
                        <c:pt idx="20">
                          <c:v>2.5668168437896886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'% Reduction_Final'!$BL$39:$BL$62</c15:sqref>
                          </c15:fullRef>
                          <c15:formulaRef>
                            <c15:sqref>('% Reduction_Final'!$BL$39:$BL$47,'% Reduction_Final'!$BL$50:$BL$62)</c15:sqref>
                          </c15:formulaRef>
                        </c:ext>
                      </c:extLst>
                      <c:numCache>
                        <c:formatCode>General</c:formatCode>
                        <c:ptCount val="22"/>
                        <c:pt idx="0">
                          <c:v>36.18664472971053</c:v>
                        </c:pt>
                        <c:pt idx="1">
                          <c:v>17.10407169317638</c:v>
                        </c:pt>
                        <c:pt idx="2">
                          <c:v>9.3938146729184808</c:v>
                        </c:pt>
                        <c:pt idx="3">
                          <c:v>2.8349668493717917</c:v>
                        </c:pt>
                        <c:pt idx="4">
                          <c:v>3.6423627274659967</c:v>
                        </c:pt>
                        <c:pt idx="5">
                          <c:v>7.0135641898131637E-2</c:v>
                        </c:pt>
                        <c:pt idx="6">
                          <c:v>0.48525224666264338</c:v>
                        </c:pt>
                        <c:pt idx="7">
                          <c:v>2.8487677756070948E-2</c:v>
                        </c:pt>
                        <c:pt idx="8">
                          <c:v>3.272136286339003E-2</c:v>
                        </c:pt>
                        <c:pt idx="9">
                          <c:v>5.7100576073697E-2</c:v>
                        </c:pt>
                        <c:pt idx="10">
                          <c:v>9.5272321648448732E-2</c:v>
                        </c:pt>
                        <c:pt idx="11">
                          <c:v>1.913002181459633</c:v>
                        </c:pt>
                        <c:pt idx="12">
                          <c:v>11.584937952528733</c:v>
                        </c:pt>
                        <c:pt idx="13">
                          <c:v>5.130717948023376</c:v>
                        </c:pt>
                        <c:pt idx="14">
                          <c:v>4.7881352387957063</c:v>
                        </c:pt>
                        <c:pt idx="15">
                          <c:v>0.79734144338136836</c:v>
                        </c:pt>
                        <c:pt idx="16">
                          <c:v>1.2328435201196564</c:v>
                        </c:pt>
                        <c:pt idx="17">
                          <c:v>0.4105884064885596</c:v>
                        </c:pt>
                        <c:pt idx="18">
                          <c:v>0.31184326236392723</c:v>
                        </c:pt>
                        <c:pt idx="19">
                          <c:v>10.970407638608254</c:v>
                        </c:pt>
                        <c:pt idx="20">
                          <c:v>2.5668168437896886</c:v>
                        </c:pt>
                        <c:pt idx="21">
                          <c:v>1.8929255588152678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'% Reduction_Final'!$A$39:$A$62</c15:sqref>
                        </c15:fullRef>
                        <c15:formulaRef>
                          <c15:sqref>('% Reduction_Final'!$A$39:$A$47,'% Reduction_Final'!$A$50:$A$62)</c15:sqref>
                        </c15:formulaRef>
                      </c:ext>
                    </c:extLst>
                    <c:strCache>
                      <c:ptCount val="22"/>
                      <c:pt idx="0">
                        <c:v>PFBA</c:v>
                      </c:pt>
                      <c:pt idx="1">
                        <c:v>PFPeA</c:v>
                      </c:pt>
                      <c:pt idx="2">
                        <c:v>PFHxA</c:v>
                      </c:pt>
                      <c:pt idx="3">
                        <c:v>PFHpA</c:v>
                      </c:pt>
                      <c:pt idx="4">
                        <c:v>PFOA</c:v>
                      </c:pt>
                      <c:pt idx="5">
                        <c:v>PFNA</c:v>
                      </c:pt>
                      <c:pt idx="6">
                        <c:v>PFDA</c:v>
                      </c:pt>
                      <c:pt idx="7">
                        <c:v>PFUnA</c:v>
                      </c:pt>
                      <c:pt idx="8">
                        <c:v>PFDoA</c:v>
                      </c:pt>
                      <c:pt idx="9">
                        <c:v>NMeFOSAA</c:v>
                      </c:pt>
                      <c:pt idx="10">
                        <c:v>NEtFOSAA</c:v>
                      </c:pt>
                      <c:pt idx="11">
                        <c:v>PFOSA</c:v>
                      </c:pt>
                      <c:pt idx="12">
                        <c:v>PFBS</c:v>
                      </c:pt>
                      <c:pt idx="13">
                        <c:v>PFPeS</c:v>
                      </c:pt>
                      <c:pt idx="14">
                        <c:v>PFHxS</c:v>
                      </c:pt>
                      <c:pt idx="15">
                        <c:v>PFHpS</c:v>
                      </c:pt>
                      <c:pt idx="16">
                        <c:v>PFOS</c:v>
                      </c:pt>
                      <c:pt idx="17">
                        <c:v>PFNS</c:v>
                      </c:pt>
                      <c:pt idx="18">
                        <c:v>PFDS</c:v>
                      </c:pt>
                      <c:pt idx="19">
                        <c:v>4:2FTS</c:v>
                      </c:pt>
                      <c:pt idx="20">
                        <c:v>6:2FTS</c:v>
                      </c:pt>
                      <c:pt idx="21">
                        <c:v>8:2FTS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'% Reduction_Final'!$BK$39:$BK$62</c15:sqref>
                        </c15:fullRef>
                        <c15:formulaRef>
                          <c15:sqref>('% Reduction_Final'!$BK$39:$BK$47,'% Reduction_Final'!$BK$50:$BK$62)</c15:sqref>
                        </c15:formulaRef>
                      </c:ext>
                    </c:extLst>
                    <c:numCache>
                      <c:formatCode>0.00</c:formatCode>
                      <c:ptCount val="22"/>
                      <c:pt idx="0">
                        <c:v>43.573943661971832</c:v>
                      </c:pt>
                      <c:pt idx="1">
                        <c:v>42.296595499134447</c:v>
                      </c:pt>
                      <c:pt idx="2">
                        <c:v>56.730769230769226</c:v>
                      </c:pt>
                      <c:pt idx="3">
                        <c:v>77.444444444444443</c:v>
                      </c:pt>
                      <c:pt idx="4">
                        <c:v>83.259195893926432</c:v>
                      </c:pt>
                      <c:pt idx="5">
                        <c:v>92.698181818181823</c:v>
                      </c:pt>
                      <c:pt idx="6">
                        <c:v>95.316946959896498</c:v>
                      </c:pt>
                      <c:pt idx="7">
                        <c:v>98.009868421052644</c:v>
                      </c:pt>
                      <c:pt idx="8">
                        <c:v>97.714105793450884</c:v>
                      </c:pt>
                      <c:pt idx="9">
                        <c:v>96.010989010989007</c:v>
                      </c:pt>
                      <c:pt idx="10">
                        <c:v>93.34433443344335</c:v>
                      </c:pt>
                      <c:pt idx="11">
                        <c:v>90.267983074753189</c:v>
                      </c:pt>
                      <c:pt idx="12">
                        <c:v>46.546546546546544</c:v>
                      </c:pt>
                      <c:pt idx="13">
                        <c:v>79.671457905544159</c:v>
                      </c:pt>
                      <c:pt idx="14">
                        <c:v>83.050847457627114</c:v>
                      </c:pt>
                      <c:pt idx="15">
                        <c:v>93.719847651290749</c:v>
                      </c:pt>
                      <c:pt idx="16">
                        <c:v>93.967538322813354</c:v>
                      </c:pt>
                      <c:pt idx="17">
                        <c:v>98.281133083912366</c:v>
                      </c:pt>
                      <c:pt idx="18">
                        <c:v>98.348980852377991</c:v>
                      </c:pt>
                      <c:pt idx="19">
                        <c:v>49.840595111583418</c:v>
                      </c:pt>
                      <c:pt idx="20">
                        <c:v>86.804451510333863</c:v>
                      </c:pt>
                      <c:pt idx="21">
                        <c:v>88.459756803705844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F69-47BC-81F6-A6E0BE2BA5B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v>50% removal Scale</c:v>
          </c:tx>
          <c:spPr>
            <a:ln w="28575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Lit>
              <c:ptCount val="2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12</c:v>
              </c:pt>
              <c:pt idx="10">
                <c:v>13</c:v>
              </c:pt>
              <c:pt idx="11">
                <c:v>14</c:v>
              </c:pt>
              <c:pt idx="12">
                <c:v>15</c:v>
              </c:pt>
              <c:pt idx="13">
                <c:v>16</c:v>
              </c:pt>
              <c:pt idx="14">
                <c:v>17</c:v>
              </c:pt>
              <c:pt idx="15">
                <c:v>18</c:v>
              </c:pt>
              <c:pt idx="16">
                <c:v>19</c:v>
              </c:pt>
              <c:pt idx="17">
                <c:v>20</c:v>
              </c:pt>
              <c:pt idx="18">
                <c:v>21</c:v>
              </c:pt>
              <c:pt idx="19">
                <c:v>22</c:v>
              </c:pt>
              <c:pt idx="20">
                <c:v>23</c:v>
              </c:pt>
              <c:pt idx="21">
                <c:v>24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Reduction_Final'!$AZ$39:$AZ$62</c15:sqref>
                  </c15:fullRef>
                </c:ext>
              </c:extLst>
              <c:f>('% Reduction_Final'!$AZ$39:$AZ$47,'% Reduction_Final'!$AZ$50:$AZ$62)</c:f>
              <c:numCache>
                <c:formatCode>0.00</c:formatCode>
                <c:ptCount val="2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69-47BC-81F6-A6E0BE2BA5B2}"/>
            </c:ext>
          </c:extLst>
        </c:ser>
        <c:ser>
          <c:idx val="5"/>
          <c:order val="5"/>
          <c:tx>
            <c:v>100% removal Scale</c:v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Lit>
              <c:ptCount val="2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12</c:v>
              </c:pt>
              <c:pt idx="10">
                <c:v>13</c:v>
              </c:pt>
              <c:pt idx="11">
                <c:v>14</c:v>
              </c:pt>
              <c:pt idx="12">
                <c:v>15</c:v>
              </c:pt>
              <c:pt idx="13">
                <c:v>16</c:v>
              </c:pt>
              <c:pt idx="14">
                <c:v>17</c:v>
              </c:pt>
              <c:pt idx="15">
                <c:v>18</c:v>
              </c:pt>
              <c:pt idx="16">
                <c:v>19</c:v>
              </c:pt>
              <c:pt idx="17">
                <c:v>20</c:v>
              </c:pt>
              <c:pt idx="18">
                <c:v>21</c:v>
              </c:pt>
              <c:pt idx="19">
                <c:v>22</c:v>
              </c:pt>
              <c:pt idx="20">
                <c:v>23</c:v>
              </c:pt>
              <c:pt idx="21">
                <c:v>24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Reduction_Final'!$BA$39:$BA$62</c15:sqref>
                  </c15:fullRef>
                </c:ext>
              </c:extLst>
              <c:f>('% Reduction_Final'!$BA$39:$BA$47,'% Reduction_Final'!$BA$50:$BA$62)</c:f>
              <c:numCache>
                <c:formatCode>0.00</c:formatCode>
                <c:ptCount val="2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69-47BC-81F6-A6E0BE2BA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851304"/>
        <c:axId val="1008846384"/>
      </c:lineChart>
      <c:catAx>
        <c:axId val="86668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693704"/>
        <c:crosses val="autoZero"/>
        <c:auto val="1"/>
        <c:lblAlgn val="ctr"/>
        <c:lblOffset val="100"/>
        <c:noMultiLvlLbl val="0"/>
      </c:catAx>
      <c:valAx>
        <c:axId val="866693704"/>
        <c:scaling>
          <c:orientation val="minMax"/>
          <c:max val="11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Immobilization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cross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688784"/>
        <c:crosses val="autoZero"/>
        <c:crossBetween val="between"/>
      </c:valAx>
      <c:valAx>
        <c:axId val="1008846384"/>
        <c:scaling>
          <c:orientation val="minMax"/>
          <c:max val="110"/>
          <c:min val="0"/>
        </c:scaling>
        <c:delete val="0"/>
        <c:axPos val="r"/>
        <c:numFmt formatCode="0.00" sourceLinked="1"/>
        <c:majorTickMark val="cross"/>
        <c:minorTickMark val="none"/>
        <c:tickLblPos val="none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851304"/>
        <c:crosses val="max"/>
        <c:crossBetween val="between"/>
      </c:valAx>
      <c:catAx>
        <c:axId val="1008851304"/>
        <c:scaling>
          <c:orientation val="minMax"/>
        </c:scaling>
        <c:delete val="1"/>
        <c:axPos val="b"/>
        <c:majorTickMark val="out"/>
        <c:minorTickMark val="none"/>
        <c:tickLblPos val="nextTo"/>
        <c:crossAx val="1008846384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1137171153793345"/>
          <c:y val="0.80889357335500889"/>
          <c:w val="0.84734150393806029"/>
          <c:h val="0.143457107159639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82449346126875"/>
          <c:y val="3.8682292521858876E-2"/>
          <c:w val="0.87110958921031068"/>
          <c:h val="0.57980867287526994"/>
        </c:manualLayout>
      </c:layout>
      <c:barChart>
        <c:barDir val="col"/>
        <c:grouping val="clustered"/>
        <c:varyColors val="0"/>
        <c:ser>
          <c:idx val="2"/>
          <c:order val="2"/>
          <c:tx>
            <c:v>Soil 1+ Sorbent (GAC)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Reduction_Final'!$AU$39:$AU$66</c15:sqref>
                    </c15:fullRef>
                  </c:ext>
                </c:extLst>
                <c:f>('% Reduction_Final'!$AU$39:$AU$47,'% Reduction_Final'!$AU$50,'% Reduction_Final'!$AU$52,'% Reduction_Final'!$AU$54:$AU$59,'% Reduction_Final'!$AU$61:$AU$62)</c:f>
                <c:numCache>
                  <c:formatCode>General</c:formatCode>
                  <c:ptCount val="19"/>
                  <c:pt idx="0">
                    <c:v>1.7404671430534633E-14</c:v>
                  </c:pt>
                  <c:pt idx="1">
                    <c:v>0</c:v>
                  </c:pt>
                  <c:pt idx="2">
                    <c:v>0.21129162051759856</c:v>
                  </c:pt>
                  <c:pt idx="3">
                    <c:v>0</c:v>
                  </c:pt>
                  <c:pt idx="4">
                    <c:v>0.41969215646136282</c:v>
                  </c:pt>
                  <c:pt idx="5">
                    <c:v>0</c:v>
                  </c:pt>
                  <c:pt idx="6">
                    <c:v>0.81709473094308216</c:v>
                  </c:pt>
                  <c:pt idx="7">
                    <c:v>1.3180304628783333</c:v>
                  </c:pt>
                  <c:pt idx="8">
                    <c:v>1.7565072908455732</c:v>
                  </c:pt>
                  <c:pt idx="9">
                    <c:v>0</c:v>
                  </c:pt>
                  <c:pt idx="10">
                    <c:v>2.3039929994052009</c:v>
                  </c:pt>
                  <c:pt idx="11">
                    <c:v>0</c:v>
                  </c:pt>
                  <c:pt idx="12">
                    <c:v>0.27370943905478318</c:v>
                  </c:pt>
                  <c:pt idx="13">
                    <c:v>0</c:v>
                  </c:pt>
                  <c:pt idx="14">
                    <c:v>0.52262368253795033</c:v>
                  </c:pt>
                  <c:pt idx="15">
                    <c:v>0.83400161166139741</c:v>
                  </c:pt>
                  <c:pt idx="16">
                    <c:v>2.3956701163371656</c:v>
                  </c:pt>
                  <c:pt idx="17">
                    <c:v>1.2827553545204138</c:v>
                  </c:pt>
                  <c:pt idx="18">
                    <c:v>1.9868147436571921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Reduction_Final'!$AU$39:$AU$66</c15:sqref>
                    </c15:fullRef>
                  </c:ext>
                </c:extLst>
                <c:f>('% Reduction_Final'!$AU$39:$AU$47,'% Reduction_Final'!$AU$50,'% Reduction_Final'!$AU$52,'% Reduction_Final'!$AU$54:$AU$59,'% Reduction_Final'!$AU$61:$AU$62)</c:f>
                <c:numCache>
                  <c:formatCode>General</c:formatCode>
                  <c:ptCount val="19"/>
                  <c:pt idx="0">
                    <c:v>1.7404671430534633E-14</c:v>
                  </c:pt>
                  <c:pt idx="1">
                    <c:v>0</c:v>
                  </c:pt>
                  <c:pt idx="2">
                    <c:v>0.21129162051759856</c:v>
                  </c:pt>
                  <c:pt idx="3">
                    <c:v>0</c:v>
                  </c:pt>
                  <c:pt idx="4">
                    <c:v>0.41969215646136282</c:v>
                  </c:pt>
                  <c:pt idx="5">
                    <c:v>0</c:v>
                  </c:pt>
                  <c:pt idx="6">
                    <c:v>0.81709473094308216</c:v>
                  </c:pt>
                  <c:pt idx="7">
                    <c:v>1.3180304628783333</c:v>
                  </c:pt>
                  <c:pt idx="8">
                    <c:v>1.7565072908455732</c:v>
                  </c:pt>
                  <c:pt idx="9">
                    <c:v>0</c:v>
                  </c:pt>
                  <c:pt idx="10">
                    <c:v>2.3039929994052009</c:v>
                  </c:pt>
                  <c:pt idx="11">
                    <c:v>0</c:v>
                  </c:pt>
                  <c:pt idx="12">
                    <c:v>0.27370943905478318</c:v>
                  </c:pt>
                  <c:pt idx="13">
                    <c:v>0</c:v>
                  </c:pt>
                  <c:pt idx="14">
                    <c:v>0.52262368253795033</c:v>
                  </c:pt>
                  <c:pt idx="15">
                    <c:v>0.83400161166139741</c:v>
                  </c:pt>
                  <c:pt idx="16">
                    <c:v>2.3956701163371656</c:v>
                  </c:pt>
                  <c:pt idx="17">
                    <c:v>1.2827553545204138</c:v>
                  </c:pt>
                  <c:pt idx="18">
                    <c:v>1.9868147436571921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'% Reduction'!$M$71:$M$94</c15:sqref>
                  </c15:fullRef>
                </c:ext>
              </c:extLst>
              <c:f>('% Reduction'!$M$71:$M$79,'% Reduction'!$M$82,'% Reduction'!$M$84,'% Reduction'!$M$86:$M$91,'% Reduction'!$M$93:$M$94)</c:f>
              <c:strCache>
                <c:ptCount val="19"/>
                <c:pt idx="0">
                  <c:v>PFBA</c:v>
                </c:pt>
                <c:pt idx="1">
                  <c:v>PFPeA</c:v>
                </c:pt>
                <c:pt idx="2">
                  <c:v>PFHxA</c:v>
                </c:pt>
                <c:pt idx="3">
                  <c:v>PFHpA</c:v>
                </c:pt>
                <c:pt idx="4">
                  <c:v>PFOA</c:v>
                </c:pt>
                <c:pt idx="5">
                  <c:v>PFNA</c:v>
                </c:pt>
                <c:pt idx="6">
                  <c:v>PFDA</c:v>
                </c:pt>
                <c:pt idx="7">
                  <c:v>PFUnA</c:v>
                </c:pt>
                <c:pt idx="8">
                  <c:v>PFDoA</c:v>
                </c:pt>
                <c:pt idx="9">
                  <c:v>NMeFOSAA</c:v>
                </c:pt>
                <c:pt idx="10">
                  <c:v>PFOSA</c:v>
                </c:pt>
                <c:pt idx="11">
                  <c:v>PFPeS</c:v>
                </c:pt>
                <c:pt idx="12">
                  <c:v>PFHxS</c:v>
                </c:pt>
                <c:pt idx="13">
                  <c:v>PFHpS</c:v>
                </c:pt>
                <c:pt idx="14">
                  <c:v>PFOS</c:v>
                </c:pt>
                <c:pt idx="15">
                  <c:v>PFNS</c:v>
                </c:pt>
                <c:pt idx="16">
                  <c:v>PFDS</c:v>
                </c:pt>
                <c:pt idx="17">
                  <c:v>6:2FTS</c:v>
                </c:pt>
                <c:pt idx="18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Reduction_Final'!$AT$39:$AT$66</c15:sqref>
                  </c15:fullRef>
                </c:ext>
              </c:extLst>
              <c:f>('% Reduction_Final'!$AT$39:$AT$47,'% Reduction_Final'!$AT$50,'% Reduction_Final'!$AT$52,'% Reduction_Final'!$AT$54:$AT$59,'% Reduction_Final'!$AT$61:$AT$62)</c:f>
              <c:numCache>
                <c:formatCode>0.00</c:formatCode>
                <c:ptCount val="19"/>
                <c:pt idx="0">
                  <c:v>99.027247956403286</c:v>
                </c:pt>
                <c:pt idx="1">
                  <c:v>99.62341772151899</c:v>
                </c:pt>
                <c:pt idx="2">
                  <c:v>99.043676414736026</c:v>
                </c:pt>
                <c:pt idx="3">
                  <c:v>99.671875</c:v>
                </c:pt>
                <c:pt idx="4">
                  <c:v>97.58938547486035</c:v>
                </c:pt>
                <c:pt idx="5">
                  <c:v>99.713942307692307</c:v>
                </c:pt>
                <c:pt idx="6">
                  <c:v>95.666483817882622</c:v>
                </c:pt>
                <c:pt idx="7">
                  <c:v>92.294623655913995</c:v>
                </c:pt>
                <c:pt idx="8">
                  <c:v>70.630573248407643</c:v>
                </c:pt>
                <c:pt idx="9">
                  <c:v>99.397773279352236</c:v>
                </c:pt>
                <c:pt idx="10">
                  <c:v>91.503759398496243</c:v>
                </c:pt>
                <c:pt idx="11">
                  <c:v>98.508771929824562</c:v>
                </c:pt>
                <c:pt idx="12">
                  <c:v>98.600409836065566</c:v>
                </c:pt>
                <c:pt idx="13">
                  <c:v>98.182281059063143</c:v>
                </c:pt>
                <c:pt idx="14">
                  <c:v>96.148036253776425</c:v>
                </c:pt>
                <c:pt idx="15">
                  <c:v>96.481481481481481</c:v>
                </c:pt>
                <c:pt idx="16">
                  <c:v>91.659147869674186</c:v>
                </c:pt>
                <c:pt idx="17">
                  <c:v>93.920743639921724</c:v>
                </c:pt>
                <c:pt idx="18">
                  <c:v>96.357231661831747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2B-4E5A-AF21-09CA0E15330D}"/>
            </c:ext>
          </c:extLst>
        </c:ser>
        <c:ser>
          <c:idx val="3"/>
          <c:order val="3"/>
          <c:tx>
            <c:v>Soil 1+ Sorbent (GAC) +Binder (Cement)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Reduction_Final'!$AY$39:$AY$66</c15:sqref>
                    </c15:fullRef>
                  </c:ext>
                </c:extLst>
                <c:f>('% Reduction_Final'!$AY$39:$AY$47,'% Reduction_Final'!$AY$50,'% Reduction_Final'!$AY$52,'% Reduction_Final'!$AY$54:$AY$59,'% Reduction_Final'!$AY$61:$AY$62)</c:f>
                <c:numCache>
                  <c:formatCode>General</c:formatCode>
                  <c:ptCount val="19"/>
                  <c:pt idx="0">
                    <c:v>14.366780552074298</c:v>
                  </c:pt>
                  <c:pt idx="1">
                    <c:v>1.3215577859380436</c:v>
                  </c:pt>
                  <c:pt idx="2">
                    <c:v>0.25890204279763329</c:v>
                  </c:pt>
                  <c:pt idx="3">
                    <c:v>0</c:v>
                  </c:pt>
                  <c:pt idx="4">
                    <c:v>0.10807565431370143</c:v>
                  </c:pt>
                  <c:pt idx="5">
                    <c:v>6.0495468231387536E-3</c:v>
                  </c:pt>
                  <c:pt idx="6">
                    <c:v>0.35400879877162034</c:v>
                  </c:pt>
                  <c:pt idx="7">
                    <c:v>2.0161402150227512</c:v>
                  </c:pt>
                  <c:pt idx="8">
                    <c:v>2.7293420980831149</c:v>
                  </c:pt>
                  <c:pt idx="9">
                    <c:v>1.2735888048695829E-2</c:v>
                  </c:pt>
                  <c:pt idx="10">
                    <c:v>1.1888207392340449</c:v>
                  </c:pt>
                  <c:pt idx="11">
                    <c:v>3.1536484692024275E-2</c:v>
                  </c:pt>
                  <c:pt idx="12">
                    <c:v>5.9118763672976048E-2</c:v>
                  </c:pt>
                  <c:pt idx="13">
                    <c:v>4.2063929841802808E-2</c:v>
                  </c:pt>
                  <c:pt idx="14">
                    <c:v>0.3064557842918359</c:v>
                  </c:pt>
                  <c:pt idx="15">
                    <c:v>0.52662057721525379</c:v>
                  </c:pt>
                  <c:pt idx="16">
                    <c:v>1.6189758435947463</c:v>
                  </c:pt>
                  <c:pt idx="17">
                    <c:v>0</c:v>
                  </c:pt>
                  <c:pt idx="18">
                    <c:v>0.27020179548617301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Reduction_Final'!$AY$39:$AY$66</c15:sqref>
                    </c15:fullRef>
                  </c:ext>
                </c:extLst>
                <c:f>('% Reduction_Final'!$AY$39:$AY$47,'% Reduction_Final'!$AY$50,'% Reduction_Final'!$AY$52,'% Reduction_Final'!$AY$54:$AY$59,'% Reduction_Final'!$AY$61:$AY$62)</c:f>
                <c:numCache>
                  <c:formatCode>General</c:formatCode>
                  <c:ptCount val="19"/>
                  <c:pt idx="0">
                    <c:v>14.366780552074298</c:v>
                  </c:pt>
                  <c:pt idx="1">
                    <c:v>1.3215577859380436</c:v>
                  </c:pt>
                  <c:pt idx="2">
                    <c:v>0.25890204279763329</c:v>
                  </c:pt>
                  <c:pt idx="3">
                    <c:v>0</c:v>
                  </c:pt>
                  <c:pt idx="4">
                    <c:v>0.10807565431370143</c:v>
                  </c:pt>
                  <c:pt idx="5">
                    <c:v>6.0495468231387536E-3</c:v>
                  </c:pt>
                  <c:pt idx="6">
                    <c:v>0.35400879877162034</c:v>
                  </c:pt>
                  <c:pt idx="7">
                    <c:v>2.0161402150227512</c:v>
                  </c:pt>
                  <c:pt idx="8">
                    <c:v>2.7293420980831149</c:v>
                  </c:pt>
                  <c:pt idx="9">
                    <c:v>1.2735888048695829E-2</c:v>
                  </c:pt>
                  <c:pt idx="10">
                    <c:v>1.1888207392340449</c:v>
                  </c:pt>
                  <c:pt idx="11">
                    <c:v>3.1536484692024275E-2</c:v>
                  </c:pt>
                  <c:pt idx="12">
                    <c:v>5.9118763672976048E-2</c:v>
                  </c:pt>
                  <c:pt idx="13">
                    <c:v>4.2063929841802808E-2</c:v>
                  </c:pt>
                  <c:pt idx="14">
                    <c:v>0.3064557842918359</c:v>
                  </c:pt>
                  <c:pt idx="15">
                    <c:v>0.52662057721525379</c:v>
                  </c:pt>
                  <c:pt idx="16">
                    <c:v>1.6189758435947463</c:v>
                  </c:pt>
                  <c:pt idx="17">
                    <c:v>0</c:v>
                  </c:pt>
                  <c:pt idx="18">
                    <c:v>0.27020179548617301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'% Reduction'!$M$71:$M$94</c15:sqref>
                  </c15:fullRef>
                </c:ext>
              </c:extLst>
              <c:f>('% Reduction'!$M$71:$M$79,'% Reduction'!$M$82,'% Reduction'!$M$84,'% Reduction'!$M$86:$M$91,'% Reduction'!$M$93:$M$94)</c:f>
              <c:strCache>
                <c:ptCount val="19"/>
                <c:pt idx="0">
                  <c:v>PFBA</c:v>
                </c:pt>
                <c:pt idx="1">
                  <c:v>PFPeA</c:v>
                </c:pt>
                <c:pt idx="2">
                  <c:v>PFHxA</c:v>
                </c:pt>
                <c:pt idx="3">
                  <c:v>PFHpA</c:v>
                </c:pt>
                <c:pt idx="4">
                  <c:v>PFOA</c:v>
                </c:pt>
                <c:pt idx="5">
                  <c:v>PFNA</c:v>
                </c:pt>
                <c:pt idx="6">
                  <c:v>PFDA</c:v>
                </c:pt>
                <c:pt idx="7">
                  <c:v>PFUnA</c:v>
                </c:pt>
                <c:pt idx="8">
                  <c:v>PFDoA</c:v>
                </c:pt>
                <c:pt idx="9">
                  <c:v>NMeFOSAA</c:v>
                </c:pt>
                <c:pt idx="10">
                  <c:v>PFOSA</c:v>
                </c:pt>
                <c:pt idx="11">
                  <c:v>PFPeS</c:v>
                </c:pt>
                <c:pt idx="12">
                  <c:v>PFHxS</c:v>
                </c:pt>
                <c:pt idx="13">
                  <c:v>PFHpS</c:v>
                </c:pt>
                <c:pt idx="14">
                  <c:v>PFOS</c:v>
                </c:pt>
                <c:pt idx="15">
                  <c:v>PFNS</c:v>
                </c:pt>
                <c:pt idx="16">
                  <c:v>PFDS</c:v>
                </c:pt>
                <c:pt idx="17">
                  <c:v>6:2FTS</c:v>
                </c:pt>
                <c:pt idx="18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Reduction_Final'!$AX$39:$AX$66</c15:sqref>
                  </c15:fullRef>
                </c:ext>
              </c:extLst>
              <c:f>('% Reduction_Final'!$AX$39:$AX$47,'% Reduction_Final'!$AX$50,'% Reduction_Final'!$AX$52,'% Reduction_Final'!$AX$54:$AX$59,'% Reduction_Final'!$AX$61:$AX$62)</c:f>
              <c:numCache>
                <c:formatCode>0.00</c:formatCode>
                <c:ptCount val="19"/>
                <c:pt idx="0">
                  <c:v>0</c:v>
                </c:pt>
                <c:pt idx="1">
                  <c:v>89.493670886075947</c:v>
                </c:pt>
                <c:pt idx="2">
                  <c:v>98.511203949867067</c:v>
                </c:pt>
                <c:pt idx="3">
                  <c:v>89.411764705882362</c:v>
                </c:pt>
                <c:pt idx="4">
                  <c:v>98.488826815642469</c:v>
                </c:pt>
                <c:pt idx="5">
                  <c:v>99.726762820512818</c:v>
                </c:pt>
                <c:pt idx="6">
                  <c:v>98.618211738891944</c:v>
                </c:pt>
                <c:pt idx="7">
                  <c:v>93.733333333333334</c:v>
                </c:pt>
                <c:pt idx="8">
                  <c:v>69.713375796178354</c:v>
                </c:pt>
                <c:pt idx="9">
                  <c:v>99.42476383265857</c:v>
                </c:pt>
                <c:pt idx="10">
                  <c:v>97.583333333333329</c:v>
                </c:pt>
                <c:pt idx="11">
                  <c:v>98.575605680868833</c:v>
                </c:pt>
                <c:pt idx="12">
                  <c:v>99.568442622950812</c:v>
                </c:pt>
                <c:pt idx="13">
                  <c:v>98.263747454175146</c:v>
                </c:pt>
                <c:pt idx="14">
                  <c:v>99.314199395770387</c:v>
                </c:pt>
                <c:pt idx="15">
                  <c:v>98.437908496732021</c:v>
                </c:pt>
                <c:pt idx="16">
                  <c:v>94.666666666666671</c:v>
                </c:pt>
                <c:pt idx="17">
                  <c:v>96.019569471624266</c:v>
                </c:pt>
                <c:pt idx="18">
                  <c:v>98.412764193949442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2B-4E5A-AF21-09CA0E153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66688784"/>
        <c:axId val="8666937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Soil 1+Sorbent (BM)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'% Reduction'!$M$71:$M$94</c15:sqref>
                        </c15:fullRef>
                        <c15:formulaRef>
                          <c15:sqref>('% Reduction'!$M$71:$M$79,'% Reduction'!$M$82,'% Reduction'!$M$84,'% Reduction'!$M$86:$M$91,'% Reduction'!$M$93:$M$94)</c15:sqref>
                        </c15:formulaRef>
                      </c:ext>
                    </c:extLst>
                    <c:strCache>
                      <c:ptCount val="19"/>
                      <c:pt idx="0">
                        <c:v>PFBA</c:v>
                      </c:pt>
                      <c:pt idx="1">
                        <c:v>PFPeA</c:v>
                      </c:pt>
                      <c:pt idx="2">
                        <c:v>PFHxA</c:v>
                      </c:pt>
                      <c:pt idx="3">
                        <c:v>PFHpA</c:v>
                      </c:pt>
                      <c:pt idx="4">
                        <c:v>PFOA</c:v>
                      </c:pt>
                      <c:pt idx="5">
                        <c:v>PFNA</c:v>
                      </c:pt>
                      <c:pt idx="6">
                        <c:v>PFDA</c:v>
                      </c:pt>
                      <c:pt idx="7">
                        <c:v>PFUnA</c:v>
                      </c:pt>
                      <c:pt idx="8">
                        <c:v>PFDoA</c:v>
                      </c:pt>
                      <c:pt idx="9">
                        <c:v>NMeFOSAA</c:v>
                      </c:pt>
                      <c:pt idx="10">
                        <c:v>PFOSA</c:v>
                      </c:pt>
                      <c:pt idx="11">
                        <c:v>PFPeS</c:v>
                      </c:pt>
                      <c:pt idx="12">
                        <c:v>PFHxS</c:v>
                      </c:pt>
                      <c:pt idx="13">
                        <c:v>PFHpS</c:v>
                      </c:pt>
                      <c:pt idx="14">
                        <c:v>PFOS</c:v>
                      </c:pt>
                      <c:pt idx="15">
                        <c:v>PFNS</c:v>
                      </c:pt>
                      <c:pt idx="16">
                        <c:v>PFDS</c:v>
                      </c:pt>
                      <c:pt idx="17">
                        <c:v>6:2FTS</c:v>
                      </c:pt>
                      <c:pt idx="18">
                        <c:v>8:2FTS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'% Reduction_Final'!$AL$39:$AL$66</c15:sqref>
                        </c15:fullRef>
                        <c15:formulaRef>
                          <c15:sqref>('% Reduction_Final'!$AL$39:$AL$47,'% Reduction_Final'!$AL$50,'% Reduction_Final'!$AL$52,'% Reduction_Final'!$AL$54:$AL$59,'% Reduction_Final'!$AL$61:$AL$62)</c15:sqref>
                        </c15:formulaRef>
                      </c:ext>
                    </c:extLst>
                    <c:numCache>
                      <c:formatCode>0.00</c:formatCode>
                      <c:ptCount val="19"/>
                      <c:pt idx="0">
                        <c:v>0</c:v>
                      </c:pt>
                      <c:pt idx="1">
                        <c:v>0</c:v>
                      </c:pt>
                      <c:pt idx="2">
                        <c:v>2.5446259020129087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64.578111946532999</c:v>
                      </c:pt>
                      <c:pt idx="12">
                        <c:v>26.02459016393443</c:v>
                      </c:pt>
                      <c:pt idx="13">
                        <c:v>10.081466395112043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B2B-4E5A-AF21-09CA0E15330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v>Soil 1+ Sorbent (BM) +Binder (Cement)</c:v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Lit>
                      <c:formatCode>General</c:formatCode>
                      <c:ptCount val="1"/>
                      <c:pt idx="0">
                        <c:v>1</c:v>
                      </c:pt>
                    </c:numLit>
                  </c:plus>
                  <c:minus>
                    <c:numLit>
                      <c:formatCode>General</c:formatCode>
                      <c:ptCount val="1"/>
                      <c:pt idx="0">
                        <c:v>1</c:v>
                      </c:pt>
                    </c:numLit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'% Reduction'!$M$71:$M$94</c15:sqref>
                        </c15:fullRef>
                        <c15:formulaRef>
                          <c15:sqref>('% Reduction'!$M$71:$M$79,'% Reduction'!$M$82,'% Reduction'!$M$84,'% Reduction'!$M$86:$M$91,'% Reduction'!$M$93:$M$94)</c15:sqref>
                        </c15:formulaRef>
                      </c:ext>
                    </c:extLst>
                    <c:strCache>
                      <c:ptCount val="19"/>
                      <c:pt idx="0">
                        <c:v>PFBA</c:v>
                      </c:pt>
                      <c:pt idx="1">
                        <c:v>PFPeA</c:v>
                      </c:pt>
                      <c:pt idx="2">
                        <c:v>PFHxA</c:v>
                      </c:pt>
                      <c:pt idx="3">
                        <c:v>PFHpA</c:v>
                      </c:pt>
                      <c:pt idx="4">
                        <c:v>PFOA</c:v>
                      </c:pt>
                      <c:pt idx="5">
                        <c:v>PFNA</c:v>
                      </c:pt>
                      <c:pt idx="6">
                        <c:v>PFDA</c:v>
                      </c:pt>
                      <c:pt idx="7">
                        <c:v>PFUnA</c:v>
                      </c:pt>
                      <c:pt idx="8">
                        <c:v>PFDoA</c:v>
                      </c:pt>
                      <c:pt idx="9">
                        <c:v>NMeFOSAA</c:v>
                      </c:pt>
                      <c:pt idx="10">
                        <c:v>PFOSA</c:v>
                      </c:pt>
                      <c:pt idx="11">
                        <c:v>PFPeS</c:v>
                      </c:pt>
                      <c:pt idx="12">
                        <c:v>PFHxS</c:v>
                      </c:pt>
                      <c:pt idx="13">
                        <c:v>PFHpS</c:v>
                      </c:pt>
                      <c:pt idx="14">
                        <c:v>PFOS</c:v>
                      </c:pt>
                      <c:pt idx="15">
                        <c:v>PFNS</c:v>
                      </c:pt>
                      <c:pt idx="16">
                        <c:v>PFDS</c:v>
                      </c:pt>
                      <c:pt idx="17">
                        <c:v>6:2FTS</c:v>
                      </c:pt>
                      <c:pt idx="18">
                        <c:v>8:2FTS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'% Reduction_Final'!$AP$39:$AP$66</c15:sqref>
                        </c15:fullRef>
                        <c15:formulaRef>
                          <c15:sqref>('% Reduction_Final'!$AP$39:$AP$47,'% Reduction_Final'!$AP$50,'% Reduction_Final'!$AP$52,'% Reduction_Final'!$AP$54:$AP$59,'% Reduction_Final'!$AP$61:$AP$62)</c15:sqref>
                        </c15:formulaRef>
                      </c:ext>
                    </c:extLst>
                    <c:numCache>
                      <c:formatCode>0.00</c:formatCode>
                      <c:ptCount val="1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20.673076923076923</c:v>
                      </c:pt>
                      <c:pt idx="6">
                        <c:v>87.251782775644543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99.397773279352236</c:v>
                      </c:pt>
                      <c:pt idx="10">
                        <c:v>46.804511278195491</c:v>
                      </c:pt>
                      <c:pt idx="11">
                        <c:v>22.305764411027571</c:v>
                      </c:pt>
                      <c:pt idx="12">
                        <c:v>58.524590163934427</c:v>
                      </c:pt>
                      <c:pt idx="13">
                        <c:v>87.296334012219972</c:v>
                      </c:pt>
                      <c:pt idx="14">
                        <c:v>89.524169184290031</c:v>
                      </c:pt>
                      <c:pt idx="15">
                        <c:v>93.24183006535948</c:v>
                      </c:pt>
                      <c:pt idx="16">
                        <c:v>85.185463659147871</c:v>
                      </c:pt>
                      <c:pt idx="17">
                        <c:v>0</c:v>
                      </c:pt>
                      <c:pt idx="18">
                        <c:v>83.00870285951099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B2B-4E5A-AF21-09CA0E15330D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v>50% removal Scale</c:v>
          </c:tx>
          <c:spPr>
            <a:ln w="28575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'% Reduction_Final'!$A$39:$A$62</c15:sqref>
                  </c15:fullRef>
                </c:ext>
              </c:extLst>
              <c:f>('% Reduction_Final'!$A$39:$A$47,'% Reduction_Final'!$A$50,'% Reduction_Final'!$A$52,'% Reduction_Final'!$A$54:$A$59,'% Reduction_Final'!$A$61:$A$62)</c:f>
              <c:strCache>
                <c:ptCount val="19"/>
                <c:pt idx="0">
                  <c:v>PFBA</c:v>
                </c:pt>
                <c:pt idx="1">
                  <c:v>PFPeA</c:v>
                </c:pt>
                <c:pt idx="2">
                  <c:v>PFHxA</c:v>
                </c:pt>
                <c:pt idx="3">
                  <c:v>PFHpA</c:v>
                </c:pt>
                <c:pt idx="4">
                  <c:v>PFOA</c:v>
                </c:pt>
                <c:pt idx="5">
                  <c:v>PFNA</c:v>
                </c:pt>
                <c:pt idx="6">
                  <c:v>PFDA</c:v>
                </c:pt>
                <c:pt idx="7">
                  <c:v>PFUnA</c:v>
                </c:pt>
                <c:pt idx="8">
                  <c:v>PFDoA</c:v>
                </c:pt>
                <c:pt idx="9">
                  <c:v>NMeFOSAA</c:v>
                </c:pt>
                <c:pt idx="10">
                  <c:v>PFOSA</c:v>
                </c:pt>
                <c:pt idx="11">
                  <c:v>PFPeS</c:v>
                </c:pt>
                <c:pt idx="12">
                  <c:v>PFHxS</c:v>
                </c:pt>
                <c:pt idx="13">
                  <c:v>PFHpS</c:v>
                </c:pt>
                <c:pt idx="14">
                  <c:v>PFOS</c:v>
                </c:pt>
                <c:pt idx="15">
                  <c:v>PFNS</c:v>
                </c:pt>
                <c:pt idx="16">
                  <c:v>PFDS</c:v>
                </c:pt>
                <c:pt idx="17">
                  <c:v>6:2FTS</c:v>
                </c:pt>
                <c:pt idx="18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Reduction_Final'!$AZ$39:$AZ$66</c15:sqref>
                  </c15:fullRef>
                </c:ext>
              </c:extLst>
              <c:f>('% Reduction_Final'!$AZ$39:$AZ$47,'% Reduction_Final'!$AZ$50,'% Reduction_Final'!$AZ$52,'% Reduction_Final'!$AZ$54:$AZ$59,'% Reduction_Final'!$AZ$61:$AZ$62)</c:f>
              <c:numCache>
                <c:formatCode>0.00</c:formatCode>
                <c:ptCount val="1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2B-4E5A-AF21-09CA0E15330D}"/>
            </c:ext>
          </c:extLst>
        </c:ser>
        <c:ser>
          <c:idx val="5"/>
          <c:order val="5"/>
          <c:tx>
            <c:v>100% removal Scale</c:v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'% Reduction_Final'!$A$39:$A$62</c15:sqref>
                  </c15:fullRef>
                </c:ext>
              </c:extLst>
              <c:f>('% Reduction_Final'!$A$39:$A$47,'% Reduction_Final'!$A$50,'% Reduction_Final'!$A$52,'% Reduction_Final'!$A$54:$A$59,'% Reduction_Final'!$A$61:$A$62)</c:f>
              <c:strCache>
                <c:ptCount val="19"/>
                <c:pt idx="0">
                  <c:v>PFBA</c:v>
                </c:pt>
                <c:pt idx="1">
                  <c:v>PFPeA</c:v>
                </c:pt>
                <c:pt idx="2">
                  <c:v>PFHxA</c:v>
                </c:pt>
                <c:pt idx="3">
                  <c:v>PFHpA</c:v>
                </c:pt>
                <c:pt idx="4">
                  <c:v>PFOA</c:v>
                </c:pt>
                <c:pt idx="5">
                  <c:v>PFNA</c:v>
                </c:pt>
                <c:pt idx="6">
                  <c:v>PFDA</c:v>
                </c:pt>
                <c:pt idx="7">
                  <c:v>PFUnA</c:v>
                </c:pt>
                <c:pt idx="8">
                  <c:v>PFDoA</c:v>
                </c:pt>
                <c:pt idx="9">
                  <c:v>NMeFOSAA</c:v>
                </c:pt>
                <c:pt idx="10">
                  <c:v>PFOSA</c:v>
                </c:pt>
                <c:pt idx="11">
                  <c:v>PFPeS</c:v>
                </c:pt>
                <c:pt idx="12">
                  <c:v>PFHxS</c:v>
                </c:pt>
                <c:pt idx="13">
                  <c:v>PFHpS</c:v>
                </c:pt>
                <c:pt idx="14">
                  <c:v>PFOS</c:v>
                </c:pt>
                <c:pt idx="15">
                  <c:v>PFNS</c:v>
                </c:pt>
                <c:pt idx="16">
                  <c:v>PFDS</c:v>
                </c:pt>
                <c:pt idx="17">
                  <c:v>6:2FTS</c:v>
                </c:pt>
                <c:pt idx="18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Reduction_Final'!$BA$39:$BA$66</c15:sqref>
                  </c15:fullRef>
                </c:ext>
              </c:extLst>
              <c:f>('% Reduction_Final'!$BA$39:$BA$47,'% Reduction_Final'!$BA$50,'% Reduction_Final'!$BA$52,'% Reduction_Final'!$BA$54:$BA$59,'% Reduction_Final'!$BA$61:$BA$62)</c:f>
              <c:numCache>
                <c:formatCode>0.00</c:formatCode>
                <c:ptCount val="1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2B-4E5A-AF21-09CA0E153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851304"/>
        <c:axId val="1008846384"/>
      </c:lineChart>
      <c:catAx>
        <c:axId val="86668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66693704"/>
        <c:crosses val="autoZero"/>
        <c:auto val="1"/>
        <c:lblAlgn val="ctr"/>
        <c:lblOffset val="100"/>
        <c:noMultiLvlLbl val="0"/>
      </c:catAx>
      <c:valAx>
        <c:axId val="866693704"/>
        <c:scaling>
          <c:orientation val="minMax"/>
          <c:max val="11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% Immobilization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cross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66688784"/>
        <c:crosses val="autoZero"/>
        <c:crossBetween val="between"/>
      </c:valAx>
      <c:valAx>
        <c:axId val="1008846384"/>
        <c:scaling>
          <c:orientation val="minMax"/>
          <c:max val="110"/>
          <c:min val="0"/>
        </c:scaling>
        <c:delete val="0"/>
        <c:axPos val="r"/>
        <c:numFmt formatCode="0.00" sourceLinked="1"/>
        <c:majorTickMark val="cross"/>
        <c:minorTickMark val="none"/>
        <c:tickLblPos val="none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851304"/>
        <c:crosses val="max"/>
        <c:crossBetween val="between"/>
      </c:valAx>
      <c:catAx>
        <c:axId val="1008851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8846384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5.5930333203390858E-3"/>
          <c:y val="0.84880431606264672"/>
          <c:w val="0.99440696667966089"/>
          <c:h val="0.115570375510592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10760373703286"/>
          <c:y val="0.11241353619860017"/>
          <c:w val="0.8401701740407449"/>
          <c:h val="0.523190069991251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'% Reduction_Final'!$B$174</c:f>
              <c:strCache>
                <c:ptCount val="1"/>
                <c:pt idx="0">
                  <c:v>Soil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Reduction_Final'!$AI$175:$AI$202</c15:sqref>
                    </c15:fullRef>
                  </c:ext>
                </c:extLst>
                <c:f>('% Reduction_Final'!$AI$175:$AI$183,'% Reduction_Final'!$AI$186,'% Reduction_Final'!$AI$188,'% Reduction_Final'!$AI$190:$AI$198)</c:f>
                <c:numCache>
                  <c:formatCode>General</c:formatCode>
                  <c:ptCount val="20"/>
                  <c:pt idx="0">
                    <c:v>1.9E-3</c:v>
                  </c:pt>
                  <c:pt idx="1">
                    <c:v>7.9400000000000009E-3</c:v>
                  </c:pt>
                  <c:pt idx="2">
                    <c:v>1.9859999999999999E-2</c:v>
                  </c:pt>
                  <c:pt idx="3">
                    <c:v>5.6900000000000006E-3</c:v>
                  </c:pt>
                  <c:pt idx="4">
                    <c:v>3.2140000000000002E-2</c:v>
                  </c:pt>
                  <c:pt idx="5">
                    <c:v>1.312E-2</c:v>
                  </c:pt>
                  <c:pt idx="6">
                    <c:v>1.7899999999999999E-2</c:v>
                  </c:pt>
                  <c:pt idx="7">
                    <c:v>1.375E-2</c:v>
                  </c:pt>
                  <c:pt idx="8">
                    <c:v>3.5800000000000003E-3</c:v>
                  </c:pt>
                  <c:pt idx="9">
                    <c:v>8.8299999999999993E-3</c:v>
                  </c:pt>
                  <c:pt idx="10">
                    <c:v>0.31952999999999998</c:v>
                  </c:pt>
                  <c:pt idx="11">
                    <c:v>2.2499999999999998E-3</c:v>
                  </c:pt>
                  <c:pt idx="12">
                    <c:v>0.10017</c:v>
                  </c:pt>
                  <c:pt idx="13">
                    <c:v>1.16E-3</c:v>
                  </c:pt>
                  <c:pt idx="14">
                    <c:v>3.4078300000000001</c:v>
                  </c:pt>
                  <c:pt idx="15">
                    <c:v>9.5390000000000003E-2</c:v>
                  </c:pt>
                  <c:pt idx="16">
                    <c:v>4.582E-2</c:v>
                  </c:pt>
                  <c:pt idx="17">
                    <c:v>2.9999999999999997E-5</c:v>
                  </c:pt>
                  <c:pt idx="18">
                    <c:v>8.0800000000000004E-3</c:v>
                  </c:pt>
                  <c:pt idx="19">
                    <c:v>0.59340999999999999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Reduction_Final'!$AI$175:$AI$202</c15:sqref>
                    </c15:fullRef>
                  </c:ext>
                </c:extLst>
                <c:f>('% Reduction_Final'!$AI$175:$AI$183,'% Reduction_Final'!$AI$186,'% Reduction_Final'!$AI$188,'% Reduction_Final'!$AI$190:$AI$198)</c:f>
                <c:numCache>
                  <c:formatCode>General</c:formatCode>
                  <c:ptCount val="20"/>
                  <c:pt idx="0">
                    <c:v>1.9E-3</c:v>
                  </c:pt>
                  <c:pt idx="1">
                    <c:v>7.9400000000000009E-3</c:v>
                  </c:pt>
                  <c:pt idx="2">
                    <c:v>1.9859999999999999E-2</c:v>
                  </c:pt>
                  <c:pt idx="3">
                    <c:v>5.6900000000000006E-3</c:v>
                  </c:pt>
                  <c:pt idx="4">
                    <c:v>3.2140000000000002E-2</c:v>
                  </c:pt>
                  <c:pt idx="5">
                    <c:v>1.312E-2</c:v>
                  </c:pt>
                  <c:pt idx="6">
                    <c:v>1.7899999999999999E-2</c:v>
                  </c:pt>
                  <c:pt idx="7">
                    <c:v>1.375E-2</c:v>
                  </c:pt>
                  <c:pt idx="8">
                    <c:v>3.5800000000000003E-3</c:v>
                  </c:pt>
                  <c:pt idx="9">
                    <c:v>8.8299999999999993E-3</c:v>
                  </c:pt>
                  <c:pt idx="10">
                    <c:v>0.31952999999999998</c:v>
                  </c:pt>
                  <c:pt idx="11">
                    <c:v>2.2499999999999998E-3</c:v>
                  </c:pt>
                  <c:pt idx="12">
                    <c:v>0.10017</c:v>
                  </c:pt>
                  <c:pt idx="13">
                    <c:v>1.16E-3</c:v>
                  </c:pt>
                  <c:pt idx="14">
                    <c:v>3.4078300000000001</c:v>
                  </c:pt>
                  <c:pt idx="15">
                    <c:v>9.5390000000000003E-2</c:v>
                  </c:pt>
                  <c:pt idx="16">
                    <c:v>4.582E-2</c:v>
                  </c:pt>
                  <c:pt idx="17">
                    <c:v>2.9999999999999997E-5</c:v>
                  </c:pt>
                  <c:pt idx="18">
                    <c:v>8.0800000000000004E-3</c:v>
                  </c:pt>
                  <c:pt idx="19">
                    <c:v>0.59340999999999999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'% Reduction_Final'!$A$175:$A$202</c15:sqref>
                  </c15:fullRef>
                </c:ext>
              </c:extLst>
              <c:f>('% Reduction_Final'!$A$175:$A$183,'% Reduction_Final'!$A$186,'% Reduction_Final'!$A$188,'% Reduction_Final'!$A$190:$A$198)</c:f>
              <c:strCache>
                <c:ptCount val="20"/>
                <c:pt idx="0">
                  <c:v>PFBA</c:v>
                </c:pt>
                <c:pt idx="1">
                  <c:v>PFPeA</c:v>
                </c:pt>
                <c:pt idx="2">
                  <c:v>PFHxA</c:v>
                </c:pt>
                <c:pt idx="3">
                  <c:v>PFHpA</c:v>
                </c:pt>
                <c:pt idx="4">
                  <c:v>PFOA</c:v>
                </c:pt>
                <c:pt idx="5">
                  <c:v>PFNA</c:v>
                </c:pt>
                <c:pt idx="6">
                  <c:v>PFDA</c:v>
                </c:pt>
                <c:pt idx="7">
                  <c:v>PFUnA</c:v>
                </c:pt>
                <c:pt idx="8">
                  <c:v>PFDoA</c:v>
                </c:pt>
                <c:pt idx="9">
                  <c:v>NMeFOSAA</c:v>
                </c:pt>
                <c:pt idx="10">
                  <c:v>PFOSA</c:v>
                </c:pt>
                <c:pt idx="11">
                  <c:v>PFPeS</c:v>
                </c:pt>
                <c:pt idx="12">
                  <c:v>PFHxS</c:v>
                </c:pt>
                <c:pt idx="13">
                  <c:v>PFHpS</c:v>
                </c:pt>
                <c:pt idx="14">
                  <c:v>PFOS</c:v>
                </c:pt>
                <c:pt idx="15">
                  <c:v>PFNS</c:v>
                </c:pt>
                <c:pt idx="16">
                  <c:v>PFDS</c:v>
                </c:pt>
                <c:pt idx="17">
                  <c:v>4:2FTS</c:v>
                </c:pt>
                <c:pt idx="18">
                  <c:v>6:2FTS</c:v>
                </c:pt>
                <c:pt idx="19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Reduction_Final'!$B$175:$B$202</c15:sqref>
                  </c15:fullRef>
                </c:ext>
              </c:extLst>
              <c:f>('% Reduction_Final'!$B$175:$B$183,'% Reduction_Final'!$B$186,'% Reduction_Final'!$B$188,'% Reduction_Final'!$B$190:$B$198)</c:f>
              <c:numCache>
                <c:formatCode>0.00</c:formatCode>
                <c:ptCount val="20"/>
                <c:pt idx="0">
                  <c:v>6.1170000000000002E-2</c:v>
                </c:pt>
                <c:pt idx="1">
                  <c:v>0.158</c:v>
                </c:pt>
                <c:pt idx="2">
                  <c:v>0.87766999999999995</c:v>
                </c:pt>
                <c:pt idx="3">
                  <c:v>0.18133000000000002</c:v>
                </c:pt>
                <c:pt idx="4">
                  <c:v>1.19333</c:v>
                </c:pt>
                <c:pt idx="5">
                  <c:v>0.20799999999999999</c:v>
                </c:pt>
                <c:pt idx="6">
                  <c:v>0.60766999999999993</c:v>
                </c:pt>
                <c:pt idx="7">
                  <c:v>0.155</c:v>
                </c:pt>
                <c:pt idx="8">
                  <c:v>2.6170000000000002E-2</c:v>
                </c:pt>
                <c:pt idx="9">
                  <c:v>9.8799999999999999E-2</c:v>
                </c:pt>
                <c:pt idx="10">
                  <c:v>5.32</c:v>
                </c:pt>
                <c:pt idx="11">
                  <c:v>3.9899999999999998E-2</c:v>
                </c:pt>
                <c:pt idx="12">
                  <c:v>1.6266700000000001</c:v>
                </c:pt>
                <c:pt idx="13">
                  <c:v>6.547E-2</c:v>
                </c:pt>
                <c:pt idx="14">
                  <c:v>44.133330000000001</c:v>
                </c:pt>
                <c:pt idx="15">
                  <c:v>1.53</c:v>
                </c:pt>
                <c:pt idx="16">
                  <c:v>1.33</c:v>
                </c:pt>
                <c:pt idx="17">
                  <c:v>5.6999999999999998E-4</c:v>
                </c:pt>
                <c:pt idx="18">
                  <c:v>0.17033000000000001</c:v>
                </c:pt>
                <c:pt idx="19">
                  <c:v>8.0433299999999992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0-465C-87FF-6B5501401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2326256"/>
        <c:axId val="722317400"/>
      </c:barChart>
      <c:catAx>
        <c:axId val="72232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317400"/>
        <c:crosses val="autoZero"/>
        <c:auto val="1"/>
        <c:lblAlgn val="ctr"/>
        <c:lblOffset val="100"/>
        <c:noMultiLvlLbl val="0"/>
      </c:catAx>
      <c:valAx>
        <c:axId val="7223174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Leachate Concnetration, 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326256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landscape" horizontalDpi="90" verticalDpi="9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'% Reduction_Final'!$AJ$174</c:f>
              <c:strCache>
                <c:ptCount val="1"/>
                <c:pt idx="0">
                  <c:v>Soil 1+ BM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Reduction_Final'!$AK$175:$AK$202</c15:sqref>
                    </c15:fullRef>
                  </c:ext>
                </c:extLst>
                <c:f>('% Reduction_Final'!$AK$175:$AK$183,'% Reduction_Final'!$AK$186,'% Reduction_Final'!$AK$188,'% Reduction_Final'!$AK$190:$AK$198)</c:f>
                <c:numCache>
                  <c:formatCode>General</c:formatCode>
                  <c:ptCount val="20"/>
                  <c:pt idx="0">
                    <c:v>8.8529999999999998E-2</c:v>
                  </c:pt>
                  <c:pt idx="1">
                    <c:v>0.37342000000000003</c:v>
                  </c:pt>
                  <c:pt idx="2">
                    <c:v>0.12797</c:v>
                  </c:pt>
                  <c:pt idx="3">
                    <c:v>2.7100000000000003E-2</c:v>
                  </c:pt>
                  <c:pt idx="4">
                    <c:v>0.10066</c:v>
                  </c:pt>
                  <c:pt idx="5">
                    <c:v>2.2010000000000002E-2</c:v>
                  </c:pt>
                  <c:pt idx="6">
                    <c:v>0.13102</c:v>
                  </c:pt>
                  <c:pt idx="7">
                    <c:v>7.7689999999999995E-2</c:v>
                  </c:pt>
                  <c:pt idx="8">
                    <c:v>4.7549999999999995E-2</c:v>
                  </c:pt>
                  <c:pt idx="9">
                    <c:v>2.4030000000000003E-2</c:v>
                  </c:pt>
                  <c:pt idx="10">
                    <c:v>2.7874699999999999</c:v>
                  </c:pt>
                  <c:pt idx="11">
                    <c:v>1.3500000000000001E-3</c:v>
                  </c:pt>
                  <c:pt idx="12">
                    <c:v>0.10017</c:v>
                  </c:pt>
                  <c:pt idx="13">
                    <c:v>2.2190000000000001E-2</c:v>
                  </c:pt>
                  <c:pt idx="14">
                    <c:v>5.0659000000000001</c:v>
                  </c:pt>
                  <c:pt idx="15">
                    <c:v>0.1704</c:v>
                  </c:pt>
                  <c:pt idx="16">
                    <c:v>1.1887099999999999</c:v>
                  </c:pt>
                  <c:pt idx="17">
                    <c:v>2.9999999999999997E-5</c:v>
                  </c:pt>
                  <c:pt idx="18">
                    <c:v>4.4659999999999998E-2</c:v>
                  </c:pt>
                  <c:pt idx="19">
                    <c:v>0.49329000000000001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Reduction_Final'!$AK$175:$AK$202</c15:sqref>
                    </c15:fullRef>
                  </c:ext>
                </c:extLst>
                <c:f>('% Reduction_Final'!$AK$175:$AK$183,'% Reduction_Final'!$AK$186,'% Reduction_Final'!$AK$188,'% Reduction_Final'!$AK$190:$AK$198)</c:f>
                <c:numCache>
                  <c:formatCode>General</c:formatCode>
                  <c:ptCount val="20"/>
                  <c:pt idx="0">
                    <c:v>8.8529999999999998E-2</c:v>
                  </c:pt>
                  <c:pt idx="1">
                    <c:v>0.37342000000000003</c:v>
                  </c:pt>
                  <c:pt idx="2">
                    <c:v>0.12797</c:v>
                  </c:pt>
                  <c:pt idx="3">
                    <c:v>2.7100000000000003E-2</c:v>
                  </c:pt>
                  <c:pt idx="4">
                    <c:v>0.10066</c:v>
                  </c:pt>
                  <c:pt idx="5">
                    <c:v>2.2010000000000002E-2</c:v>
                  </c:pt>
                  <c:pt idx="6">
                    <c:v>0.13102</c:v>
                  </c:pt>
                  <c:pt idx="7">
                    <c:v>7.7689999999999995E-2</c:v>
                  </c:pt>
                  <c:pt idx="8">
                    <c:v>4.7549999999999995E-2</c:v>
                  </c:pt>
                  <c:pt idx="9">
                    <c:v>2.4030000000000003E-2</c:v>
                  </c:pt>
                  <c:pt idx="10">
                    <c:v>2.7874699999999999</c:v>
                  </c:pt>
                  <c:pt idx="11">
                    <c:v>1.3500000000000001E-3</c:v>
                  </c:pt>
                  <c:pt idx="12">
                    <c:v>0.10017</c:v>
                  </c:pt>
                  <c:pt idx="13">
                    <c:v>2.2190000000000001E-2</c:v>
                  </c:pt>
                  <c:pt idx="14">
                    <c:v>5.0659000000000001</c:v>
                  </c:pt>
                  <c:pt idx="15">
                    <c:v>0.1704</c:v>
                  </c:pt>
                  <c:pt idx="16">
                    <c:v>1.1887099999999999</c:v>
                  </c:pt>
                  <c:pt idx="17">
                    <c:v>2.9999999999999997E-5</c:v>
                  </c:pt>
                  <c:pt idx="18">
                    <c:v>4.4659999999999998E-2</c:v>
                  </c:pt>
                  <c:pt idx="19">
                    <c:v>0.49329000000000001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'% Reduction_Final'!$A$175:$A$202</c15:sqref>
                  </c15:fullRef>
                </c:ext>
              </c:extLst>
              <c:f>('% Reduction_Final'!$A$175:$A$183,'% Reduction_Final'!$A$186,'% Reduction_Final'!$A$188,'% Reduction_Final'!$A$190:$A$198)</c:f>
              <c:strCache>
                <c:ptCount val="20"/>
                <c:pt idx="0">
                  <c:v>PFBA</c:v>
                </c:pt>
                <c:pt idx="1">
                  <c:v>PFPeA</c:v>
                </c:pt>
                <c:pt idx="2">
                  <c:v>PFHxA</c:v>
                </c:pt>
                <c:pt idx="3">
                  <c:v>PFHpA</c:v>
                </c:pt>
                <c:pt idx="4">
                  <c:v>PFOA</c:v>
                </c:pt>
                <c:pt idx="5">
                  <c:v>PFNA</c:v>
                </c:pt>
                <c:pt idx="6">
                  <c:v>PFDA</c:v>
                </c:pt>
                <c:pt idx="7">
                  <c:v>PFUnA</c:v>
                </c:pt>
                <c:pt idx="8">
                  <c:v>PFDoA</c:v>
                </c:pt>
                <c:pt idx="9">
                  <c:v>NMeFOSAA</c:v>
                </c:pt>
                <c:pt idx="10">
                  <c:v>PFOSA</c:v>
                </c:pt>
                <c:pt idx="11">
                  <c:v>PFPeS</c:v>
                </c:pt>
                <c:pt idx="12">
                  <c:v>PFHxS</c:v>
                </c:pt>
                <c:pt idx="13">
                  <c:v>PFHpS</c:v>
                </c:pt>
                <c:pt idx="14">
                  <c:v>PFOS</c:v>
                </c:pt>
                <c:pt idx="15">
                  <c:v>PFNS</c:v>
                </c:pt>
                <c:pt idx="16">
                  <c:v>PFDS</c:v>
                </c:pt>
                <c:pt idx="17">
                  <c:v>4:2FTS</c:v>
                </c:pt>
                <c:pt idx="18">
                  <c:v>6:2FTS</c:v>
                </c:pt>
                <c:pt idx="19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Reduction_Final'!$AJ$175:$AJ$202</c15:sqref>
                  </c15:fullRef>
                </c:ext>
              </c:extLst>
              <c:f>('% Reduction_Final'!$AJ$175:$AJ$183,'% Reduction_Final'!$AJ$186,'% Reduction_Final'!$AJ$188,'% Reduction_Final'!$AJ$190:$AJ$198)</c:f>
              <c:numCache>
                <c:formatCode>0.00</c:formatCode>
                <c:ptCount val="20"/>
                <c:pt idx="0">
                  <c:v>0.12140000000000001</c:v>
                </c:pt>
                <c:pt idx="1">
                  <c:v>0.7016699999999999</c:v>
                </c:pt>
                <c:pt idx="2">
                  <c:v>0.85533000000000003</c:v>
                </c:pt>
                <c:pt idx="3">
                  <c:v>0.25867000000000001</c:v>
                </c:pt>
                <c:pt idx="4">
                  <c:v>1.6233299999999999</c:v>
                </c:pt>
                <c:pt idx="5">
                  <c:v>0.22733</c:v>
                </c:pt>
                <c:pt idx="6">
                  <c:v>0.97033000000000003</c:v>
                </c:pt>
                <c:pt idx="7">
                  <c:v>0.29532999999999998</c:v>
                </c:pt>
                <c:pt idx="8">
                  <c:v>0.10723000000000001</c:v>
                </c:pt>
                <c:pt idx="9">
                  <c:v>0.85733000000000004</c:v>
                </c:pt>
                <c:pt idx="10">
                  <c:v>23.4</c:v>
                </c:pt>
                <c:pt idx="11">
                  <c:v>1.413E-2</c:v>
                </c:pt>
                <c:pt idx="12">
                  <c:v>1.20333</c:v>
                </c:pt>
                <c:pt idx="13">
                  <c:v>5.8869999999999999E-2</c:v>
                </c:pt>
                <c:pt idx="14">
                  <c:v>53.666669999999996</c:v>
                </c:pt>
                <c:pt idx="15">
                  <c:v>2.51667</c:v>
                </c:pt>
                <c:pt idx="16">
                  <c:v>2.42333</c:v>
                </c:pt>
                <c:pt idx="17">
                  <c:v>5.9999999999999995E-4</c:v>
                </c:pt>
                <c:pt idx="18">
                  <c:v>0.34632999999999997</c:v>
                </c:pt>
                <c:pt idx="19">
                  <c:v>11.06667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6-4FBE-8575-7EDF1D3F8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2326256"/>
        <c:axId val="722317400"/>
      </c:barChart>
      <c:catAx>
        <c:axId val="72232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317400"/>
        <c:crosses val="autoZero"/>
        <c:auto val="1"/>
        <c:lblAlgn val="ctr"/>
        <c:lblOffset val="100"/>
        <c:noMultiLvlLbl val="0"/>
      </c:catAx>
      <c:valAx>
        <c:axId val="722317400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Leachate Concnetration, 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326256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2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 orientation="landscape" horizontalDpi="90" verticalDpi="9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'% Reduction_Final'!$AL$174</c:f>
              <c:strCache>
                <c:ptCount val="1"/>
                <c:pt idx="0">
                  <c:v>Soil 1+ BM + Cement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Reduction_Final'!$AM$175:$AM$202</c15:sqref>
                    </c15:fullRef>
                  </c:ext>
                </c:extLst>
                <c:f>('% Reduction_Final'!$AM$175:$AM$183,'% Reduction_Final'!$AM$186,'% Reduction_Final'!$AM$188,'% Reduction_Final'!$AM$190:$AM$198)</c:f>
                <c:numCache>
                  <c:formatCode>General</c:formatCode>
                  <c:ptCount val="20"/>
                  <c:pt idx="0">
                    <c:v>0.22297999999999998</c:v>
                  </c:pt>
                  <c:pt idx="1">
                    <c:v>3.2189999999999996E-2</c:v>
                  </c:pt>
                  <c:pt idx="2">
                    <c:v>0.15275</c:v>
                  </c:pt>
                  <c:pt idx="3">
                    <c:v>1.609E-2</c:v>
                  </c:pt>
                  <c:pt idx="4">
                    <c:v>0.38423000000000002</c:v>
                  </c:pt>
                  <c:pt idx="5">
                    <c:v>2.862E-2</c:v>
                  </c:pt>
                  <c:pt idx="6">
                    <c:v>2.5229999999999999E-2</c:v>
                  </c:pt>
                  <c:pt idx="7">
                    <c:v>6.3219999999999998E-2</c:v>
                  </c:pt>
                  <c:pt idx="8">
                    <c:v>5.237E-2</c:v>
                  </c:pt>
                  <c:pt idx="9">
                    <c:v>0</c:v>
                  </c:pt>
                  <c:pt idx="10">
                    <c:v>0.83191999999999999</c:v>
                  </c:pt>
                  <c:pt idx="11">
                    <c:v>4.96E-3</c:v>
                  </c:pt>
                  <c:pt idx="12">
                    <c:v>5.4170000000000003E-2</c:v>
                  </c:pt>
                  <c:pt idx="13">
                    <c:v>1.2600000000000001E-3</c:v>
                  </c:pt>
                  <c:pt idx="14">
                    <c:v>0.60500999999999994</c:v>
                  </c:pt>
                  <c:pt idx="15">
                    <c:v>3.9600000000000003E-2</c:v>
                  </c:pt>
                  <c:pt idx="16">
                    <c:v>0.1032</c:v>
                  </c:pt>
                  <c:pt idx="17">
                    <c:v>0</c:v>
                  </c:pt>
                  <c:pt idx="18">
                    <c:v>0.19413</c:v>
                  </c:pt>
                  <c:pt idx="19">
                    <c:v>0.38136000000000003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Reduction_Final'!$AM$175:$AM$202</c15:sqref>
                    </c15:fullRef>
                  </c:ext>
                </c:extLst>
                <c:f>('% Reduction_Final'!$AM$175:$AM$183,'% Reduction_Final'!$AM$186,'% Reduction_Final'!$AM$188,'% Reduction_Final'!$AM$190:$AM$198)</c:f>
                <c:numCache>
                  <c:formatCode>General</c:formatCode>
                  <c:ptCount val="20"/>
                  <c:pt idx="0">
                    <c:v>0.22297999999999998</c:v>
                  </c:pt>
                  <c:pt idx="1">
                    <c:v>3.2189999999999996E-2</c:v>
                  </c:pt>
                  <c:pt idx="2">
                    <c:v>0.15275</c:v>
                  </c:pt>
                  <c:pt idx="3">
                    <c:v>1.609E-2</c:v>
                  </c:pt>
                  <c:pt idx="4">
                    <c:v>0.38423000000000002</c:v>
                  </c:pt>
                  <c:pt idx="5">
                    <c:v>2.862E-2</c:v>
                  </c:pt>
                  <c:pt idx="6">
                    <c:v>2.5229999999999999E-2</c:v>
                  </c:pt>
                  <c:pt idx="7">
                    <c:v>6.3219999999999998E-2</c:v>
                  </c:pt>
                  <c:pt idx="8">
                    <c:v>5.237E-2</c:v>
                  </c:pt>
                  <c:pt idx="9">
                    <c:v>0</c:v>
                  </c:pt>
                  <c:pt idx="10">
                    <c:v>0.83191999999999999</c:v>
                  </c:pt>
                  <c:pt idx="11">
                    <c:v>4.96E-3</c:v>
                  </c:pt>
                  <c:pt idx="12">
                    <c:v>5.4170000000000003E-2</c:v>
                  </c:pt>
                  <c:pt idx="13">
                    <c:v>1.2600000000000001E-3</c:v>
                  </c:pt>
                  <c:pt idx="14">
                    <c:v>0.60500999999999994</c:v>
                  </c:pt>
                  <c:pt idx="15">
                    <c:v>3.9600000000000003E-2</c:v>
                  </c:pt>
                  <c:pt idx="16">
                    <c:v>0.1032</c:v>
                  </c:pt>
                  <c:pt idx="17">
                    <c:v>0</c:v>
                  </c:pt>
                  <c:pt idx="18">
                    <c:v>0.19413</c:v>
                  </c:pt>
                  <c:pt idx="19">
                    <c:v>0.38136000000000003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'% Reduction_Final'!$A$175:$A$202</c15:sqref>
                  </c15:fullRef>
                </c:ext>
              </c:extLst>
              <c:f>('% Reduction_Final'!$A$175:$A$183,'% Reduction_Final'!$A$186,'% Reduction_Final'!$A$188,'% Reduction_Final'!$A$190:$A$198)</c:f>
              <c:strCache>
                <c:ptCount val="20"/>
                <c:pt idx="0">
                  <c:v>PFBA</c:v>
                </c:pt>
                <c:pt idx="1">
                  <c:v>PFPeA</c:v>
                </c:pt>
                <c:pt idx="2">
                  <c:v>PFHxA</c:v>
                </c:pt>
                <c:pt idx="3">
                  <c:v>PFHpA</c:v>
                </c:pt>
                <c:pt idx="4">
                  <c:v>PFOA</c:v>
                </c:pt>
                <c:pt idx="5">
                  <c:v>PFNA</c:v>
                </c:pt>
                <c:pt idx="6">
                  <c:v>PFDA</c:v>
                </c:pt>
                <c:pt idx="7">
                  <c:v>PFUnA</c:v>
                </c:pt>
                <c:pt idx="8">
                  <c:v>PFDoA</c:v>
                </c:pt>
                <c:pt idx="9">
                  <c:v>NMeFOSAA</c:v>
                </c:pt>
                <c:pt idx="10">
                  <c:v>PFOSA</c:v>
                </c:pt>
                <c:pt idx="11">
                  <c:v>PFPeS</c:v>
                </c:pt>
                <c:pt idx="12">
                  <c:v>PFHxS</c:v>
                </c:pt>
                <c:pt idx="13">
                  <c:v>PFHpS</c:v>
                </c:pt>
                <c:pt idx="14">
                  <c:v>PFOS</c:v>
                </c:pt>
                <c:pt idx="15">
                  <c:v>PFNS</c:v>
                </c:pt>
                <c:pt idx="16">
                  <c:v>PFDS</c:v>
                </c:pt>
                <c:pt idx="17">
                  <c:v>4:2FTS</c:v>
                </c:pt>
                <c:pt idx="18">
                  <c:v>6:2FTS</c:v>
                </c:pt>
                <c:pt idx="19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Reduction_Final'!$AL$175:$AL$202</c15:sqref>
                  </c15:fullRef>
                </c:ext>
              </c:extLst>
              <c:f>('% Reduction_Final'!$AL$175:$AL$183,'% Reduction_Final'!$AL$186,'% Reduction_Final'!$AL$188,'% Reduction_Final'!$AL$190:$AL$198)</c:f>
              <c:numCache>
                <c:formatCode>0.00</c:formatCode>
                <c:ptCount val="20"/>
                <c:pt idx="0">
                  <c:v>0.29526999999999998</c:v>
                </c:pt>
                <c:pt idx="1">
                  <c:v>0.38200000000000001</c:v>
                </c:pt>
                <c:pt idx="2">
                  <c:v>1.4966700000000002</c:v>
                </c:pt>
                <c:pt idx="3">
                  <c:v>0.308</c:v>
                </c:pt>
                <c:pt idx="4">
                  <c:v>3.1333299999999999</c:v>
                </c:pt>
                <c:pt idx="5">
                  <c:v>0.16500000000000001</c:v>
                </c:pt>
                <c:pt idx="6">
                  <c:v>7.7469999999999997E-2</c:v>
                </c:pt>
                <c:pt idx="7">
                  <c:v>0.28367000000000003</c:v>
                </c:pt>
                <c:pt idx="8">
                  <c:v>0.26732999999999996</c:v>
                </c:pt>
                <c:pt idx="9">
                  <c:v>5.9999999999999995E-4</c:v>
                </c:pt>
                <c:pt idx="10">
                  <c:v>2.83</c:v>
                </c:pt>
                <c:pt idx="11">
                  <c:v>3.1E-2</c:v>
                </c:pt>
                <c:pt idx="12">
                  <c:v>0.67466999999999999</c:v>
                </c:pt>
                <c:pt idx="13">
                  <c:v>8.320000000000001E-3</c:v>
                </c:pt>
                <c:pt idx="14">
                  <c:v>4.6233300000000002</c:v>
                </c:pt>
                <c:pt idx="15">
                  <c:v>0.10339999999999999</c:v>
                </c:pt>
                <c:pt idx="16">
                  <c:v>0.19703000000000001</c:v>
                </c:pt>
                <c:pt idx="17">
                  <c:v>5.9999999999999995E-4</c:v>
                </c:pt>
                <c:pt idx="18">
                  <c:v>0.92900000000000005</c:v>
                </c:pt>
                <c:pt idx="19">
                  <c:v>1.3666700000000001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E7-4189-B41A-FF2AC1CC8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2326256"/>
        <c:axId val="722317400"/>
      </c:barChart>
      <c:catAx>
        <c:axId val="72232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317400"/>
        <c:crosses val="autoZero"/>
        <c:auto val="1"/>
        <c:lblAlgn val="ctr"/>
        <c:lblOffset val="100"/>
        <c:noMultiLvlLbl val="0"/>
      </c:catAx>
      <c:valAx>
        <c:axId val="722317400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Leachate Concnetration, 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326256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landscape" horizontalDpi="90" verticalDpi="9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'% Reduction_Final'!$AN$174</c:f>
              <c:strCache>
                <c:ptCount val="1"/>
                <c:pt idx="0">
                  <c:v>Soil 1+ GAC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Reduction_Final'!$AO$175:$AO$202</c15:sqref>
                    </c15:fullRef>
                  </c:ext>
                </c:extLst>
                <c:f>('% Reduction_Final'!$AO$175:$AO$183,'% Reduction_Final'!$AO$186,'% Reduction_Final'!$AO$188,'% Reduction_Final'!$AO$190:$AO$198)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0</c:v>
                  </c:pt>
                  <c:pt idx="2">
                    <c:v>1.8500000000000001E-3</c:v>
                  </c:pt>
                  <c:pt idx="3">
                    <c:v>0</c:v>
                  </c:pt>
                  <c:pt idx="4">
                    <c:v>5.0099999999999997E-3</c:v>
                  </c:pt>
                  <c:pt idx="5">
                    <c:v>0</c:v>
                  </c:pt>
                  <c:pt idx="6">
                    <c:v>4.96E-3</c:v>
                  </c:pt>
                  <c:pt idx="7">
                    <c:v>2.0400000000000001E-3</c:v>
                  </c:pt>
                  <c:pt idx="8">
                    <c:v>4.6000000000000001E-4</c:v>
                  </c:pt>
                  <c:pt idx="9">
                    <c:v>0</c:v>
                  </c:pt>
                  <c:pt idx="10">
                    <c:v>0.12257</c:v>
                  </c:pt>
                  <c:pt idx="11">
                    <c:v>0</c:v>
                  </c:pt>
                  <c:pt idx="12">
                    <c:v>4.45E-3</c:v>
                  </c:pt>
                  <c:pt idx="13">
                    <c:v>0</c:v>
                  </c:pt>
                  <c:pt idx="14">
                    <c:v>0.23064999999999999</c:v>
                  </c:pt>
                  <c:pt idx="15">
                    <c:v>1.2760000000000001E-2</c:v>
                  </c:pt>
                  <c:pt idx="16">
                    <c:v>3.1859999999999999E-2</c:v>
                  </c:pt>
                  <c:pt idx="17">
                    <c:v>0</c:v>
                  </c:pt>
                  <c:pt idx="18">
                    <c:v>2.1800000000000001E-3</c:v>
                  </c:pt>
                  <c:pt idx="19">
                    <c:v>0.15981000000000001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Reduction_Final'!$AO$175:$AO$202</c15:sqref>
                    </c15:fullRef>
                  </c:ext>
                </c:extLst>
                <c:f>('% Reduction_Final'!$AO$175:$AO$183,'% Reduction_Final'!$AO$186,'% Reduction_Final'!$AO$188,'% Reduction_Final'!$AO$190:$AO$198)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0</c:v>
                  </c:pt>
                  <c:pt idx="2">
                    <c:v>1.8500000000000001E-3</c:v>
                  </c:pt>
                  <c:pt idx="3">
                    <c:v>0</c:v>
                  </c:pt>
                  <c:pt idx="4">
                    <c:v>5.0099999999999997E-3</c:v>
                  </c:pt>
                  <c:pt idx="5">
                    <c:v>0</c:v>
                  </c:pt>
                  <c:pt idx="6">
                    <c:v>4.96E-3</c:v>
                  </c:pt>
                  <c:pt idx="7">
                    <c:v>2.0400000000000001E-3</c:v>
                  </c:pt>
                  <c:pt idx="8">
                    <c:v>4.6000000000000001E-4</c:v>
                  </c:pt>
                  <c:pt idx="9">
                    <c:v>0</c:v>
                  </c:pt>
                  <c:pt idx="10">
                    <c:v>0.12257</c:v>
                  </c:pt>
                  <c:pt idx="11">
                    <c:v>0</c:v>
                  </c:pt>
                  <c:pt idx="12">
                    <c:v>4.45E-3</c:v>
                  </c:pt>
                  <c:pt idx="13">
                    <c:v>0</c:v>
                  </c:pt>
                  <c:pt idx="14">
                    <c:v>0.23064999999999999</c:v>
                  </c:pt>
                  <c:pt idx="15">
                    <c:v>1.2760000000000001E-2</c:v>
                  </c:pt>
                  <c:pt idx="16">
                    <c:v>3.1859999999999999E-2</c:v>
                  </c:pt>
                  <c:pt idx="17">
                    <c:v>0</c:v>
                  </c:pt>
                  <c:pt idx="18">
                    <c:v>2.1800000000000001E-3</c:v>
                  </c:pt>
                  <c:pt idx="19">
                    <c:v>0.15981000000000001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'% Reduction_Final'!$A$175:$A$202</c15:sqref>
                  </c15:fullRef>
                </c:ext>
              </c:extLst>
              <c:f>('% Reduction_Final'!$A$175:$A$183,'% Reduction_Final'!$A$186,'% Reduction_Final'!$A$188,'% Reduction_Final'!$A$190:$A$198)</c:f>
              <c:strCache>
                <c:ptCount val="20"/>
                <c:pt idx="0">
                  <c:v>PFBA</c:v>
                </c:pt>
                <c:pt idx="1">
                  <c:v>PFPeA</c:v>
                </c:pt>
                <c:pt idx="2">
                  <c:v>PFHxA</c:v>
                </c:pt>
                <c:pt idx="3">
                  <c:v>PFHpA</c:v>
                </c:pt>
                <c:pt idx="4">
                  <c:v>PFOA</c:v>
                </c:pt>
                <c:pt idx="5">
                  <c:v>PFNA</c:v>
                </c:pt>
                <c:pt idx="6">
                  <c:v>PFDA</c:v>
                </c:pt>
                <c:pt idx="7">
                  <c:v>PFUnA</c:v>
                </c:pt>
                <c:pt idx="8">
                  <c:v>PFDoA</c:v>
                </c:pt>
                <c:pt idx="9">
                  <c:v>NMeFOSAA</c:v>
                </c:pt>
                <c:pt idx="10">
                  <c:v>PFOSA</c:v>
                </c:pt>
                <c:pt idx="11">
                  <c:v>PFPeS</c:v>
                </c:pt>
                <c:pt idx="12">
                  <c:v>PFHxS</c:v>
                </c:pt>
                <c:pt idx="13">
                  <c:v>PFHpS</c:v>
                </c:pt>
                <c:pt idx="14">
                  <c:v>PFOS</c:v>
                </c:pt>
                <c:pt idx="15">
                  <c:v>PFNS</c:v>
                </c:pt>
                <c:pt idx="16">
                  <c:v>PFDS</c:v>
                </c:pt>
                <c:pt idx="17">
                  <c:v>4:2FTS</c:v>
                </c:pt>
                <c:pt idx="18">
                  <c:v>6:2FTS</c:v>
                </c:pt>
                <c:pt idx="19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Reduction_Final'!$AN$175:$AN$202</c15:sqref>
                  </c15:fullRef>
                </c:ext>
              </c:extLst>
              <c:f>('% Reduction_Final'!$AN$175:$AN$183,'% Reduction_Final'!$AN$186,'% Reduction_Final'!$AN$188,'% Reduction_Final'!$AN$190:$AN$198)</c:f>
              <c:numCache>
                <c:formatCode>0.00</c:formatCode>
                <c:ptCount val="20"/>
                <c:pt idx="0">
                  <c:v>5.9999999999999995E-4</c:v>
                </c:pt>
                <c:pt idx="1">
                  <c:v>5.9999999999999995E-4</c:v>
                </c:pt>
                <c:pt idx="2">
                  <c:v>8.3899999999999999E-3</c:v>
                </c:pt>
                <c:pt idx="3">
                  <c:v>5.9999999999999995E-4</c:v>
                </c:pt>
                <c:pt idx="4">
                  <c:v>2.877E-2</c:v>
                </c:pt>
                <c:pt idx="5">
                  <c:v>5.9999999999999995E-4</c:v>
                </c:pt>
                <c:pt idx="6">
                  <c:v>2.6329999999999999E-2</c:v>
                </c:pt>
                <c:pt idx="7">
                  <c:v>1.1939999999999999E-2</c:v>
                </c:pt>
                <c:pt idx="8">
                  <c:v>7.6799999999999993E-3</c:v>
                </c:pt>
                <c:pt idx="9">
                  <c:v>5.9999999999999995E-4</c:v>
                </c:pt>
                <c:pt idx="10">
                  <c:v>0.45200000000000001</c:v>
                </c:pt>
                <c:pt idx="11">
                  <c:v>5.9999999999999995E-4</c:v>
                </c:pt>
                <c:pt idx="12">
                  <c:v>2.2769999999999999E-2</c:v>
                </c:pt>
                <c:pt idx="13">
                  <c:v>1.1899999999999999E-3</c:v>
                </c:pt>
                <c:pt idx="14">
                  <c:v>1.7</c:v>
                </c:pt>
                <c:pt idx="15">
                  <c:v>5.3829999999999996E-2</c:v>
                </c:pt>
                <c:pt idx="16">
                  <c:v>0.11093</c:v>
                </c:pt>
                <c:pt idx="17">
                  <c:v>5.9999999999999995E-4</c:v>
                </c:pt>
                <c:pt idx="18">
                  <c:v>1.0359999999999999E-2</c:v>
                </c:pt>
                <c:pt idx="19">
                  <c:v>0.19533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6F-4441-960C-E1C494E7C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2326256"/>
        <c:axId val="722317400"/>
      </c:barChart>
      <c:catAx>
        <c:axId val="72232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317400"/>
        <c:crosses val="autoZero"/>
        <c:auto val="1"/>
        <c:lblAlgn val="ctr"/>
        <c:lblOffset val="100"/>
        <c:noMultiLvlLbl val="0"/>
      </c:catAx>
      <c:valAx>
        <c:axId val="7223174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Leachate Concnetration, 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326256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landscape" horizontalDpi="90" verticalDpi="9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'% Reduction_Final'!$AP$174</c:f>
              <c:strCache>
                <c:ptCount val="1"/>
                <c:pt idx="0">
                  <c:v>Soil 1+ GAC + Cement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Reduction_Final'!$AQ$175:$AQ$202</c15:sqref>
                    </c15:fullRef>
                  </c:ext>
                </c:extLst>
                <c:f>('% Reduction_Final'!$AQ$175:$AQ$183,'% Reduction_Final'!$AQ$186,'% Reduction_Final'!$AQ$188,'% Reduction_Final'!$AQ$190:$AQ$198)</c:f>
                <c:numCache>
                  <c:formatCode>General</c:formatCode>
                  <c:ptCount val="20"/>
                  <c:pt idx="0">
                    <c:v>8.7899999999999992E-3</c:v>
                  </c:pt>
                  <c:pt idx="1">
                    <c:v>2.0899999999999998E-3</c:v>
                  </c:pt>
                  <c:pt idx="2">
                    <c:v>2.2699999999999999E-3</c:v>
                  </c:pt>
                  <c:pt idx="3">
                    <c:v>0</c:v>
                  </c:pt>
                  <c:pt idx="4">
                    <c:v>1.2900000000000001E-3</c:v>
                  </c:pt>
                  <c:pt idx="5">
                    <c:v>1.0000000000000001E-5</c:v>
                  </c:pt>
                  <c:pt idx="6">
                    <c:v>2.15E-3</c:v>
                  </c:pt>
                  <c:pt idx="7">
                    <c:v>3.1199999999999999E-3</c:v>
                  </c:pt>
                  <c:pt idx="8">
                    <c:v>7.0999999999999991E-4</c:v>
                  </c:pt>
                  <c:pt idx="9">
                    <c:v>1.0000000000000001E-5</c:v>
                  </c:pt>
                  <c:pt idx="10">
                    <c:v>6.3240000000000005E-2</c:v>
                  </c:pt>
                  <c:pt idx="11">
                    <c:v>1.0000000000000001E-5</c:v>
                  </c:pt>
                  <c:pt idx="12">
                    <c:v>9.5999999999999992E-4</c:v>
                  </c:pt>
                  <c:pt idx="13">
                    <c:v>2.9999999999999997E-5</c:v>
                  </c:pt>
                  <c:pt idx="14">
                    <c:v>0.13525000000000001</c:v>
                  </c:pt>
                  <c:pt idx="15">
                    <c:v>8.0600000000000012E-3</c:v>
                  </c:pt>
                  <c:pt idx="16">
                    <c:v>2.1530000000000001E-2</c:v>
                  </c:pt>
                  <c:pt idx="17">
                    <c:v>1.0000000000000001E-5</c:v>
                  </c:pt>
                  <c:pt idx="18">
                    <c:v>0</c:v>
                  </c:pt>
                  <c:pt idx="19">
                    <c:v>2.1729999999999999E-2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Reduction_Final'!$AQ$175:$AQ$202</c15:sqref>
                    </c15:fullRef>
                  </c:ext>
                </c:extLst>
                <c:f>('% Reduction_Final'!$AQ$175:$AQ$183,'% Reduction_Final'!$AQ$186,'% Reduction_Final'!$AQ$188,'% Reduction_Final'!$AQ$190:$AQ$198)</c:f>
                <c:numCache>
                  <c:formatCode>General</c:formatCode>
                  <c:ptCount val="20"/>
                  <c:pt idx="0">
                    <c:v>8.7899999999999992E-3</c:v>
                  </c:pt>
                  <c:pt idx="1">
                    <c:v>2.0899999999999998E-3</c:v>
                  </c:pt>
                  <c:pt idx="2">
                    <c:v>2.2699999999999999E-3</c:v>
                  </c:pt>
                  <c:pt idx="3">
                    <c:v>0</c:v>
                  </c:pt>
                  <c:pt idx="4">
                    <c:v>1.2900000000000001E-3</c:v>
                  </c:pt>
                  <c:pt idx="5">
                    <c:v>1.0000000000000001E-5</c:v>
                  </c:pt>
                  <c:pt idx="6">
                    <c:v>2.15E-3</c:v>
                  </c:pt>
                  <c:pt idx="7">
                    <c:v>3.1199999999999999E-3</c:v>
                  </c:pt>
                  <c:pt idx="8">
                    <c:v>7.0999999999999991E-4</c:v>
                  </c:pt>
                  <c:pt idx="9">
                    <c:v>1.0000000000000001E-5</c:v>
                  </c:pt>
                  <c:pt idx="10">
                    <c:v>6.3240000000000005E-2</c:v>
                  </c:pt>
                  <c:pt idx="11">
                    <c:v>1.0000000000000001E-5</c:v>
                  </c:pt>
                  <c:pt idx="12">
                    <c:v>9.5999999999999992E-4</c:v>
                  </c:pt>
                  <c:pt idx="13">
                    <c:v>2.9999999999999997E-5</c:v>
                  </c:pt>
                  <c:pt idx="14">
                    <c:v>0.13525000000000001</c:v>
                  </c:pt>
                  <c:pt idx="15">
                    <c:v>8.0600000000000012E-3</c:v>
                  </c:pt>
                  <c:pt idx="16">
                    <c:v>2.1530000000000001E-2</c:v>
                  </c:pt>
                  <c:pt idx="17">
                    <c:v>1.0000000000000001E-5</c:v>
                  </c:pt>
                  <c:pt idx="18">
                    <c:v>0</c:v>
                  </c:pt>
                  <c:pt idx="19">
                    <c:v>2.1729999999999999E-2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'% Reduction_Final'!$A$175:$A$202</c15:sqref>
                  </c15:fullRef>
                </c:ext>
              </c:extLst>
              <c:f>('% Reduction_Final'!$A$175:$A$183,'% Reduction_Final'!$A$186,'% Reduction_Final'!$A$188,'% Reduction_Final'!$A$190:$A$198)</c:f>
              <c:strCache>
                <c:ptCount val="20"/>
                <c:pt idx="0">
                  <c:v>PFBA</c:v>
                </c:pt>
                <c:pt idx="1">
                  <c:v>PFPeA</c:v>
                </c:pt>
                <c:pt idx="2">
                  <c:v>PFHxA</c:v>
                </c:pt>
                <c:pt idx="3">
                  <c:v>PFHpA</c:v>
                </c:pt>
                <c:pt idx="4">
                  <c:v>PFOA</c:v>
                </c:pt>
                <c:pt idx="5">
                  <c:v>PFNA</c:v>
                </c:pt>
                <c:pt idx="6">
                  <c:v>PFDA</c:v>
                </c:pt>
                <c:pt idx="7">
                  <c:v>PFUnA</c:v>
                </c:pt>
                <c:pt idx="8">
                  <c:v>PFDoA</c:v>
                </c:pt>
                <c:pt idx="9">
                  <c:v>NMeFOSAA</c:v>
                </c:pt>
                <c:pt idx="10">
                  <c:v>PFOSA</c:v>
                </c:pt>
                <c:pt idx="11">
                  <c:v>PFPeS</c:v>
                </c:pt>
                <c:pt idx="12">
                  <c:v>PFHxS</c:v>
                </c:pt>
                <c:pt idx="13">
                  <c:v>PFHpS</c:v>
                </c:pt>
                <c:pt idx="14">
                  <c:v>PFOS</c:v>
                </c:pt>
                <c:pt idx="15">
                  <c:v>PFNS</c:v>
                </c:pt>
                <c:pt idx="16">
                  <c:v>PFDS</c:v>
                </c:pt>
                <c:pt idx="17">
                  <c:v>4:2FTS</c:v>
                </c:pt>
                <c:pt idx="18">
                  <c:v>6:2FTS</c:v>
                </c:pt>
                <c:pt idx="19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Reduction_Final'!$AP$175:$AP$202</c15:sqref>
                  </c15:fullRef>
                </c:ext>
              </c:extLst>
              <c:f>('% Reduction_Final'!$AP$175:$AP$183,'% Reduction_Final'!$AP$186,'% Reduction_Final'!$AP$188,'% Reduction_Final'!$AP$190:$AP$198)</c:f>
              <c:numCache>
                <c:formatCode>0.00</c:formatCode>
                <c:ptCount val="20"/>
                <c:pt idx="0">
                  <c:v>8.5330000000000003E-2</c:v>
                </c:pt>
                <c:pt idx="1">
                  <c:v>1.6599999999999997E-2</c:v>
                </c:pt>
                <c:pt idx="2">
                  <c:v>1.307E-2</c:v>
                </c:pt>
                <c:pt idx="3">
                  <c:v>1.9199999999999998E-2</c:v>
                </c:pt>
                <c:pt idx="4">
                  <c:v>1.8030000000000001E-2</c:v>
                </c:pt>
                <c:pt idx="5">
                  <c:v>5.6999999999999998E-4</c:v>
                </c:pt>
                <c:pt idx="6">
                  <c:v>8.4000000000000012E-3</c:v>
                </c:pt>
                <c:pt idx="7">
                  <c:v>9.7100000000000016E-3</c:v>
                </c:pt>
                <c:pt idx="8">
                  <c:v>7.92E-3</c:v>
                </c:pt>
                <c:pt idx="9">
                  <c:v>5.6999999999999998E-4</c:v>
                </c:pt>
                <c:pt idx="10">
                  <c:v>0.12856999999999999</c:v>
                </c:pt>
                <c:pt idx="11">
                  <c:v>5.6999999999999998E-4</c:v>
                </c:pt>
                <c:pt idx="12">
                  <c:v>7.0199999999999993E-3</c:v>
                </c:pt>
                <c:pt idx="13">
                  <c:v>1.14E-3</c:v>
                </c:pt>
                <c:pt idx="14">
                  <c:v>0.30266999999999999</c:v>
                </c:pt>
                <c:pt idx="15">
                  <c:v>2.3899999999999998E-2</c:v>
                </c:pt>
                <c:pt idx="16">
                  <c:v>7.0930000000000007E-2</c:v>
                </c:pt>
                <c:pt idx="17">
                  <c:v>5.6999999999999998E-4</c:v>
                </c:pt>
                <c:pt idx="18">
                  <c:v>6.7800000000000004E-3</c:v>
                </c:pt>
                <c:pt idx="19">
                  <c:v>0.12767000000000001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0-4EAC-905A-F10D1E64E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2326256"/>
        <c:axId val="722317400"/>
      </c:barChart>
      <c:catAx>
        <c:axId val="72232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317400"/>
        <c:crosses val="autoZero"/>
        <c:auto val="1"/>
        <c:lblAlgn val="ctr"/>
        <c:lblOffset val="100"/>
        <c:noMultiLvlLbl val="0"/>
      </c:catAx>
      <c:valAx>
        <c:axId val="722317400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Leachate Concnetration, 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326256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landscape" horizontalDpi="90" verticalDpi="9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'% Reduction_Final'!$AU$174</c:f>
              <c:strCache>
                <c:ptCount val="1"/>
                <c:pt idx="0">
                  <c:v>Soil 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Reduction_Final'!$AV$175:$AV$202</c15:sqref>
                    </c15:fullRef>
                  </c:ext>
                </c:extLst>
                <c:f>('% Reduction_Final'!$AV$175:$AV$183,'% Reduction_Final'!$AV$186:$AV$198)</c:f>
                <c:numCache>
                  <c:formatCode>General</c:formatCode>
                  <c:ptCount val="22"/>
                  <c:pt idx="0">
                    <c:v>1.9210499999999999</c:v>
                  </c:pt>
                  <c:pt idx="1">
                    <c:v>3.3331300000000001</c:v>
                  </c:pt>
                  <c:pt idx="2">
                    <c:v>7.7149200000000002</c:v>
                  </c:pt>
                  <c:pt idx="3">
                    <c:v>0.51642999999999994</c:v>
                  </c:pt>
                  <c:pt idx="4">
                    <c:v>7.5956099999999998</c:v>
                  </c:pt>
                  <c:pt idx="5">
                    <c:v>3.7859999999999998E-2</c:v>
                  </c:pt>
                  <c:pt idx="6">
                    <c:v>8.5000000000000006E-3</c:v>
                  </c:pt>
                  <c:pt idx="7">
                    <c:v>2.5299999999999997E-3</c:v>
                  </c:pt>
                  <c:pt idx="8">
                    <c:v>3.1099999999999999E-3</c:v>
                  </c:pt>
                  <c:pt idx="9">
                    <c:v>3.3799999999999998E-3</c:v>
                  </c:pt>
                  <c:pt idx="10">
                    <c:v>2.2799999999999999E-3</c:v>
                  </c:pt>
                  <c:pt idx="11">
                    <c:v>5.96014</c:v>
                  </c:pt>
                  <c:pt idx="12">
                    <c:v>1.81105</c:v>
                  </c:pt>
                  <c:pt idx="13">
                    <c:v>1.8556199999999998</c:v>
                  </c:pt>
                  <c:pt idx="14">
                    <c:v>13.42473</c:v>
                  </c:pt>
                  <c:pt idx="15">
                    <c:v>2.4401700000000002</c:v>
                  </c:pt>
                  <c:pt idx="16">
                    <c:v>79.387240000000006</c:v>
                  </c:pt>
                  <c:pt idx="17">
                    <c:v>0.17032</c:v>
                  </c:pt>
                  <c:pt idx="18">
                    <c:v>0.13674</c:v>
                  </c:pt>
                  <c:pt idx="19">
                    <c:v>2.3251300000000001</c:v>
                  </c:pt>
                  <c:pt idx="20">
                    <c:v>64.902500000000003</c:v>
                  </c:pt>
                  <c:pt idx="21">
                    <c:v>1.4011900000000002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Reduction_Final'!$AV$175:$AV$202</c15:sqref>
                    </c15:fullRef>
                  </c:ext>
                </c:extLst>
                <c:f>('% Reduction_Final'!$AV$175:$AV$183,'% Reduction_Final'!$AV$186:$AV$198)</c:f>
                <c:numCache>
                  <c:formatCode>General</c:formatCode>
                  <c:ptCount val="22"/>
                  <c:pt idx="0">
                    <c:v>1.9210499999999999</c:v>
                  </c:pt>
                  <c:pt idx="1">
                    <c:v>3.3331300000000001</c:v>
                  </c:pt>
                  <c:pt idx="2">
                    <c:v>7.7149200000000002</c:v>
                  </c:pt>
                  <c:pt idx="3">
                    <c:v>0.51642999999999994</c:v>
                  </c:pt>
                  <c:pt idx="4">
                    <c:v>7.5956099999999998</c:v>
                  </c:pt>
                  <c:pt idx="5">
                    <c:v>3.7859999999999998E-2</c:v>
                  </c:pt>
                  <c:pt idx="6">
                    <c:v>8.5000000000000006E-3</c:v>
                  </c:pt>
                  <c:pt idx="7">
                    <c:v>2.5299999999999997E-3</c:v>
                  </c:pt>
                  <c:pt idx="8">
                    <c:v>3.1099999999999999E-3</c:v>
                  </c:pt>
                  <c:pt idx="9">
                    <c:v>3.3799999999999998E-3</c:v>
                  </c:pt>
                  <c:pt idx="10">
                    <c:v>2.2799999999999999E-3</c:v>
                  </c:pt>
                  <c:pt idx="11">
                    <c:v>5.96014</c:v>
                  </c:pt>
                  <c:pt idx="12">
                    <c:v>1.81105</c:v>
                  </c:pt>
                  <c:pt idx="13">
                    <c:v>1.8556199999999998</c:v>
                  </c:pt>
                  <c:pt idx="14">
                    <c:v>13.42473</c:v>
                  </c:pt>
                  <c:pt idx="15">
                    <c:v>2.4401700000000002</c:v>
                  </c:pt>
                  <c:pt idx="16">
                    <c:v>79.387240000000006</c:v>
                  </c:pt>
                  <c:pt idx="17">
                    <c:v>0.17032</c:v>
                  </c:pt>
                  <c:pt idx="18">
                    <c:v>0.13674</c:v>
                  </c:pt>
                  <c:pt idx="19">
                    <c:v>2.3251300000000001</c:v>
                  </c:pt>
                  <c:pt idx="20">
                    <c:v>64.902500000000003</c:v>
                  </c:pt>
                  <c:pt idx="21">
                    <c:v>1.4011900000000002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'% Reduction_Final'!$A$175:$A$202</c15:sqref>
                  </c15:fullRef>
                </c:ext>
              </c:extLst>
              <c:f>('% Reduction_Final'!$A$175:$A$183,'% Reduction_Final'!$A$186:$A$198)</c:f>
              <c:strCache>
                <c:ptCount val="22"/>
                <c:pt idx="0">
                  <c:v>PFBA</c:v>
                </c:pt>
                <c:pt idx="1">
                  <c:v>PFPeA</c:v>
                </c:pt>
                <c:pt idx="2">
                  <c:v>PFHxA</c:v>
                </c:pt>
                <c:pt idx="3">
                  <c:v>PFHpA</c:v>
                </c:pt>
                <c:pt idx="4">
                  <c:v>PFOA</c:v>
                </c:pt>
                <c:pt idx="5">
                  <c:v>PFNA</c:v>
                </c:pt>
                <c:pt idx="6">
                  <c:v>PFDA</c:v>
                </c:pt>
                <c:pt idx="7">
                  <c:v>PFUnA</c:v>
                </c:pt>
                <c:pt idx="8">
                  <c:v>PFDoA</c:v>
                </c:pt>
                <c:pt idx="9">
                  <c:v>NMeFOSAA</c:v>
                </c:pt>
                <c:pt idx="10">
                  <c:v>NEtFOSAA</c:v>
                </c:pt>
                <c:pt idx="11">
                  <c:v>PFOSA</c:v>
                </c:pt>
                <c:pt idx="12">
                  <c:v>PFBS</c:v>
                </c:pt>
                <c:pt idx="13">
                  <c:v>PFPeS</c:v>
                </c:pt>
                <c:pt idx="14">
                  <c:v>PFHxS</c:v>
                </c:pt>
                <c:pt idx="15">
                  <c:v>PFHpS</c:v>
                </c:pt>
                <c:pt idx="16">
                  <c:v>PFOS</c:v>
                </c:pt>
                <c:pt idx="17">
                  <c:v>PFNS</c:v>
                </c:pt>
                <c:pt idx="18">
                  <c:v>PFDS</c:v>
                </c:pt>
                <c:pt idx="19">
                  <c:v>4:2FTS</c:v>
                </c:pt>
                <c:pt idx="20">
                  <c:v>6:2FTS</c:v>
                </c:pt>
                <c:pt idx="21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Reduction_Final'!$AU$175:$AU$202</c15:sqref>
                  </c15:fullRef>
                </c:ext>
              </c:extLst>
              <c:f>('% Reduction_Final'!$AU$175:$AU$183,'% Reduction_Final'!$AU$186:$AU$198)</c:f>
              <c:numCache>
                <c:formatCode>0.00</c:formatCode>
                <c:ptCount val="22"/>
                <c:pt idx="0">
                  <c:v>3.78667</c:v>
                </c:pt>
                <c:pt idx="1">
                  <c:v>11.553330000000001</c:v>
                </c:pt>
                <c:pt idx="2">
                  <c:v>31.2</c:v>
                </c:pt>
                <c:pt idx="3">
                  <c:v>6</c:v>
                </c:pt>
                <c:pt idx="4">
                  <c:v>38.966670000000001</c:v>
                </c:pt>
                <c:pt idx="5">
                  <c:v>0.45832999999999996</c:v>
                </c:pt>
                <c:pt idx="6">
                  <c:v>0.25767000000000001</c:v>
                </c:pt>
                <c:pt idx="7">
                  <c:v>1.5200000000000002E-2</c:v>
                </c:pt>
                <c:pt idx="8">
                  <c:v>1.323E-2</c:v>
                </c:pt>
                <c:pt idx="9">
                  <c:v>1.5169999999999999E-2</c:v>
                </c:pt>
                <c:pt idx="10">
                  <c:v>9.0899999999999991E-3</c:v>
                </c:pt>
                <c:pt idx="11">
                  <c:v>23.633330000000001</c:v>
                </c:pt>
                <c:pt idx="12">
                  <c:v>6.66</c:v>
                </c:pt>
                <c:pt idx="13">
                  <c:v>16.233329999999999</c:v>
                </c:pt>
                <c:pt idx="14">
                  <c:v>90.466669999999993</c:v>
                </c:pt>
                <c:pt idx="15">
                  <c:v>7.8766699999999998</c:v>
                </c:pt>
                <c:pt idx="16">
                  <c:v>369.66667000000001</c:v>
                </c:pt>
                <c:pt idx="17">
                  <c:v>0.62366999999999995</c:v>
                </c:pt>
                <c:pt idx="18">
                  <c:v>0.53966999999999998</c:v>
                </c:pt>
                <c:pt idx="19">
                  <c:v>6.2733299999999996</c:v>
                </c:pt>
                <c:pt idx="20">
                  <c:v>209.66667000000001</c:v>
                </c:pt>
                <c:pt idx="21">
                  <c:v>57.566669999999995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61-4E83-9A0A-CD5961DC9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2326256"/>
        <c:axId val="722317400"/>
      </c:barChart>
      <c:catAx>
        <c:axId val="72232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317400"/>
        <c:crosses val="autoZero"/>
        <c:auto val="1"/>
        <c:lblAlgn val="ctr"/>
        <c:lblOffset val="100"/>
        <c:noMultiLvlLbl val="0"/>
      </c:catAx>
      <c:valAx>
        <c:axId val="7223174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Leachate Concnetration, 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326256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landscape" horizontalDpi="90" verticalDpi="9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'% Reduction_Final'!$AW$174</c:f>
              <c:strCache>
                <c:ptCount val="1"/>
                <c:pt idx="0">
                  <c:v>Soil 2+ BM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Reduction_Final'!$AX$175:$AX$202</c15:sqref>
                    </c15:fullRef>
                  </c:ext>
                </c:extLst>
                <c:f>('% Reduction_Final'!$AX$175:$AX$183,'% Reduction_Final'!$AX$186:$AX$198)</c:f>
                <c:numCache>
                  <c:formatCode>General</c:formatCode>
                  <c:ptCount val="22"/>
                  <c:pt idx="0">
                    <c:v>3.3780000000000004E-2</c:v>
                  </c:pt>
                  <c:pt idx="1">
                    <c:v>1.4011900000000002</c:v>
                  </c:pt>
                  <c:pt idx="2">
                    <c:v>5.7178100000000001</c:v>
                  </c:pt>
                  <c:pt idx="3">
                    <c:v>0.82923999999999998</c:v>
                  </c:pt>
                  <c:pt idx="4">
                    <c:v>2.7465100000000002</c:v>
                  </c:pt>
                  <c:pt idx="5">
                    <c:v>4.5829999999999996E-2</c:v>
                  </c:pt>
                  <c:pt idx="6">
                    <c:v>3.5639999999999998E-2</c:v>
                  </c:pt>
                  <c:pt idx="7">
                    <c:v>2.9100000000000003E-3</c:v>
                  </c:pt>
                  <c:pt idx="8">
                    <c:v>6.1999999999999998E-3</c:v>
                  </c:pt>
                  <c:pt idx="9">
                    <c:v>1.82E-3</c:v>
                  </c:pt>
                  <c:pt idx="10">
                    <c:v>2.32E-3</c:v>
                  </c:pt>
                  <c:pt idx="11">
                    <c:v>1.8770499999999999</c:v>
                  </c:pt>
                  <c:pt idx="12">
                    <c:v>1.0577300000000001</c:v>
                  </c:pt>
                  <c:pt idx="13">
                    <c:v>1.5011099999999999</c:v>
                  </c:pt>
                  <c:pt idx="14">
                    <c:v>11.309430000000001</c:v>
                  </c:pt>
                  <c:pt idx="15">
                    <c:v>1.0323399999999998</c:v>
                  </c:pt>
                  <c:pt idx="16">
                    <c:v>51.739730000000002</c:v>
                  </c:pt>
                  <c:pt idx="17">
                    <c:v>2.8160000000000001E-2</c:v>
                  </c:pt>
                  <c:pt idx="18">
                    <c:v>2.196E-2</c:v>
                  </c:pt>
                  <c:pt idx="19">
                    <c:v>1.1036700000000002</c:v>
                  </c:pt>
                  <c:pt idx="20">
                    <c:v>34.947580000000002</c:v>
                  </c:pt>
                  <c:pt idx="21">
                    <c:v>3.8553000000000002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Reduction_Final'!$AX$175:$AX$202</c15:sqref>
                    </c15:fullRef>
                  </c:ext>
                </c:extLst>
                <c:f>('% Reduction_Final'!$AX$175:$AX$183,'% Reduction_Final'!$AX$186:$AX$198)</c:f>
                <c:numCache>
                  <c:formatCode>General</c:formatCode>
                  <c:ptCount val="22"/>
                  <c:pt idx="0">
                    <c:v>3.3780000000000004E-2</c:v>
                  </c:pt>
                  <c:pt idx="1">
                    <c:v>1.4011900000000002</c:v>
                  </c:pt>
                  <c:pt idx="2">
                    <c:v>5.7178100000000001</c:v>
                  </c:pt>
                  <c:pt idx="3">
                    <c:v>0.82923999999999998</c:v>
                  </c:pt>
                  <c:pt idx="4">
                    <c:v>2.7465100000000002</c:v>
                  </c:pt>
                  <c:pt idx="5">
                    <c:v>4.5829999999999996E-2</c:v>
                  </c:pt>
                  <c:pt idx="6">
                    <c:v>3.5639999999999998E-2</c:v>
                  </c:pt>
                  <c:pt idx="7">
                    <c:v>2.9100000000000003E-3</c:v>
                  </c:pt>
                  <c:pt idx="8">
                    <c:v>6.1999999999999998E-3</c:v>
                  </c:pt>
                  <c:pt idx="9">
                    <c:v>1.82E-3</c:v>
                  </c:pt>
                  <c:pt idx="10">
                    <c:v>2.32E-3</c:v>
                  </c:pt>
                  <c:pt idx="11">
                    <c:v>1.8770499999999999</c:v>
                  </c:pt>
                  <c:pt idx="12">
                    <c:v>1.0577300000000001</c:v>
                  </c:pt>
                  <c:pt idx="13">
                    <c:v>1.5011099999999999</c:v>
                  </c:pt>
                  <c:pt idx="14">
                    <c:v>11.309430000000001</c:v>
                  </c:pt>
                  <c:pt idx="15">
                    <c:v>1.0323399999999998</c:v>
                  </c:pt>
                  <c:pt idx="16">
                    <c:v>51.739730000000002</c:v>
                  </c:pt>
                  <c:pt idx="17">
                    <c:v>2.8160000000000001E-2</c:v>
                  </c:pt>
                  <c:pt idx="18">
                    <c:v>2.196E-2</c:v>
                  </c:pt>
                  <c:pt idx="19">
                    <c:v>1.1036700000000002</c:v>
                  </c:pt>
                  <c:pt idx="20">
                    <c:v>34.947580000000002</c:v>
                  </c:pt>
                  <c:pt idx="21">
                    <c:v>3.8553000000000002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'% Reduction_Final'!$A$175:$A$202</c15:sqref>
                  </c15:fullRef>
                </c:ext>
              </c:extLst>
              <c:f>('% Reduction_Final'!$A$175:$A$183,'% Reduction_Final'!$A$186:$A$198)</c:f>
              <c:strCache>
                <c:ptCount val="22"/>
                <c:pt idx="0">
                  <c:v>PFBA</c:v>
                </c:pt>
                <c:pt idx="1">
                  <c:v>PFPeA</c:v>
                </c:pt>
                <c:pt idx="2">
                  <c:v>PFHxA</c:v>
                </c:pt>
                <c:pt idx="3">
                  <c:v>PFHpA</c:v>
                </c:pt>
                <c:pt idx="4">
                  <c:v>PFOA</c:v>
                </c:pt>
                <c:pt idx="5">
                  <c:v>PFNA</c:v>
                </c:pt>
                <c:pt idx="6">
                  <c:v>PFDA</c:v>
                </c:pt>
                <c:pt idx="7">
                  <c:v>PFUnA</c:v>
                </c:pt>
                <c:pt idx="8">
                  <c:v>PFDoA</c:v>
                </c:pt>
                <c:pt idx="9">
                  <c:v>NMeFOSAA</c:v>
                </c:pt>
                <c:pt idx="10">
                  <c:v>NEtFOSAA</c:v>
                </c:pt>
                <c:pt idx="11">
                  <c:v>PFOSA</c:v>
                </c:pt>
                <c:pt idx="12">
                  <c:v>PFBS</c:v>
                </c:pt>
                <c:pt idx="13">
                  <c:v>PFPeS</c:v>
                </c:pt>
                <c:pt idx="14">
                  <c:v>PFHxS</c:v>
                </c:pt>
                <c:pt idx="15">
                  <c:v>PFHpS</c:v>
                </c:pt>
                <c:pt idx="16">
                  <c:v>PFOS</c:v>
                </c:pt>
                <c:pt idx="17">
                  <c:v>PFNS</c:v>
                </c:pt>
                <c:pt idx="18">
                  <c:v>PFDS</c:v>
                </c:pt>
                <c:pt idx="19">
                  <c:v>4:2FTS</c:v>
                </c:pt>
                <c:pt idx="20">
                  <c:v>6:2FTS</c:v>
                </c:pt>
                <c:pt idx="21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Reduction_Final'!$AW$175:$AW$202</c15:sqref>
                  </c15:fullRef>
                </c:ext>
              </c:extLst>
              <c:f>('% Reduction_Final'!$AW$175:$AW$183,'% Reduction_Final'!$AW$186:$AW$198)</c:f>
              <c:numCache>
                <c:formatCode>0.00</c:formatCode>
                <c:ptCount val="22"/>
                <c:pt idx="0">
                  <c:v>0.98</c:v>
                </c:pt>
                <c:pt idx="1">
                  <c:v>11.966670000000001</c:v>
                </c:pt>
                <c:pt idx="2">
                  <c:v>31.433330000000002</c:v>
                </c:pt>
                <c:pt idx="3">
                  <c:v>4.8633299999999995</c:v>
                </c:pt>
                <c:pt idx="4">
                  <c:v>38.233330000000002</c:v>
                </c:pt>
                <c:pt idx="5">
                  <c:v>0.34332999999999997</c:v>
                </c:pt>
                <c:pt idx="6">
                  <c:v>0.18933000000000003</c:v>
                </c:pt>
                <c:pt idx="7">
                  <c:v>1.6E-2</c:v>
                </c:pt>
                <c:pt idx="8">
                  <c:v>3.007E-2</c:v>
                </c:pt>
                <c:pt idx="9">
                  <c:v>1.34E-2</c:v>
                </c:pt>
                <c:pt idx="10">
                  <c:v>1.2330000000000001E-2</c:v>
                </c:pt>
                <c:pt idx="11">
                  <c:v>18.16667</c:v>
                </c:pt>
                <c:pt idx="12">
                  <c:v>6.98</c:v>
                </c:pt>
                <c:pt idx="13">
                  <c:v>11.533329999999999</c:v>
                </c:pt>
                <c:pt idx="14">
                  <c:v>85.833330000000004</c:v>
                </c:pt>
                <c:pt idx="15">
                  <c:v>4.2366700000000002</c:v>
                </c:pt>
                <c:pt idx="16">
                  <c:v>257</c:v>
                </c:pt>
                <c:pt idx="17">
                  <c:v>0.27400000000000002</c:v>
                </c:pt>
                <c:pt idx="18">
                  <c:v>0.34732999999999997</c:v>
                </c:pt>
                <c:pt idx="19">
                  <c:v>7.13</c:v>
                </c:pt>
                <c:pt idx="20">
                  <c:v>201.66667000000001</c:v>
                </c:pt>
                <c:pt idx="21">
                  <c:v>32.933330000000005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3-49CD-A9F4-87526455E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2326256"/>
        <c:axId val="722317400"/>
      </c:barChart>
      <c:catAx>
        <c:axId val="72232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317400"/>
        <c:crosses val="autoZero"/>
        <c:auto val="1"/>
        <c:lblAlgn val="ctr"/>
        <c:lblOffset val="100"/>
        <c:noMultiLvlLbl val="0"/>
      </c:catAx>
      <c:valAx>
        <c:axId val="722317400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Leachate Concnetration, 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326256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landscape" horizontalDpi="90" verticalDpi="9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'% Reduction_Final'!$AY$174</c:f>
              <c:strCache>
                <c:ptCount val="1"/>
                <c:pt idx="0">
                  <c:v>Soil 2+ BM + Cement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Reduction_Final'!$AZ$175:$AZ$202</c15:sqref>
                    </c15:fullRef>
                  </c:ext>
                </c:extLst>
                <c:f>('% Reduction_Final'!$AZ$175:$AZ$183,'% Reduction_Final'!$AZ$186:$AZ$198)</c:f>
                <c:numCache>
                  <c:formatCode>General</c:formatCode>
                  <c:ptCount val="22"/>
                  <c:pt idx="0">
                    <c:v>1.3702699999999999</c:v>
                  </c:pt>
                  <c:pt idx="1">
                    <c:v>1.9760899999999999</c:v>
                  </c:pt>
                  <c:pt idx="2">
                    <c:v>2.9308700000000001</c:v>
                  </c:pt>
                  <c:pt idx="3">
                    <c:v>0.1701</c:v>
                  </c:pt>
                  <c:pt idx="4">
                    <c:v>1.4193099999999998</c:v>
                  </c:pt>
                  <c:pt idx="5">
                    <c:v>3.2000000000000003E-4</c:v>
                  </c:pt>
                  <c:pt idx="6">
                    <c:v>1.25E-3</c:v>
                  </c:pt>
                  <c:pt idx="7">
                    <c:v>3.9999999999999998E-6</c:v>
                  </c:pt>
                  <c:pt idx="8">
                    <c:v>3.9999999999999998E-6</c:v>
                  </c:pt>
                  <c:pt idx="9">
                    <c:v>1.0000000000000001E-5</c:v>
                  </c:pt>
                  <c:pt idx="10">
                    <c:v>1.0000000000000001E-5</c:v>
                  </c:pt>
                  <c:pt idx="11">
                    <c:v>0.45211000000000001</c:v>
                  </c:pt>
                  <c:pt idx="12">
                    <c:v>0.77155999999999991</c:v>
                  </c:pt>
                  <c:pt idx="13">
                    <c:v>0.83289000000000002</c:v>
                  </c:pt>
                  <c:pt idx="14">
                    <c:v>4.3316699999999999</c:v>
                  </c:pt>
                  <c:pt idx="15">
                    <c:v>6.2799999999999995E-2</c:v>
                  </c:pt>
                  <c:pt idx="16">
                    <c:v>4.55741</c:v>
                  </c:pt>
                  <c:pt idx="17">
                    <c:v>2.5600000000000002E-3</c:v>
                  </c:pt>
                  <c:pt idx="18">
                    <c:v>1.6799999999999999E-3</c:v>
                  </c:pt>
                  <c:pt idx="19">
                    <c:v>0.68820999999999999</c:v>
                  </c:pt>
                  <c:pt idx="20">
                    <c:v>5.3817599999999999</c:v>
                  </c:pt>
                  <c:pt idx="21">
                    <c:v>1.08969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Reduction_Final'!$AZ$175:$AZ$202</c15:sqref>
                    </c15:fullRef>
                  </c:ext>
                </c:extLst>
                <c:f>('% Reduction_Final'!$AZ$175:$AZ$183,'% Reduction_Final'!$AZ$186:$AZ$198)</c:f>
                <c:numCache>
                  <c:formatCode>General</c:formatCode>
                  <c:ptCount val="22"/>
                  <c:pt idx="0">
                    <c:v>1.3702699999999999</c:v>
                  </c:pt>
                  <c:pt idx="1">
                    <c:v>1.9760899999999999</c:v>
                  </c:pt>
                  <c:pt idx="2">
                    <c:v>2.9308700000000001</c:v>
                  </c:pt>
                  <c:pt idx="3">
                    <c:v>0.1701</c:v>
                  </c:pt>
                  <c:pt idx="4">
                    <c:v>1.4193099999999998</c:v>
                  </c:pt>
                  <c:pt idx="5">
                    <c:v>3.2000000000000003E-4</c:v>
                  </c:pt>
                  <c:pt idx="6">
                    <c:v>1.25E-3</c:v>
                  </c:pt>
                  <c:pt idx="7">
                    <c:v>3.9999999999999998E-6</c:v>
                  </c:pt>
                  <c:pt idx="8">
                    <c:v>3.9999999999999998E-6</c:v>
                  </c:pt>
                  <c:pt idx="9">
                    <c:v>1.0000000000000001E-5</c:v>
                  </c:pt>
                  <c:pt idx="10">
                    <c:v>1.0000000000000001E-5</c:v>
                  </c:pt>
                  <c:pt idx="11">
                    <c:v>0.45211000000000001</c:v>
                  </c:pt>
                  <c:pt idx="12">
                    <c:v>0.77155999999999991</c:v>
                  </c:pt>
                  <c:pt idx="13">
                    <c:v>0.83289000000000002</c:v>
                  </c:pt>
                  <c:pt idx="14">
                    <c:v>4.3316699999999999</c:v>
                  </c:pt>
                  <c:pt idx="15">
                    <c:v>6.2799999999999995E-2</c:v>
                  </c:pt>
                  <c:pt idx="16">
                    <c:v>4.55741</c:v>
                  </c:pt>
                  <c:pt idx="17">
                    <c:v>2.5600000000000002E-3</c:v>
                  </c:pt>
                  <c:pt idx="18">
                    <c:v>1.6799999999999999E-3</c:v>
                  </c:pt>
                  <c:pt idx="19">
                    <c:v>0.68820999999999999</c:v>
                  </c:pt>
                  <c:pt idx="20">
                    <c:v>5.3817599999999999</c:v>
                  </c:pt>
                  <c:pt idx="21">
                    <c:v>1.08969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'% Reduction_Final'!$A$175:$A$202</c15:sqref>
                  </c15:fullRef>
                </c:ext>
              </c:extLst>
              <c:f>('% Reduction_Final'!$A$175:$A$183,'% Reduction_Final'!$A$186:$A$198)</c:f>
              <c:strCache>
                <c:ptCount val="22"/>
                <c:pt idx="0">
                  <c:v>PFBA</c:v>
                </c:pt>
                <c:pt idx="1">
                  <c:v>PFPeA</c:v>
                </c:pt>
                <c:pt idx="2">
                  <c:v>PFHxA</c:v>
                </c:pt>
                <c:pt idx="3">
                  <c:v>PFHpA</c:v>
                </c:pt>
                <c:pt idx="4">
                  <c:v>PFOA</c:v>
                </c:pt>
                <c:pt idx="5">
                  <c:v>PFNA</c:v>
                </c:pt>
                <c:pt idx="6">
                  <c:v>PFDA</c:v>
                </c:pt>
                <c:pt idx="7">
                  <c:v>PFUnA</c:v>
                </c:pt>
                <c:pt idx="8">
                  <c:v>PFDoA</c:v>
                </c:pt>
                <c:pt idx="9">
                  <c:v>NMeFOSAA</c:v>
                </c:pt>
                <c:pt idx="10">
                  <c:v>NEtFOSAA</c:v>
                </c:pt>
                <c:pt idx="11">
                  <c:v>PFOSA</c:v>
                </c:pt>
                <c:pt idx="12">
                  <c:v>PFBS</c:v>
                </c:pt>
                <c:pt idx="13">
                  <c:v>PFPeS</c:v>
                </c:pt>
                <c:pt idx="14">
                  <c:v>PFHxS</c:v>
                </c:pt>
                <c:pt idx="15">
                  <c:v>PFHpS</c:v>
                </c:pt>
                <c:pt idx="16">
                  <c:v>PFOS</c:v>
                </c:pt>
                <c:pt idx="17">
                  <c:v>PFNS</c:v>
                </c:pt>
                <c:pt idx="18">
                  <c:v>PFDS</c:v>
                </c:pt>
                <c:pt idx="19">
                  <c:v>4:2FTS</c:v>
                </c:pt>
                <c:pt idx="20">
                  <c:v>6:2FTS</c:v>
                </c:pt>
                <c:pt idx="21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Reduction_Final'!$AY$175:$AY$202</c15:sqref>
                  </c15:fullRef>
                </c:ext>
              </c:extLst>
              <c:f>('% Reduction_Final'!$AY$175:$AY$183,'% Reduction_Final'!$AY$186:$AY$198)</c:f>
              <c:numCache>
                <c:formatCode>0.00</c:formatCode>
                <c:ptCount val="22"/>
                <c:pt idx="0">
                  <c:v>2.1366700000000001</c:v>
                </c:pt>
                <c:pt idx="1">
                  <c:v>6.6666699999999999</c:v>
                </c:pt>
                <c:pt idx="2">
                  <c:v>13.5</c:v>
                </c:pt>
                <c:pt idx="3">
                  <c:v>1.3533299999999999</c:v>
                </c:pt>
                <c:pt idx="4">
                  <c:v>6.5233299999999996</c:v>
                </c:pt>
                <c:pt idx="5">
                  <c:v>3.347E-2</c:v>
                </c:pt>
                <c:pt idx="6">
                  <c:v>1.2070000000000001E-2</c:v>
                </c:pt>
                <c:pt idx="7">
                  <c:v>2.9999999999999997E-4</c:v>
                </c:pt>
                <c:pt idx="8">
                  <c:v>2.9999999999999997E-4</c:v>
                </c:pt>
                <c:pt idx="9">
                  <c:v>5.9999999999999995E-4</c:v>
                </c:pt>
                <c:pt idx="10">
                  <c:v>5.9999999999999995E-4</c:v>
                </c:pt>
                <c:pt idx="11">
                  <c:v>2.2999999999999998</c:v>
                </c:pt>
                <c:pt idx="12">
                  <c:v>3.56</c:v>
                </c:pt>
                <c:pt idx="13">
                  <c:v>3.3</c:v>
                </c:pt>
                <c:pt idx="14">
                  <c:v>15.33333</c:v>
                </c:pt>
                <c:pt idx="15">
                  <c:v>0.49467</c:v>
                </c:pt>
                <c:pt idx="16">
                  <c:v>22.3</c:v>
                </c:pt>
                <c:pt idx="17">
                  <c:v>1.0719999999999999E-2</c:v>
                </c:pt>
                <c:pt idx="18">
                  <c:v>8.9099999999999995E-3</c:v>
                </c:pt>
                <c:pt idx="19">
                  <c:v>3.1466699999999999</c:v>
                </c:pt>
                <c:pt idx="20">
                  <c:v>27.66667</c:v>
                </c:pt>
                <c:pt idx="21">
                  <c:v>6.6433299999999997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7-4B22-8B1B-4A830F1CD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2326256"/>
        <c:axId val="722317400"/>
      </c:barChart>
      <c:catAx>
        <c:axId val="72232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317400"/>
        <c:crosses val="autoZero"/>
        <c:auto val="1"/>
        <c:lblAlgn val="ctr"/>
        <c:lblOffset val="100"/>
        <c:noMultiLvlLbl val="0"/>
      </c:catAx>
      <c:valAx>
        <c:axId val="722317400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Leachate Concnetration, 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326256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landscape" horizontalDpi="90" verticalDpi="9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'% Reduction_Final'!$BA$174</c:f>
              <c:strCache>
                <c:ptCount val="1"/>
                <c:pt idx="0">
                  <c:v>Soil 2+ GAC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Reduction_Final'!$BB$175:$BB$202</c15:sqref>
                    </c15:fullRef>
                  </c:ext>
                </c:extLst>
                <c:f>('% Reduction_Final'!$BB$175:$BB$183,'% Reduction_Final'!$BB$186:$BB$198)</c:f>
                <c:numCache>
                  <c:formatCode>General</c:formatCode>
                  <c:ptCount val="22"/>
                  <c:pt idx="0">
                    <c:v>2.9760000000000002E-2</c:v>
                  </c:pt>
                  <c:pt idx="1">
                    <c:v>4.5450000000000004E-2</c:v>
                  </c:pt>
                  <c:pt idx="2">
                    <c:v>0.16416999999999998</c:v>
                  </c:pt>
                  <c:pt idx="3">
                    <c:v>4.8809999999999999E-2</c:v>
                  </c:pt>
                  <c:pt idx="4">
                    <c:v>0.22538999999999998</c:v>
                  </c:pt>
                  <c:pt idx="5">
                    <c:v>7.4099999999999999E-3</c:v>
                  </c:pt>
                  <c:pt idx="6">
                    <c:v>5.8099999999999992E-3</c:v>
                  </c:pt>
                  <c:pt idx="7">
                    <c:v>1.0000000000000001E-5</c:v>
                  </c:pt>
                  <c:pt idx="8">
                    <c:v>1.3600000000000001E-3</c:v>
                  </c:pt>
                  <c:pt idx="9">
                    <c:v>2.0000000000000002E-5</c:v>
                  </c:pt>
                  <c:pt idx="10">
                    <c:v>2.0000000000000002E-5</c:v>
                  </c:pt>
                  <c:pt idx="11">
                    <c:v>0.10504000000000001</c:v>
                  </c:pt>
                  <c:pt idx="12">
                    <c:v>2.7149999999999997E-2</c:v>
                  </c:pt>
                  <c:pt idx="13">
                    <c:v>8.3280000000000007E-2</c:v>
                  </c:pt>
                  <c:pt idx="14">
                    <c:v>0.56347000000000003</c:v>
                  </c:pt>
                  <c:pt idx="15">
                    <c:v>9.7560000000000008E-2</c:v>
                  </c:pt>
                  <c:pt idx="16">
                    <c:v>9.2146600000000003</c:v>
                  </c:pt>
                  <c:pt idx="17">
                    <c:v>1.8429999999999998E-2</c:v>
                  </c:pt>
                  <c:pt idx="18">
                    <c:v>2.2539999999999998E-2</c:v>
                  </c:pt>
                  <c:pt idx="19">
                    <c:v>4.6649999999999997E-2</c:v>
                  </c:pt>
                  <c:pt idx="20">
                    <c:v>4.1624099999999995</c:v>
                  </c:pt>
                  <c:pt idx="21">
                    <c:v>1.07782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Reduction_Final'!$BB$175:$BB$202</c15:sqref>
                    </c15:fullRef>
                  </c:ext>
                </c:extLst>
                <c:f>('% Reduction_Final'!$BB$175:$BB$183,'% Reduction_Final'!$BB$186:$BB$198)</c:f>
                <c:numCache>
                  <c:formatCode>General</c:formatCode>
                  <c:ptCount val="22"/>
                  <c:pt idx="0">
                    <c:v>2.9760000000000002E-2</c:v>
                  </c:pt>
                  <c:pt idx="1">
                    <c:v>4.5450000000000004E-2</c:v>
                  </c:pt>
                  <c:pt idx="2">
                    <c:v>0.16416999999999998</c:v>
                  </c:pt>
                  <c:pt idx="3">
                    <c:v>4.8809999999999999E-2</c:v>
                  </c:pt>
                  <c:pt idx="4">
                    <c:v>0.22538999999999998</c:v>
                  </c:pt>
                  <c:pt idx="5">
                    <c:v>7.4099999999999999E-3</c:v>
                  </c:pt>
                  <c:pt idx="6">
                    <c:v>5.8099999999999992E-3</c:v>
                  </c:pt>
                  <c:pt idx="7">
                    <c:v>1.0000000000000001E-5</c:v>
                  </c:pt>
                  <c:pt idx="8">
                    <c:v>1.3600000000000001E-3</c:v>
                  </c:pt>
                  <c:pt idx="9">
                    <c:v>2.0000000000000002E-5</c:v>
                  </c:pt>
                  <c:pt idx="10">
                    <c:v>2.0000000000000002E-5</c:v>
                  </c:pt>
                  <c:pt idx="11">
                    <c:v>0.10504000000000001</c:v>
                  </c:pt>
                  <c:pt idx="12">
                    <c:v>2.7149999999999997E-2</c:v>
                  </c:pt>
                  <c:pt idx="13">
                    <c:v>8.3280000000000007E-2</c:v>
                  </c:pt>
                  <c:pt idx="14">
                    <c:v>0.56347000000000003</c:v>
                  </c:pt>
                  <c:pt idx="15">
                    <c:v>9.7560000000000008E-2</c:v>
                  </c:pt>
                  <c:pt idx="16">
                    <c:v>9.2146600000000003</c:v>
                  </c:pt>
                  <c:pt idx="17">
                    <c:v>1.8429999999999998E-2</c:v>
                  </c:pt>
                  <c:pt idx="18">
                    <c:v>2.2539999999999998E-2</c:v>
                  </c:pt>
                  <c:pt idx="19">
                    <c:v>4.6649999999999997E-2</c:v>
                  </c:pt>
                  <c:pt idx="20">
                    <c:v>4.1624099999999995</c:v>
                  </c:pt>
                  <c:pt idx="21">
                    <c:v>1.07782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'% Reduction_Final'!$A$175:$A$202</c15:sqref>
                  </c15:fullRef>
                </c:ext>
              </c:extLst>
              <c:f>('% Reduction_Final'!$A$175:$A$183,'% Reduction_Final'!$A$186:$A$198)</c:f>
              <c:strCache>
                <c:ptCount val="22"/>
                <c:pt idx="0">
                  <c:v>PFBA</c:v>
                </c:pt>
                <c:pt idx="1">
                  <c:v>PFPeA</c:v>
                </c:pt>
                <c:pt idx="2">
                  <c:v>PFHxA</c:v>
                </c:pt>
                <c:pt idx="3">
                  <c:v>PFHpA</c:v>
                </c:pt>
                <c:pt idx="4">
                  <c:v>PFOA</c:v>
                </c:pt>
                <c:pt idx="5">
                  <c:v>PFNA</c:v>
                </c:pt>
                <c:pt idx="6">
                  <c:v>PFDA</c:v>
                </c:pt>
                <c:pt idx="7">
                  <c:v>PFUnA</c:v>
                </c:pt>
                <c:pt idx="8">
                  <c:v>PFDoA</c:v>
                </c:pt>
                <c:pt idx="9">
                  <c:v>NMeFOSAA</c:v>
                </c:pt>
                <c:pt idx="10">
                  <c:v>NEtFOSAA</c:v>
                </c:pt>
                <c:pt idx="11">
                  <c:v>PFOSA</c:v>
                </c:pt>
                <c:pt idx="12">
                  <c:v>PFBS</c:v>
                </c:pt>
                <c:pt idx="13">
                  <c:v>PFPeS</c:v>
                </c:pt>
                <c:pt idx="14">
                  <c:v>PFHxS</c:v>
                </c:pt>
                <c:pt idx="15">
                  <c:v>PFHpS</c:v>
                </c:pt>
                <c:pt idx="16">
                  <c:v>PFOS</c:v>
                </c:pt>
                <c:pt idx="17">
                  <c:v>PFNS</c:v>
                </c:pt>
                <c:pt idx="18">
                  <c:v>PFDS</c:v>
                </c:pt>
                <c:pt idx="19">
                  <c:v>4:2FTS</c:v>
                </c:pt>
                <c:pt idx="20">
                  <c:v>6:2FTS</c:v>
                </c:pt>
                <c:pt idx="21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Reduction_Final'!$BA$175:$BA$202</c15:sqref>
                  </c15:fullRef>
                </c:ext>
              </c:extLst>
              <c:f>('% Reduction_Final'!$BA$175:$BA$183,'% Reduction_Final'!$BA$186:$BA$198)</c:f>
              <c:numCache>
                <c:formatCode>0.00</c:formatCode>
                <c:ptCount val="22"/>
                <c:pt idx="0">
                  <c:v>0.1246</c:v>
                </c:pt>
                <c:pt idx="1">
                  <c:v>0.13753000000000001</c:v>
                </c:pt>
                <c:pt idx="2">
                  <c:v>0.46899999999999997</c:v>
                </c:pt>
                <c:pt idx="3">
                  <c:v>0.13320000000000001</c:v>
                </c:pt>
                <c:pt idx="4">
                  <c:v>1.28</c:v>
                </c:pt>
                <c:pt idx="5">
                  <c:v>2.5870000000000001E-2</c:v>
                </c:pt>
                <c:pt idx="6">
                  <c:v>2.4829999999999998E-2</c:v>
                </c:pt>
                <c:pt idx="7">
                  <c:v>2.9999999999999997E-4</c:v>
                </c:pt>
                <c:pt idx="8">
                  <c:v>8.5800000000000008E-3</c:v>
                </c:pt>
                <c:pt idx="9">
                  <c:v>5.9999999999999995E-4</c:v>
                </c:pt>
                <c:pt idx="10">
                  <c:v>5.9999999999999995E-4</c:v>
                </c:pt>
                <c:pt idx="11">
                  <c:v>1.29667</c:v>
                </c:pt>
                <c:pt idx="12">
                  <c:v>8.9329999999999993E-2</c:v>
                </c:pt>
                <c:pt idx="13">
                  <c:v>0.27467000000000003</c:v>
                </c:pt>
                <c:pt idx="14">
                  <c:v>2.75</c:v>
                </c:pt>
                <c:pt idx="15">
                  <c:v>0.307</c:v>
                </c:pt>
                <c:pt idx="16">
                  <c:v>39.799999999999997</c:v>
                </c:pt>
                <c:pt idx="17">
                  <c:v>7.0870000000000002E-2</c:v>
                </c:pt>
                <c:pt idx="18">
                  <c:v>0.10857</c:v>
                </c:pt>
                <c:pt idx="19">
                  <c:v>0.15866999999999998</c:v>
                </c:pt>
                <c:pt idx="20">
                  <c:v>12.123329999999999</c:v>
                </c:pt>
                <c:pt idx="21">
                  <c:v>6.14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0-4667-8A3C-A16508E52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2326256"/>
        <c:axId val="722317400"/>
      </c:barChart>
      <c:catAx>
        <c:axId val="72232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317400"/>
        <c:crosses val="autoZero"/>
        <c:auto val="1"/>
        <c:lblAlgn val="ctr"/>
        <c:lblOffset val="100"/>
        <c:noMultiLvlLbl val="0"/>
      </c:catAx>
      <c:valAx>
        <c:axId val="722317400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Leachate Concnetration, 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326256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landscape" horizontalDpi="90" verticalDpi="9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'% Reduction_Final'!$BC$174</c:f>
              <c:strCache>
                <c:ptCount val="1"/>
                <c:pt idx="0">
                  <c:v>Soil 2+ GAC + Cement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Reduction_Final'!$BD$175:$BD$202</c15:sqref>
                    </c15:fullRef>
                  </c:ext>
                </c:extLst>
                <c:f>('% Reduction_Final'!$BD$175:$BD$183,'% Reduction_Final'!$BD$186:$BD$198)</c:f>
                <c:numCache>
                  <c:formatCode>General</c:formatCode>
                  <c:ptCount val="22"/>
                  <c:pt idx="0">
                    <c:v>0.15790999999999999</c:v>
                  </c:pt>
                  <c:pt idx="1">
                    <c:v>5.8020000000000002E-2</c:v>
                  </c:pt>
                  <c:pt idx="2">
                    <c:v>1.9969999999999998E-2</c:v>
                  </c:pt>
                  <c:pt idx="3">
                    <c:v>8.0000000000000004E-4</c:v>
                  </c:pt>
                  <c:pt idx="4">
                    <c:v>1.6200000000000001E-3</c:v>
                  </c:pt>
                  <c:pt idx="5">
                    <c:v>1.0000000000000001E-5</c:v>
                  </c:pt>
                  <c:pt idx="6">
                    <c:v>3.9999999999999998E-6</c:v>
                  </c:pt>
                  <c:pt idx="7">
                    <c:v>3.9999999999999998E-6</c:v>
                  </c:pt>
                  <c:pt idx="8">
                    <c:v>3.9999999999999998E-6</c:v>
                  </c:pt>
                  <c:pt idx="9">
                    <c:v>1.0000000000000001E-5</c:v>
                  </c:pt>
                  <c:pt idx="10">
                    <c:v>1.0000000000000001E-5</c:v>
                  </c:pt>
                  <c:pt idx="11">
                    <c:v>1.5009999999999999E-2</c:v>
                  </c:pt>
                  <c:pt idx="12">
                    <c:v>3.9700000000000004E-3</c:v>
                  </c:pt>
                  <c:pt idx="13">
                    <c:v>2.0600000000000002E-3</c:v>
                  </c:pt>
                  <c:pt idx="14">
                    <c:v>1.9599999999999999E-3</c:v>
                  </c:pt>
                  <c:pt idx="15">
                    <c:v>1.4999999999999999E-4</c:v>
                  </c:pt>
                  <c:pt idx="16">
                    <c:v>0.12741</c:v>
                  </c:pt>
                  <c:pt idx="17">
                    <c:v>1.0000000000000001E-5</c:v>
                  </c:pt>
                  <c:pt idx="18">
                    <c:v>1.0000000000000001E-5</c:v>
                  </c:pt>
                  <c:pt idx="19">
                    <c:v>1.5E-3</c:v>
                  </c:pt>
                  <c:pt idx="20">
                    <c:v>2.93E-2</c:v>
                  </c:pt>
                  <c:pt idx="21">
                    <c:v>0.14526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Reduction_Final'!$BD$175:$BD$202</c15:sqref>
                    </c15:fullRef>
                  </c:ext>
                </c:extLst>
                <c:f>('% Reduction_Final'!$BD$175:$BD$183,'% Reduction_Final'!$BD$186:$BD$198)</c:f>
                <c:numCache>
                  <c:formatCode>General</c:formatCode>
                  <c:ptCount val="22"/>
                  <c:pt idx="0">
                    <c:v>0.15790999999999999</c:v>
                  </c:pt>
                  <c:pt idx="1">
                    <c:v>5.8020000000000002E-2</c:v>
                  </c:pt>
                  <c:pt idx="2">
                    <c:v>1.9969999999999998E-2</c:v>
                  </c:pt>
                  <c:pt idx="3">
                    <c:v>8.0000000000000004E-4</c:v>
                  </c:pt>
                  <c:pt idx="4">
                    <c:v>1.6200000000000001E-3</c:v>
                  </c:pt>
                  <c:pt idx="5">
                    <c:v>1.0000000000000001E-5</c:v>
                  </c:pt>
                  <c:pt idx="6">
                    <c:v>3.9999999999999998E-6</c:v>
                  </c:pt>
                  <c:pt idx="7">
                    <c:v>3.9999999999999998E-6</c:v>
                  </c:pt>
                  <c:pt idx="8">
                    <c:v>3.9999999999999998E-6</c:v>
                  </c:pt>
                  <c:pt idx="9">
                    <c:v>1.0000000000000001E-5</c:v>
                  </c:pt>
                  <c:pt idx="10">
                    <c:v>1.0000000000000001E-5</c:v>
                  </c:pt>
                  <c:pt idx="11">
                    <c:v>1.5009999999999999E-2</c:v>
                  </c:pt>
                  <c:pt idx="12">
                    <c:v>3.9700000000000004E-3</c:v>
                  </c:pt>
                  <c:pt idx="13">
                    <c:v>2.0600000000000002E-3</c:v>
                  </c:pt>
                  <c:pt idx="14">
                    <c:v>1.9599999999999999E-3</c:v>
                  </c:pt>
                  <c:pt idx="15">
                    <c:v>1.4999999999999999E-4</c:v>
                  </c:pt>
                  <c:pt idx="16">
                    <c:v>0.12741</c:v>
                  </c:pt>
                  <c:pt idx="17">
                    <c:v>1.0000000000000001E-5</c:v>
                  </c:pt>
                  <c:pt idx="18">
                    <c:v>1.0000000000000001E-5</c:v>
                  </c:pt>
                  <c:pt idx="19">
                    <c:v>1.5E-3</c:v>
                  </c:pt>
                  <c:pt idx="20">
                    <c:v>2.93E-2</c:v>
                  </c:pt>
                  <c:pt idx="21">
                    <c:v>0.14526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'% Reduction_Final'!$A$175:$A$202</c15:sqref>
                  </c15:fullRef>
                </c:ext>
              </c:extLst>
              <c:f>('% Reduction_Final'!$A$175:$A$183,'% Reduction_Final'!$A$186:$A$198)</c:f>
              <c:strCache>
                <c:ptCount val="22"/>
                <c:pt idx="0">
                  <c:v>PFBA</c:v>
                </c:pt>
                <c:pt idx="1">
                  <c:v>PFPeA</c:v>
                </c:pt>
                <c:pt idx="2">
                  <c:v>PFHxA</c:v>
                </c:pt>
                <c:pt idx="3">
                  <c:v>PFHpA</c:v>
                </c:pt>
                <c:pt idx="4">
                  <c:v>PFOA</c:v>
                </c:pt>
                <c:pt idx="5">
                  <c:v>PFNA</c:v>
                </c:pt>
                <c:pt idx="6">
                  <c:v>PFDA</c:v>
                </c:pt>
                <c:pt idx="7">
                  <c:v>PFUnA</c:v>
                </c:pt>
                <c:pt idx="8">
                  <c:v>PFDoA</c:v>
                </c:pt>
                <c:pt idx="9">
                  <c:v>NMeFOSAA</c:v>
                </c:pt>
                <c:pt idx="10">
                  <c:v>NEtFOSAA</c:v>
                </c:pt>
                <c:pt idx="11">
                  <c:v>PFOSA</c:v>
                </c:pt>
                <c:pt idx="12">
                  <c:v>PFBS</c:v>
                </c:pt>
                <c:pt idx="13">
                  <c:v>PFPeS</c:v>
                </c:pt>
                <c:pt idx="14">
                  <c:v>PFHxS</c:v>
                </c:pt>
                <c:pt idx="15">
                  <c:v>PFHpS</c:v>
                </c:pt>
                <c:pt idx="16">
                  <c:v>PFOS</c:v>
                </c:pt>
                <c:pt idx="17">
                  <c:v>PFNS</c:v>
                </c:pt>
                <c:pt idx="18">
                  <c:v>PFDS</c:v>
                </c:pt>
                <c:pt idx="19">
                  <c:v>4:2FTS</c:v>
                </c:pt>
                <c:pt idx="20">
                  <c:v>6:2FTS</c:v>
                </c:pt>
                <c:pt idx="21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Reduction_Final'!$BC$175:$BC$202</c15:sqref>
                  </c15:fullRef>
                </c:ext>
              </c:extLst>
              <c:f>('% Reduction_Final'!$BC$175:$BC$183,'% Reduction_Final'!$BC$186:$BC$198)</c:f>
              <c:numCache>
                <c:formatCode>0.00</c:formatCode>
                <c:ptCount val="22"/>
                <c:pt idx="0">
                  <c:v>0.74666999999999994</c:v>
                </c:pt>
                <c:pt idx="1">
                  <c:v>0.28132999999999997</c:v>
                </c:pt>
                <c:pt idx="2">
                  <c:v>0.115</c:v>
                </c:pt>
                <c:pt idx="3">
                  <c:v>1.039E-2</c:v>
                </c:pt>
                <c:pt idx="4">
                  <c:v>5.6030000000000003E-2</c:v>
                </c:pt>
                <c:pt idx="5">
                  <c:v>5.9999999999999995E-4</c:v>
                </c:pt>
                <c:pt idx="6">
                  <c:v>2.9E-4</c:v>
                </c:pt>
                <c:pt idx="7">
                  <c:v>2.9E-4</c:v>
                </c:pt>
                <c:pt idx="8">
                  <c:v>2.9E-4</c:v>
                </c:pt>
                <c:pt idx="9">
                  <c:v>5.9999999999999995E-4</c:v>
                </c:pt>
                <c:pt idx="10">
                  <c:v>5.9999999999999995E-4</c:v>
                </c:pt>
                <c:pt idx="11">
                  <c:v>0.14466999999999999</c:v>
                </c:pt>
                <c:pt idx="12">
                  <c:v>2.6199999999999998E-2</c:v>
                </c:pt>
                <c:pt idx="13">
                  <c:v>1.3169999999999999E-2</c:v>
                </c:pt>
                <c:pt idx="14">
                  <c:v>8.387E-2</c:v>
                </c:pt>
                <c:pt idx="15">
                  <c:v>6.3E-3</c:v>
                </c:pt>
                <c:pt idx="16">
                  <c:v>1.33667</c:v>
                </c:pt>
                <c:pt idx="17">
                  <c:v>5.9999999999999995E-4</c:v>
                </c:pt>
                <c:pt idx="18">
                  <c:v>5.9999999999999995E-4</c:v>
                </c:pt>
                <c:pt idx="19">
                  <c:v>1.227E-2</c:v>
                </c:pt>
                <c:pt idx="20">
                  <c:v>0.53633000000000008</c:v>
                </c:pt>
                <c:pt idx="21">
                  <c:v>1.03633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1-405C-B915-1B1E115EC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2326256"/>
        <c:axId val="722317400"/>
      </c:barChart>
      <c:catAx>
        <c:axId val="72232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317400"/>
        <c:crosses val="autoZero"/>
        <c:auto val="1"/>
        <c:lblAlgn val="ctr"/>
        <c:lblOffset val="100"/>
        <c:noMultiLvlLbl val="0"/>
      </c:catAx>
      <c:valAx>
        <c:axId val="722317400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Leachate Concnetration, 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2326256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landscape" horizontalDpi="90" verticalDpi="9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Soil 1+ Sorbent (BM1) +Binder (Cement)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Reduction_Final'!$AQ$39:$AQ$66</c15:sqref>
                    </c15:fullRef>
                  </c:ext>
                </c:extLst>
                <c:f>('% Reduction_Final'!$AQ$39:$AQ$47,'% Reduction_Final'!$AQ$50,'% Reduction_Final'!$AQ$52,'% Reduction_Final'!$AQ$54:$AQ$59,'% Reduction_Final'!$AQ$61:$AQ$62)</c:f>
                <c:numCache>
                  <c:formatCode>General</c:formatCode>
                  <c:ptCount val="19"/>
                  <c:pt idx="0">
                    <c:v>352.92251534657925</c:v>
                  </c:pt>
                  <c:pt idx="1">
                    <c:v>20.371489796747994</c:v>
                  </c:pt>
                  <c:pt idx="2">
                    <c:v>17.404389270626051</c:v>
                  </c:pt>
                  <c:pt idx="3">
                    <c:v>8.8750791945392802</c:v>
                  </c:pt>
                  <c:pt idx="4">
                    <c:v>32.198114530516406</c:v>
                  </c:pt>
                  <c:pt idx="5">
                    <c:v>13.75873848197517</c:v>
                  </c:pt>
                  <c:pt idx="6">
                    <c:v>4.1520465898144954</c:v>
                  </c:pt>
                  <c:pt idx="7">
                    <c:v>40.784876782015353</c:v>
                  </c:pt>
                  <c:pt idx="8">
                    <c:v>200.12978060334765</c:v>
                  </c:pt>
                  <c:pt idx="9">
                    <c:v>0</c:v>
                  </c:pt>
                  <c:pt idx="10">
                    <c:v>15.637696944205288</c:v>
                  </c:pt>
                  <c:pt idx="11">
                    <c:v>12.423091460043832</c:v>
                  </c:pt>
                  <c:pt idx="12">
                    <c:v>3.3300914204543601</c:v>
                  </c:pt>
                  <c:pt idx="13">
                    <c:v>1.932406836829559</c:v>
                  </c:pt>
                  <c:pt idx="14">
                    <c:v>1.3708615264648207</c:v>
                  </c:pt>
                  <c:pt idx="15">
                    <c:v>2.5883343217340049</c:v>
                  </c:pt>
                  <c:pt idx="16">
                    <c:v>7.7597129873514055</c:v>
                  </c:pt>
                  <c:pt idx="17">
                    <c:v>113.97146700580322</c:v>
                  </c:pt>
                  <c:pt idx="18">
                    <c:v>4.7412833654218165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Reduction_Final'!$AQ$39:$AQ$66</c15:sqref>
                    </c15:fullRef>
                  </c:ext>
                </c:extLst>
                <c:f>('% Reduction_Final'!$AQ$39:$AQ$47,'% Reduction_Final'!$AQ$50,'% Reduction_Final'!$AQ$52,'% Reduction_Final'!$AQ$54:$AQ$59,'% Reduction_Final'!$AQ$61:$AQ$62)</c:f>
                <c:numCache>
                  <c:formatCode>General</c:formatCode>
                  <c:ptCount val="19"/>
                  <c:pt idx="0">
                    <c:v>352.92251534657925</c:v>
                  </c:pt>
                  <c:pt idx="1">
                    <c:v>20.371489796747994</c:v>
                  </c:pt>
                  <c:pt idx="2">
                    <c:v>17.404389270626051</c:v>
                  </c:pt>
                  <c:pt idx="3">
                    <c:v>8.8750791945392802</c:v>
                  </c:pt>
                  <c:pt idx="4">
                    <c:v>32.198114530516406</c:v>
                  </c:pt>
                  <c:pt idx="5">
                    <c:v>13.75873848197517</c:v>
                  </c:pt>
                  <c:pt idx="6">
                    <c:v>4.1520465898144954</c:v>
                  </c:pt>
                  <c:pt idx="7">
                    <c:v>40.784876782015353</c:v>
                  </c:pt>
                  <c:pt idx="8">
                    <c:v>200.12978060334765</c:v>
                  </c:pt>
                  <c:pt idx="9">
                    <c:v>0</c:v>
                  </c:pt>
                  <c:pt idx="10">
                    <c:v>15.637696944205288</c:v>
                  </c:pt>
                  <c:pt idx="11">
                    <c:v>12.423091460043832</c:v>
                  </c:pt>
                  <c:pt idx="12">
                    <c:v>3.3300914204543601</c:v>
                  </c:pt>
                  <c:pt idx="13">
                    <c:v>1.932406836829559</c:v>
                  </c:pt>
                  <c:pt idx="14">
                    <c:v>1.3708615264648207</c:v>
                  </c:pt>
                  <c:pt idx="15">
                    <c:v>2.5883343217340049</c:v>
                  </c:pt>
                  <c:pt idx="16">
                    <c:v>7.7597129873514055</c:v>
                  </c:pt>
                  <c:pt idx="17">
                    <c:v>113.97146700580322</c:v>
                  </c:pt>
                  <c:pt idx="18">
                    <c:v>4.7412833654218165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'% Reduction_Final'!$A$39:$A$66</c15:sqref>
                  </c15:fullRef>
                </c:ext>
              </c:extLst>
              <c:f>('% Reduction_Final'!$A$39:$A$47,'% Reduction_Final'!$A$50,'% Reduction_Final'!$A$52,'% Reduction_Final'!$A$54:$A$59,'% Reduction_Final'!$A$61:$A$62)</c:f>
              <c:strCache>
                <c:ptCount val="19"/>
                <c:pt idx="0">
                  <c:v>PFBA</c:v>
                </c:pt>
                <c:pt idx="1">
                  <c:v>PFPeA</c:v>
                </c:pt>
                <c:pt idx="2">
                  <c:v>PFHxA</c:v>
                </c:pt>
                <c:pt idx="3">
                  <c:v>PFHpA</c:v>
                </c:pt>
                <c:pt idx="4">
                  <c:v>PFOA</c:v>
                </c:pt>
                <c:pt idx="5">
                  <c:v>PFNA</c:v>
                </c:pt>
                <c:pt idx="6">
                  <c:v>PFDA</c:v>
                </c:pt>
                <c:pt idx="7">
                  <c:v>PFUnA</c:v>
                </c:pt>
                <c:pt idx="8">
                  <c:v>PFDoA</c:v>
                </c:pt>
                <c:pt idx="9">
                  <c:v>NMeFOSAA</c:v>
                </c:pt>
                <c:pt idx="10">
                  <c:v>PFOSA</c:v>
                </c:pt>
                <c:pt idx="11">
                  <c:v>PFPeS</c:v>
                </c:pt>
                <c:pt idx="12">
                  <c:v>PFHxS</c:v>
                </c:pt>
                <c:pt idx="13">
                  <c:v>PFHpS</c:v>
                </c:pt>
                <c:pt idx="14">
                  <c:v>PFOS</c:v>
                </c:pt>
                <c:pt idx="15">
                  <c:v>PFNS</c:v>
                </c:pt>
                <c:pt idx="16">
                  <c:v>PFDS</c:v>
                </c:pt>
                <c:pt idx="17">
                  <c:v>6:2FTS</c:v>
                </c:pt>
                <c:pt idx="18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Reduction_Final'!$AP$39:$AP$66</c15:sqref>
                  </c15:fullRef>
                </c:ext>
              </c:extLst>
              <c:f>('% Reduction_Final'!$AP$39:$AP$47,'% Reduction_Final'!$AP$50,'% Reduction_Final'!$AP$52,'% Reduction_Final'!$AP$54:$AP$59,'% Reduction_Final'!$AP$61:$AP$62)</c:f>
              <c:numCache>
                <c:formatCode>0.00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20.673076923076923</c:v>
                </c:pt>
                <c:pt idx="6">
                  <c:v>87.251782775644543</c:v>
                </c:pt>
                <c:pt idx="7">
                  <c:v>0</c:v>
                </c:pt>
                <c:pt idx="8">
                  <c:v>0</c:v>
                </c:pt>
                <c:pt idx="9">
                  <c:v>99.397773279352236</c:v>
                </c:pt>
                <c:pt idx="10">
                  <c:v>46.804511278195491</c:v>
                </c:pt>
                <c:pt idx="11">
                  <c:v>22.305764411027571</c:v>
                </c:pt>
                <c:pt idx="12">
                  <c:v>58.524590163934427</c:v>
                </c:pt>
                <c:pt idx="13">
                  <c:v>87.296334012219972</c:v>
                </c:pt>
                <c:pt idx="14">
                  <c:v>89.524169184290031</c:v>
                </c:pt>
                <c:pt idx="15">
                  <c:v>93.24183006535948</c:v>
                </c:pt>
                <c:pt idx="16">
                  <c:v>85.185463659147871</c:v>
                </c:pt>
                <c:pt idx="17">
                  <c:v>0</c:v>
                </c:pt>
                <c:pt idx="18">
                  <c:v>83.00870285951099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08-424B-A30E-014CE7C71997}"/>
            </c:ext>
          </c:extLst>
        </c:ser>
        <c:ser>
          <c:idx val="3"/>
          <c:order val="3"/>
          <c:tx>
            <c:v>Soil 1+ Sorbent (GAC) +Binder (Cement)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Reduction_Final'!$AY$39:$AY$66</c15:sqref>
                    </c15:fullRef>
                  </c:ext>
                </c:extLst>
                <c:f>('% Reduction_Final'!$AY$39:$AY$47,'% Reduction_Final'!$AY$50,'% Reduction_Final'!$AY$52,'% Reduction_Final'!$AY$54:$AY$59,'% Reduction_Final'!$AY$61:$AY$62)</c:f>
                <c:numCache>
                  <c:formatCode>General</c:formatCode>
                  <c:ptCount val="19"/>
                  <c:pt idx="0">
                    <c:v>14.366780552074298</c:v>
                  </c:pt>
                  <c:pt idx="1">
                    <c:v>1.3215577859380436</c:v>
                  </c:pt>
                  <c:pt idx="2">
                    <c:v>0.25890204279763329</c:v>
                  </c:pt>
                  <c:pt idx="3">
                    <c:v>0</c:v>
                  </c:pt>
                  <c:pt idx="4">
                    <c:v>0.10807565431370143</c:v>
                  </c:pt>
                  <c:pt idx="5">
                    <c:v>6.0495468231387536E-3</c:v>
                  </c:pt>
                  <c:pt idx="6">
                    <c:v>0.35400879877162034</c:v>
                  </c:pt>
                  <c:pt idx="7">
                    <c:v>2.0161402150227512</c:v>
                  </c:pt>
                  <c:pt idx="8">
                    <c:v>2.7293420980831149</c:v>
                  </c:pt>
                  <c:pt idx="9">
                    <c:v>1.2735888048695829E-2</c:v>
                  </c:pt>
                  <c:pt idx="10">
                    <c:v>1.1888207392340449</c:v>
                  </c:pt>
                  <c:pt idx="11">
                    <c:v>3.1536484692024275E-2</c:v>
                  </c:pt>
                  <c:pt idx="12">
                    <c:v>5.9118763672976048E-2</c:v>
                  </c:pt>
                  <c:pt idx="13">
                    <c:v>4.2063929841802808E-2</c:v>
                  </c:pt>
                  <c:pt idx="14">
                    <c:v>0.3064557842918359</c:v>
                  </c:pt>
                  <c:pt idx="15">
                    <c:v>0.52662057721525379</c:v>
                  </c:pt>
                  <c:pt idx="16">
                    <c:v>1.6189758435947463</c:v>
                  </c:pt>
                  <c:pt idx="17">
                    <c:v>0</c:v>
                  </c:pt>
                  <c:pt idx="18">
                    <c:v>0.27020179548617301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Reduction_Final'!$AY$39:$AY$66</c15:sqref>
                    </c15:fullRef>
                  </c:ext>
                </c:extLst>
                <c:f>('% Reduction_Final'!$AY$39:$AY$47,'% Reduction_Final'!$AY$50,'% Reduction_Final'!$AY$52,'% Reduction_Final'!$AY$54:$AY$59,'% Reduction_Final'!$AY$61:$AY$62)</c:f>
                <c:numCache>
                  <c:formatCode>General</c:formatCode>
                  <c:ptCount val="19"/>
                  <c:pt idx="0">
                    <c:v>14.366780552074298</c:v>
                  </c:pt>
                  <c:pt idx="1">
                    <c:v>1.3215577859380436</c:v>
                  </c:pt>
                  <c:pt idx="2">
                    <c:v>0.25890204279763329</c:v>
                  </c:pt>
                  <c:pt idx="3">
                    <c:v>0</c:v>
                  </c:pt>
                  <c:pt idx="4">
                    <c:v>0.10807565431370143</c:v>
                  </c:pt>
                  <c:pt idx="5">
                    <c:v>6.0495468231387536E-3</c:v>
                  </c:pt>
                  <c:pt idx="6">
                    <c:v>0.35400879877162034</c:v>
                  </c:pt>
                  <c:pt idx="7">
                    <c:v>2.0161402150227512</c:v>
                  </c:pt>
                  <c:pt idx="8">
                    <c:v>2.7293420980831149</c:v>
                  </c:pt>
                  <c:pt idx="9">
                    <c:v>1.2735888048695829E-2</c:v>
                  </c:pt>
                  <c:pt idx="10">
                    <c:v>1.1888207392340449</c:v>
                  </c:pt>
                  <c:pt idx="11">
                    <c:v>3.1536484692024275E-2</c:v>
                  </c:pt>
                  <c:pt idx="12">
                    <c:v>5.9118763672976048E-2</c:v>
                  </c:pt>
                  <c:pt idx="13">
                    <c:v>4.2063929841802808E-2</c:v>
                  </c:pt>
                  <c:pt idx="14">
                    <c:v>0.3064557842918359</c:v>
                  </c:pt>
                  <c:pt idx="15">
                    <c:v>0.52662057721525379</c:v>
                  </c:pt>
                  <c:pt idx="16">
                    <c:v>1.6189758435947463</c:v>
                  </c:pt>
                  <c:pt idx="17">
                    <c:v>0</c:v>
                  </c:pt>
                  <c:pt idx="18">
                    <c:v>0.27020179548617301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'% Reduction_Final'!$A$39:$A$66</c15:sqref>
                  </c15:fullRef>
                </c:ext>
              </c:extLst>
              <c:f>('% Reduction_Final'!$A$39:$A$47,'% Reduction_Final'!$A$50,'% Reduction_Final'!$A$52,'% Reduction_Final'!$A$54:$A$59,'% Reduction_Final'!$A$61:$A$62)</c:f>
              <c:strCache>
                <c:ptCount val="19"/>
                <c:pt idx="0">
                  <c:v>PFBA</c:v>
                </c:pt>
                <c:pt idx="1">
                  <c:v>PFPeA</c:v>
                </c:pt>
                <c:pt idx="2">
                  <c:v>PFHxA</c:v>
                </c:pt>
                <c:pt idx="3">
                  <c:v>PFHpA</c:v>
                </c:pt>
                <c:pt idx="4">
                  <c:v>PFOA</c:v>
                </c:pt>
                <c:pt idx="5">
                  <c:v>PFNA</c:v>
                </c:pt>
                <c:pt idx="6">
                  <c:v>PFDA</c:v>
                </c:pt>
                <c:pt idx="7">
                  <c:v>PFUnA</c:v>
                </c:pt>
                <c:pt idx="8">
                  <c:v>PFDoA</c:v>
                </c:pt>
                <c:pt idx="9">
                  <c:v>NMeFOSAA</c:v>
                </c:pt>
                <c:pt idx="10">
                  <c:v>PFOSA</c:v>
                </c:pt>
                <c:pt idx="11">
                  <c:v>PFPeS</c:v>
                </c:pt>
                <c:pt idx="12">
                  <c:v>PFHxS</c:v>
                </c:pt>
                <c:pt idx="13">
                  <c:v>PFHpS</c:v>
                </c:pt>
                <c:pt idx="14">
                  <c:v>PFOS</c:v>
                </c:pt>
                <c:pt idx="15">
                  <c:v>PFNS</c:v>
                </c:pt>
                <c:pt idx="16">
                  <c:v>PFDS</c:v>
                </c:pt>
                <c:pt idx="17">
                  <c:v>6:2FTS</c:v>
                </c:pt>
                <c:pt idx="18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Reduction_Final'!$AX$39:$AX$66</c15:sqref>
                  </c15:fullRef>
                </c:ext>
              </c:extLst>
              <c:f>('% Reduction_Final'!$AX$39:$AX$47,'% Reduction_Final'!$AX$50,'% Reduction_Final'!$AX$52,'% Reduction_Final'!$AX$54:$AX$59,'% Reduction_Final'!$AX$61:$AX$62)</c:f>
              <c:numCache>
                <c:formatCode>0.00</c:formatCode>
                <c:ptCount val="19"/>
                <c:pt idx="0">
                  <c:v>0</c:v>
                </c:pt>
                <c:pt idx="1">
                  <c:v>89.493670886075947</c:v>
                </c:pt>
                <c:pt idx="2">
                  <c:v>98.511203949867067</c:v>
                </c:pt>
                <c:pt idx="3">
                  <c:v>89.411764705882362</c:v>
                </c:pt>
                <c:pt idx="4">
                  <c:v>98.488826815642469</c:v>
                </c:pt>
                <c:pt idx="5">
                  <c:v>99.726762820512818</c:v>
                </c:pt>
                <c:pt idx="6">
                  <c:v>98.618211738891944</c:v>
                </c:pt>
                <c:pt idx="7">
                  <c:v>93.733333333333334</c:v>
                </c:pt>
                <c:pt idx="8">
                  <c:v>69.713375796178354</c:v>
                </c:pt>
                <c:pt idx="9">
                  <c:v>99.42476383265857</c:v>
                </c:pt>
                <c:pt idx="10">
                  <c:v>97.583333333333329</c:v>
                </c:pt>
                <c:pt idx="11">
                  <c:v>98.575605680868833</c:v>
                </c:pt>
                <c:pt idx="12">
                  <c:v>99.568442622950812</c:v>
                </c:pt>
                <c:pt idx="13">
                  <c:v>98.263747454175146</c:v>
                </c:pt>
                <c:pt idx="14">
                  <c:v>99.314199395770387</c:v>
                </c:pt>
                <c:pt idx="15">
                  <c:v>98.437908496732021</c:v>
                </c:pt>
                <c:pt idx="16">
                  <c:v>94.666666666666671</c:v>
                </c:pt>
                <c:pt idx="17">
                  <c:v>96.019569471624266</c:v>
                </c:pt>
                <c:pt idx="18">
                  <c:v>98.412764193949442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08-424B-A30E-014CE7C71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66688784"/>
        <c:axId val="8666937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Soil 1+Sorbent (BM1)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'% Reduction_Final'!$A$39:$A$66</c15:sqref>
                        </c15:fullRef>
                        <c15:formulaRef>
                          <c15:sqref>('% Reduction_Final'!$A$39:$A$47,'% Reduction_Final'!$A$50,'% Reduction_Final'!$A$52,'% Reduction_Final'!$A$54:$A$59,'% Reduction_Final'!$A$61:$A$62)</c15:sqref>
                        </c15:formulaRef>
                      </c:ext>
                    </c:extLst>
                    <c:strCache>
                      <c:ptCount val="19"/>
                      <c:pt idx="0">
                        <c:v>PFBA</c:v>
                      </c:pt>
                      <c:pt idx="1">
                        <c:v>PFPeA</c:v>
                      </c:pt>
                      <c:pt idx="2">
                        <c:v>PFHxA</c:v>
                      </c:pt>
                      <c:pt idx="3">
                        <c:v>PFHpA</c:v>
                      </c:pt>
                      <c:pt idx="4">
                        <c:v>PFOA</c:v>
                      </c:pt>
                      <c:pt idx="5">
                        <c:v>PFNA</c:v>
                      </c:pt>
                      <c:pt idx="6">
                        <c:v>PFDA</c:v>
                      </c:pt>
                      <c:pt idx="7">
                        <c:v>PFUnA</c:v>
                      </c:pt>
                      <c:pt idx="8">
                        <c:v>PFDoA</c:v>
                      </c:pt>
                      <c:pt idx="9">
                        <c:v>NMeFOSAA</c:v>
                      </c:pt>
                      <c:pt idx="10">
                        <c:v>PFOSA</c:v>
                      </c:pt>
                      <c:pt idx="11">
                        <c:v>PFPeS</c:v>
                      </c:pt>
                      <c:pt idx="12">
                        <c:v>PFHxS</c:v>
                      </c:pt>
                      <c:pt idx="13">
                        <c:v>PFHpS</c:v>
                      </c:pt>
                      <c:pt idx="14">
                        <c:v>PFOS</c:v>
                      </c:pt>
                      <c:pt idx="15">
                        <c:v>PFNS</c:v>
                      </c:pt>
                      <c:pt idx="16">
                        <c:v>PFDS</c:v>
                      </c:pt>
                      <c:pt idx="17">
                        <c:v>6:2FTS</c:v>
                      </c:pt>
                      <c:pt idx="18">
                        <c:v>8:2FTS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'% Reduction_Final'!$AL$39:$AL$66</c15:sqref>
                        </c15:fullRef>
                        <c15:formulaRef>
                          <c15:sqref>('% Reduction_Final'!$AL$39:$AL$47,'% Reduction_Final'!$AL$50,'% Reduction_Final'!$AL$52,'% Reduction_Final'!$AL$54:$AL$59,'% Reduction_Final'!$AL$61:$AL$62)</c15:sqref>
                        </c15:formulaRef>
                      </c:ext>
                    </c:extLst>
                    <c:numCache>
                      <c:formatCode>0.00</c:formatCode>
                      <c:ptCount val="19"/>
                      <c:pt idx="0">
                        <c:v>0</c:v>
                      </c:pt>
                      <c:pt idx="1">
                        <c:v>0</c:v>
                      </c:pt>
                      <c:pt idx="2">
                        <c:v>2.5446259020129087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64.578111946532999</c:v>
                      </c:pt>
                      <c:pt idx="12">
                        <c:v>26.02459016393443</c:v>
                      </c:pt>
                      <c:pt idx="13">
                        <c:v>10.081466395112043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B08-424B-A30E-014CE7C7199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v>Soil 1+ Sorbent (GAC)</c:v>
                </c:tx>
                <c:spPr>
                  <a:solidFill>
                    <a:srgbClr val="92D050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'% Reduction_Final'!$AU$39:$AU$66</c15:sqref>
                          </c15:fullRef>
                          <c15:formulaRef>
                            <c15:sqref>('% Reduction_Final'!$AU$39:$AU$47,'% Reduction_Final'!$AU$50,'% Reduction_Final'!$AU$52,'% Reduction_Final'!$AU$54:$AU$59,'% Reduction_Final'!$AU$61:$AU$62)</c15:sqref>
                          </c15:formulaRef>
                        </c:ext>
                      </c:extLst>
                      <c:numCache>
                        <c:formatCode>General</c:formatCode>
                        <c:ptCount val="19"/>
                        <c:pt idx="0">
                          <c:v>1.7404671430534633E-14</c:v>
                        </c:pt>
                        <c:pt idx="1">
                          <c:v>0</c:v>
                        </c:pt>
                        <c:pt idx="2">
                          <c:v>0.21129162051759856</c:v>
                        </c:pt>
                        <c:pt idx="3">
                          <c:v>0</c:v>
                        </c:pt>
                        <c:pt idx="4">
                          <c:v>0.41969215646136282</c:v>
                        </c:pt>
                        <c:pt idx="5">
                          <c:v>0</c:v>
                        </c:pt>
                        <c:pt idx="6">
                          <c:v>0.81709473094308216</c:v>
                        </c:pt>
                        <c:pt idx="7">
                          <c:v>1.3180304628783333</c:v>
                        </c:pt>
                        <c:pt idx="8">
                          <c:v>1.7565072908455732</c:v>
                        </c:pt>
                        <c:pt idx="9">
                          <c:v>0</c:v>
                        </c:pt>
                        <c:pt idx="10">
                          <c:v>2.3039929994052009</c:v>
                        </c:pt>
                        <c:pt idx="11">
                          <c:v>0</c:v>
                        </c:pt>
                        <c:pt idx="12">
                          <c:v>0.27370943905478318</c:v>
                        </c:pt>
                        <c:pt idx="13">
                          <c:v>0</c:v>
                        </c:pt>
                        <c:pt idx="14">
                          <c:v>0.52262368253795033</c:v>
                        </c:pt>
                        <c:pt idx="15">
                          <c:v>0.83400161166139741</c:v>
                        </c:pt>
                        <c:pt idx="16">
                          <c:v>2.3956701163371656</c:v>
                        </c:pt>
                        <c:pt idx="17">
                          <c:v>1.2827553545204138</c:v>
                        </c:pt>
                        <c:pt idx="18">
                          <c:v>1.9868147436571921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'% Reduction_Final'!$AU$39:$AU$66</c15:sqref>
                          </c15:fullRef>
                          <c15:formulaRef>
                            <c15:sqref>('% Reduction_Final'!$AU$39:$AU$47,'% Reduction_Final'!$AU$50,'% Reduction_Final'!$AU$52,'% Reduction_Final'!$AU$54:$AU$59,'% Reduction_Final'!$AU$61:$AU$62)</c15:sqref>
                          </c15:formulaRef>
                        </c:ext>
                      </c:extLst>
                      <c:numCache>
                        <c:formatCode>General</c:formatCode>
                        <c:ptCount val="19"/>
                        <c:pt idx="0">
                          <c:v>1.7404671430534633E-14</c:v>
                        </c:pt>
                        <c:pt idx="1">
                          <c:v>0</c:v>
                        </c:pt>
                        <c:pt idx="2">
                          <c:v>0.21129162051759856</c:v>
                        </c:pt>
                        <c:pt idx="3">
                          <c:v>0</c:v>
                        </c:pt>
                        <c:pt idx="4">
                          <c:v>0.41969215646136282</c:v>
                        </c:pt>
                        <c:pt idx="5">
                          <c:v>0</c:v>
                        </c:pt>
                        <c:pt idx="6">
                          <c:v>0.81709473094308216</c:v>
                        </c:pt>
                        <c:pt idx="7">
                          <c:v>1.3180304628783333</c:v>
                        </c:pt>
                        <c:pt idx="8">
                          <c:v>1.7565072908455732</c:v>
                        </c:pt>
                        <c:pt idx="9">
                          <c:v>0</c:v>
                        </c:pt>
                        <c:pt idx="10">
                          <c:v>2.3039929994052009</c:v>
                        </c:pt>
                        <c:pt idx="11">
                          <c:v>0</c:v>
                        </c:pt>
                        <c:pt idx="12">
                          <c:v>0.27370943905478318</c:v>
                        </c:pt>
                        <c:pt idx="13">
                          <c:v>0</c:v>
                        </c:pt>
                        <c:pt idx="14">
                          <c:v>0.52262368253795033</c:v>
                        </c:pt>
                        <c:pt idx="15">
                          <c:v>0.83400161166139741</c:v>
                        </c:pt>
                        <c:pt idx="16">
                          <c:v>2.3956701163371656</c:v>
                        </c:pt>
                        <c:pt idx="17">
                          <c:v>1.2827553545204138</c:v>
                        </c:pt>
                        <c:pt idx="18">
                          <c:v>1.9868147436571921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'% Reduction_Final'!$A$39:$A$66</c15:sqref>
                        </c15:fullRef>
                        <c15:formulaRef>
                          <c15:sqref>('% Reduction_Final'!$A$39:$A$47,'% Reduction_Final'!$A$50,'% Reduction_Final'!$A$52,'% Reduction_Final'!$A$54:$A$59,'% Reduction_Final'!$A$61:$A$62)</c15:sqref>
                        </c15:formulaRef>
                      </c:ext>
                    </c:extLst>
                    <c:strCache>
                      <c:ptCount val="19"/>
                      <c:pt idx="0">
                        <c:v>PFBA</c:v>
                      </c:pt>
                      <c:pt idx="1">
                        <c:v>PFPeA</c:v>
                      </c:pt>
                      <c:pt idx="2">
                        <c:v>PFHxA</c:v>
                      </c:pt>
                      <c:pt idx="3">
                        <c:v>PFHpA</c:v>
                      </c:pt>
                      <c:pt idx="4">
                        <c:v>PFOA</c:v>
                      </c:pt>
                      <c:pt idx="5">
                        <c:v>PFNA</c:v>
                      </c:pt>
                      <c:pt idx="6">
                        <c:v>PFDA</c:v>
                      </c:pt>
                      <c:pt idx="7">
                        <c:v>PFUnA</c:v>
                      </c:pt>
                      <c:pt idx="8">
                        <c:v>PFDoA</c:v>
                      </c:pt>
                      <c:pt idx="9">
                        <c:v>NMeFOSAA</c:v>
                      </c:pt>
                      <c:pt idx="10">
                        <c:v>PFOSA</c:v>
                      </c:pt>
                      <c:pt idx="11">
                        <c:v>PFPeS</c:v>
                      </c:pt>
                      <c:pt idx="12">
                        <c:v>PFHxS</c:v>
                      </c:pt>
                      <c:pt idx="13">
                        <c:v>PFHpS</c:v>
                      </c:pt>
                      <c:pt idx="14">
                        <c:v>PFOS</c:v>
                      </c:pt>
                      <c:pt idx="15">
                        <c:v>PFNS</c:v>
                      </c:pt>
                      <c:pt idx="16">
                        <c:v>PFDS</c:v>
                      </c:pt>
                      <c:pt idx="17">
                        <c:v>6:2FTS</c:v>
                      </c:pt>
                      <c:pt idx="18">
                        <c:v>8:2FTS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'% Reduction_Final'!$AT$39:$AT$66</c15:sqref>
                        </c15:fullRef>
                        <c15:formulaRef>
                          <c15:sqref>('% Reduction_Final'!$AT$39:$AT$47,'% Reduction_Final'!$AT$50,'% Reduction_Final'!$AT$52,'% Reduction_Final'!$AT$54:$AT$59,'% Reduction_Final'!$AT$61:$AT$62)</c15:sqref>
                        </c15:formulaRef>
                      </c:ext>
                    </c:extLst>
                    <c:numCache>
                      <c:formatCode>0.00</c:formatCode>
                      <c:ptCount val="19"/>
                      <c:pt idx="0">
                        <c:v>99.027247956403286</c:v>
                      </c:pt>
                      <c:pt idx="1">
                        <c:v>99.62341772151899</c:v>
                      </c:pt>
                      <c:pt idx="2">
                        <c:v>99.043676414736026</c:v>
                      </c:pt>
                      <c:pt idx="3">
                        <c:v>99.671875</c:v>
                      </c:pt>
                      <c:pt idx="4">
                        <c:v>97.58938547486035</c:v>
                      </c:pt>
                      <c:pt idx="5">
                        <c:v>99.713942307692307</c:v>
                      </c:pt>
                      <c:pt idx="6">
                        <c:v>95.666483817882622</c:v>
                      </c:pt>
                      <c:pt idx="7">
                        <c:v>92.294623655913995</c:v>
                      </c:pt>
                      <c:pt idx="8">
                        <c:v>70.630573248407643</c:v>
                      </c:pt>
                      <c:pt idx="9">
                        <c:v>99.397773279352236</c:v>
                      </c:pt>
                      <c:pt idx="10">
                        <c:v>91.503759398496243</c:v>
                      </c:pt>
                      <c:pt idx="11">
                        <c:v>98.508771929824562</c:v>
                      </c:pt>
                      <c:pt idx="12">
                        <c:v>98.600409836065566</c:v>
                      </c:pt>
                      <c:pt idx="13">
                        <c:v>98.182281059063143</c:v>
                      </c:pt>
                      <c:pt idx="14">
                        <c:v>96.148036253776425</c:v>
                      </c:pt>
                      <c:pt idx="15">
                        <c:v>96.481481481481481</c:v>
                      </c:pt>
                      <c:pt idx="16">
                        <c:v>91.659147869674186</c:v>
                      </c:pt>
                      <c:pt idx="17">
                        <c:v>93.920743639921724</c:v>
                      </c:pt>
                      <c:pt idx="18">
                        <c:v>96.357231661831747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B08-424B-A30E-014CE7C71997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v>50% removal Scale</c:v>
          </c:tx>
          <c:spPr>
            <a:ln w="28575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'% Reduction_Final'!$A$39:$A$62</c15:sqref>
                  </c15:fullRef>
                </c:ext>
              </c:extLst>
              <c:f>('% Reduction_Final'!$A$39:$A$47,'% Reduction_Final'!$A$50,'% Reduction_Final'!$A$52,'% Reduction_Final'!$A$54:$A$59,'% Reduction_Final'!$A$61:$A$62)</c:f>
              <c:strCache>
                <c:ptCount val="19"/>
                <c:pt idx="0">
                  <c:v>PFBA</c:v>
                </c:pt>
                <c:pt idx="1">
                  <c:v>PFPeA</c:v>
                </c:pt>
                <c:pt idx="2">
                  <c:v>PFHxA</c:v>
                </c:pt>
                <c:pt idx="3">
                  <c:v>PFHpA</c:v>
                </c:pt>
                <c:pt idx="4">
                  <c:v>PFOA</c:v>
                </c:pt>
                <c:pt idx="5">
                  <c:v>PFNA</c:v>
                </c:pt>
                <c:pt idx="6">
                  <c:v>PFDA</c:v>
                </c:pt>
                <c:pt idx="7">
                  <c:v>PFUnA</c:v>
                </c:pt>
                <c:pt idx="8">
                  <c:v>PFDoA</c:v>
                </c:pt>
                <c:pt idx="9">
                  <c:v>NMeFOSAA</c:v>
                </c:pt>
                <c:pt idx="10">
                  <c:v>PFOSA</c:v>
                </c:pt>
                <c:pt idx="11">
                  <c:v>PFPeS</c:v>
                </c:pt>
                <c:pt idx="12">
                  <c:v>PFHxS</c:v>
                </c:pt>
                <c:pt idx="13">
                  <c:v>PFHpS</c:v>
                </c:pt>
                <c:pt idx="14">
                  <c:v>PFOS</c:v>
                </c:pt>
                <c:pt idx="15">
                  <c:v>PFNS</c:v>
                </c:pt>
                <c:pt idx="16">
                  <c:v>PFDS</c:v>
                </c:pt>
                <c:pt idx="17">
                  <c:v>6:2FTS</c:v>
                </c:pt>
                <c:pt idx="18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Reduction_Final'!$AZ$39:$AZ$66</c15:sqref>
                  </c15:fullRef>
                </c:ext>
              </c:extLst>
              <c:f>('% Reduction_Final'!$AZ$39:$AZ$47,'% Reduction_Final'!$AZ$50,'% Reduction_Final'!$AZ$52,'% Reduction_Final'!$AZ$54:$AZ$59,'% Reduction_Final'!$AZ$61:$AZ$62)</c:f>
              <c:numCache>
                <c:formatCode>0.00</c:formatCode>
                <c:ptCount val="1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08-424B-A30E-014CE7C71997}"/>
            </c:ext>
          </c:extLst>
        </c:ser>
        <c:ser>
          <c:idx val="5"/>
          <c:order val="5"/>
          <c:tx>
            <c:v>100% removal Scale</c:v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'% Reduction_Final'!$A$39:$A$62</c15:sqref>
                  </c15:fullRef>
                </c:ext>
              </c:extLst>
              <c:f>('% Reduction_Final'!$A$39:$A$47,'% Reduction_Final'!$A$50,'% Reduction_Final'!$A$52,'% Reduction_Final'!$A$54:$A$59,'% Reduction_Final'!$A$61:$A$62)</c:f>
              <c:strCache>
                <c:ptCount val="19"/>
                <c:pt idx="0">
                  <c:v>PFBA</c:v>
                </c:pt>
                <c:pt idx="1">
                  <c:v>PFPeA</c:v>
                </c:pt>
                <c:pt idx="2">
                  <c:v>PFHxA</c:v>
                </c:pt>
                <c:pt idx="3">
                  <c:v>PFHpA</c:v>
                </c:pt>
                <c:pt idx="4">
                  <c:v>PFOA</c:v>
                </c:pt>
                <c:pt idx="5">
                  <c:v>PFNA</c:v>
                </c:pt>
                <c:pt idx="6">
                  <c:v>PFDA</c:v>
                </c:pt>
                <c:pt idx="7">
                  <c:v>PFUnA</c:v>
                </c:pt>
                <c:pt idx="8">
                  <c:v>PFDoA</c:v>
                </c:pt>
                <c:pt idx="9">
                  <c:v>NMeFOSAA</c:v>
                </c:pt>
                <c:pt idx="10">
                  <c:v>PFOSA</c:v>
                </c:pt>
                <c:pt idx="11">
                  <c:v>PFPeS</c:v>
                </c:pt>
                <c:pt idx="12">
                  <c:v>PFHxS</c:v>
                </c:pt>
                <c:pt idx="13">
                  <c:v>PFHpS</c:v>
                </c:pt>
                <c:pt idx="14">
                  <c:v>PFOS</c:v>
                </c:pt>
                <c:pt idx="15">
                  <c:v>PFNS</c:v>
                </c:pt>
                <c:pt idx="16">
                  <c:v>PFDS</c:v>
                </c:pt>
                <c:pt idx="17">
                  <c:v>6:2FTS</c:v>
                </c:pt>
                <c:pt idx="18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Reduction_Final'!$BA$39:$BA$66</c15:sqref>
                  </c15:fullRef>
                </c:ext>
              </c:extLst>
              <c:f>('% Reduction_Final'!$BA$39:$BA$47,'% Reduction_Final'!$BA$50,'% Reduction_Final'!$BA$52,'% Reduction_Final'!$BA$54:$BA$59,'% Reduction_Final'!$BA$61:$BA$62)</c:f>
              <c:numCache>
                <c:formatCode>0.00</c:formatCode>
                <c:ptCount val="1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08-424B-A30E-014CE7C71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851304"/>
        <c:axId val="1008846384"/>
      </c:lineChart>
      <c:catAx>
        <c:axId val="86668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693704"/>
        <c:crosses val="autoZero"/>
        <c:auto val="1"/>
        <c:lblAlgn val="ctr"/>
        <c:lblOffset val="100"/>
        <c:noMultiLvlLbl val="0"/>
      </c:catAx>
      <c:valAx>
        <c:axId val="866693704"/>
        <c:scaling>
          <c:orientation val="minMax"/>
          <c:max val="11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Immobilization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cross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688784"/>
        <c:crosses val="autoZero"/>
        <c:crossBetween val="between"/>
      </c:valAx>
      <c:valAx>
        <c:axId val="1008846384"/>
        <c:scaling>
          <c:orientation val="minMax"/>
          <c:max val="110"/>
          <c:min val="0"/>
        </c:scaling>
        <c:delete val="0"/>
        <c:axPos val="r"/>
        <c:numFmt formatCode="0.00" sourceLinked="1"/>
        <c:majorTickMark val="cross"/>
        <c:minorTickMark val="none"/>
        <c:tickLblPos val="none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851304"/>
        <c:crosses val="max"/>
        <c:crossBetween val="between"/>
      </c:valAx>
      <c:catAx>
        <c:axId val="1008851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08846384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4605440822547991"/>
          <c:y val="0.83558530901446837"/>
          <c:w val="0.75114505093088701"/>
          <c:h val="0.115570375510592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Soil 2+ Sorbent (BM1) +Binder (Cement)</c:v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Reduction_Final'!$BL$39:$BL$61</c15:sqref>
                    </c15:fullRef>
                  </c:ext>
                </c:extLst>
                <c:f>('% Reduction_Final'!$BL$39:$BL$47,'% Reduction_Final'!$BL$50:$BL$61)</c:f>
                <c:numCache>
                  <c:formatCode>General</c:formatCode>
                  <c:ptCount val="21"/>
                  <c:pt idx="0">
                    <c:v>36.18664472971053</c:v>
                  </c:pt>
                  <c:pt idx="1">
                    <c:v>17.10407169317638</c:v>
                  </c:pt>
                  <c:pt idx="2">
                    <c:v>9.3938146729184808</c:v>
                  </c:pt>
                  <c:pt idx="3">
                    <c:v>2.8349668493717917</c:v>
                  </c:pt>
                  <c:pt idx="4">
                    <c:v>3.6423627274659967</c:v>
                  </c:pt>
                  <c:pt idx="5">
                    <c:v>7.0135641898131637E-2</c:v>
                  </c:pt>
                  <c:pt idx="6">
                    <c:v>0.48525224666264338</c:v>
                  </c:pt>
                  <c:pt idx="7">
                    <c:v>2.8487677756070948E-2</c:v>
                  </c:pt>
                  <c:pt idx="8">
                    <c:v>3.272136286339003E-2</c:v>
                  </c:pt>
                  <c:pt idx="9">
                    <c:v>5.7100576073697E-2</c:v>
                  </c:pt>
                  <c:pt idx="10">
                    <c:v>9.5272321648448732E-2</c:v>
                  </c:pt>
                  <c:pt idx="11">
                    <c:v>1.913002181459633</c:v>
                  </c:pt>
                  <c:pt idx="12">
                    <c:v>11.584937952528733</c:v>
                  </c:pt>
                  <c:pt idx="13">
                    <c:v>5.130717948023376</c:v>
                  </c:pt>
                  <c:pt idx="14">
                    <c:v>4.7881352387957063</c:v>
                  </c:pt>
                  <c:pt idx="15">
                    <c:v>0.79734144338136836</c:v>
                  </c:pt>
                  <c:pt idx="16">
                    <c:v>1.2328435201196564</c:v>
                  </c:pt>
                  <c:pt idx="17">
                    <c:v>0.4105884064885596</c:v>
                  </c:pt>
                  <c:pt idx="18">
                    <c:v>0.31184326236392723</c:v>
                  </c:pt>
                  <c:pt idx="19">
                    <c:v>10.970407638608254</c:v>
                  </c:pt>
                  <c:pt idx="20">
                    <c:v>2.5668168437896886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Reduction_Final'!$BL$39:$BL$62</c15:sqref>
                    </c15:fullRef>
                  </c:ext>
                </c:extLst>
                <c:f>('% Reduction_Final'!$BL$39:$BL$47,'% Reduction_Final'!$BL$50:$BL$62)</c:f>
                <c:numCache>
                  <c:formatCode>General</c:formatCode>
                  <c:ptCount val="22"/>
                  <c:pt idx="0">
                    <c:v>36.18664472971053</c:v>
                  </c:pt>
                  <c:pt idx="1">
                    <c:v>17.10407169317638</c:v>
                  </c:pt>
                  <c:pt idx="2">
                    <c:v>9.3938146729184808</c:v>
                  </c:pt>
                  <c:pt idx="3">
                    <c:v>2.8349668493717917</c:v>
                  </c:pt>
                  <c:pt idx="4">
                    <c:v>3.6423627274659967</c:v>
                  </c:pt>
                  <c:pt idx="5">
                    <c:v>7.0135641898131637E-2</c:v>
                  </c:pt>
                  <c:pt idx="6">
                    <c:v>0.48525224666264338</c:v>
                  </c:pt>
                  <c:pt idx="7">
                    <c:v>2.8487677756070948E-2</c:v>
                  </c:pt>
                  <c:pt idx="8">
                    <c:v>3.272136286339003E-2</c:v>
                  </c:pt>
                  <c:pt idx="9">
                    <c:v>5.7100576073697E-2</c:v>
                  </c:pt>
                  <c:pt idx="10">
                    <c:v>9.5272321648448732E-2</c:v>
                  </c:pt>
                  <c:pt idx="11">
                    <c:v>1.913002181459633</c:v>
                  </c:pt>
                  <c:pt idx="12">
                    <c:v>11.584937952528733</c:v>
                  </c:pt>
                  <c:pt idx="13">
                    <c:v>5.130717948023376</c:v>
                  </c:pt>
                  <c:pt idx="14">
                    <c:v>4.7881352387957063</c:v>
                  </c:pt>
                  <c:pt idx="15">
                    <c:v>0.79734144338136836</c:v>
                  </c:pt>
                  <c:pt idx="16">
                    <c:v>1.2328435201196564</c:v>
                  </c:pt>
                  <c:pt idx="17">
                    <c:v>0.4105884064885596</c:v>
                  </c:pt>
                  <c:pt idx="18">
                    <c:v>0.31184326236392723</c:v>
                  </c:pt>
                  <c:pt idx="19">
                    <c:v>10.970407638608254</c:v>
                  </c:pt>
                  <c:pt idx="20">
                    <c:v>2.5668168437896886</c:v>
                  </c:pt>
                  <c:pt idx="21">
                    <c:v>1.8929255588152678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'% Reduction_Final'!$A$39:$A$62</c15:sqref>
                  </c15:fullRef>
                </c:ext>
              </c:extLst>
              <c:f>('% Reduction_Final'!$A$39:$A$47,'% Reduction_Final'!$A$50:$A$62)</c:f>
              <c:strCache>
                <c:ptCount val="22"/>
                <c:pt idx="0">
                  <c:v>PFBA</c:v>
                </c:pt>
                <c:pt idx="1">
                  <c:v>PFPeA</c:v>
                </c:pt>
                <c:pt idx="2">
                  <c:v>PFHxA</c:v>
                </c:pt>
                <c:pt idx="3">
                  <c:v>PFHpA</c:v>
                </c:pt>
                <c:pt idx="4">
                  <c:v>PFOA</c:v>
                </c:pt>
                <c:pt idx="5">
                  <c:v>PFNA</c:v>
                </c:pt>
                <c:pt idx="6">
                  <c:v>PFDA</c:v>
                </c:pt>
                <c:pt idx="7">
                  <c:v>PFUnA</c:v>
                </c:pt>
                <c:pt idx="8">
                  <c:v>PFDoA</c:v>
                </c:pt>
                <c:pt idx="9">
                  <c:v>NMeFOSAA</c:v>
                </c:pt>
                <c:pt idx="10">
                  <c:v>NEtFOSAA</c:v>
                </c:pt>
                <c:pt idx="11">
                  <c:v>PFOSA</c:v>
                </c:pt>
                <c:pt idx="12">
                  <c:v>PFBS</c:v>
                </c:pt>
                <c:pt idx="13">
                  <c:v>PFPeS</c:v>
                </c:pt>
                <c:pt idx="14">
                  <c:v>PFHxS</c:v>
                </c:pt>
                <c:pt idx="15">
                  <c:v>PFHpS</c:v>
                </c:pt>
                <c:pt idx="16">
                  <c:v>PFOS</c:v>
                </c:pt>
                <c:pt idx="17">
                  <c:v>PFNS</c:v>
                </c:pt>
                <c:pt idx="18">
                  <c:v>PFDS</c:v>
                </c:pt>
                <c:pt idx="19">
                  <c:v>4:2FTS</c:v>
                </c:pt>
                <c:pt idx="20">
                  <c:v>6:2FTS</c:v>
                </c:pt>
                <c:pt idx="21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Reduction_Final'!$BK$39:$BK$62</c15:sqref>
                  </c15:fullRef>
                </c:ext>
              </c:extLst>
              <c:f>('% Reduction_Final'!$BK$39:$BK$47,'% Reduction_Final'!$BK$50:$BK$62)</c:f>
              <c:numCache>
                <c:formatCode>0.00</c:formatCode>
                <c:ptCount val="22"/>
                <c:pt idx="0">
                  <c:v>43.573943661971832</c:v>
                </c:pt>
                <c:pt idx="1">
                  <c:v>42.296595499134447</c:v>
                </c:pt>
                <c:pt idx="2">
                  <c:v>56.730769230769226</c:v>
                </c:pt>
                <c:pt idx="3">
                  <c:v>77.444444444444443</c:v>
                </c:pt>
                <c:pt idx="4">
                  <c:v>83.259195893926432</c:v>
                </c:pt>
                <c:pt idx="5">
                  <c:v>92.698181818181823</c:v>
                </c:pt>
                <c:pt idx="6">
                  <c:v>95.316946959896498</c:v>
                </c:pt>
                <c:pt idx="7">
                  <c:v>98.009868421052644</c:v>
                </c:pt>
                <c:pt idx="8">
                  <c:v>97.714105793450884</c:v>
                </c:pt>
                <c:pt idx="9">
                  <c:v>96.010989010989007</c:v>
                </c:pt>
                <c:pt idx="10">
                  <c:v>93.34433443344335</c:v>
                </c:pt>
                <c:pt idx="11">
                  <c:v>90.267983074753189</c:v>
                </c:pt>
                <c:pt idx="12">
                  <c:v>46.546546546546544</c:v>
                </c:pt>
                <c:pt idx="13">
                  <c:v>79.671457905544159</c:v>
                </c:pt>
                <c:pt idx="14">
                  <c:v>83.050847457627114</c:v>
                </c:pt>
                <c:pt idx="15">
                  <c:v>93.719847651290749</c:v>
                </c:pt>
                <c:pt idx="16">
                  <c:v>93.967538322813354</c:v>
                </c:pt>
                <c:pt idx="17">
                  <c:v>98.281133083912366</c:v>
                </c:pt>
                <c:pt idx="18">
                  <c:v>98.348980852377991</c:v>
                </c:pt>
                <c:pt idx="19">
                  <c:v>49.840595111583418</c:v>
                </c:pt>
                <c:pt idx="20">
                  <c:v>86.804451510333863</c:v>
                </c:pt>
                <c:pt idx="21">
                  <c:v>88.459756803705844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F1-4941-B3FC-F312D849E1BE}"/>
            </c:ext>
          </c:extLst>
        </c:ser>
        <c:ser>
          <c:idx val="3"/>
          <c:order val="3"/>
          <c:tx>
            <c:v>Soil 2+ Sorbent (GAC) +Binder (Cement)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Reduction_Final'!$BT$39:$BT$66</c15:sqref>
                    </c15:fullRef>
                  </c:ext>
                </c:extLst>
                <c:f>('% Reduction_Final'!$BT$39:$BT$47,'% Reduction_Final'!$BT$50:$BT$62)</c:f>
                <c:numCache>
                  <c:formatCode>General</c:formatCode>
                  <c:ptCount val="22"/>
                  <c:pt idx="0">
                    <c:v>4.1700551998704132</c:v>
                  </c:pt>
                  <c:pt idx="1">
                    <c:v>0.50219369407714465</c:v>
                  </c:pt>
                  <c:pt idx="2">
                    <c:v>6.4022385754607739E-2</c:v>
                  </c:pt>
                  <c:pt idx="3">
                    <c:v>1.3355537067837327E-2</c:v>
                  </c:pt>
                  <c:pt idx="4">
                    <c:v>4.1486246887807703E-3</c:v>
                  </c:pt>
                  <c:pt idx="5">
                    <c:v>1.8895099718948842E-3</c:v>
                  </c:pt>
                  <c:pt idx="6">
                    <c:v>1.5684806795546354E-3</c:v>
                  </c:pt>
                  <c:pt idx="7">
                    <c:v>2.6588499238994628E-2</c:v>
                  </c:pt>
                  <c:pt idx="8">
                    <c:v>3.0539938672497359E-2</c:v>
                  </c:pt>
                  <c:pt idx="9">
                    <c:v>5.7100576073705202E-2</c:v>
                  </c:pt>
                  <c:pt idx="10">
                    <c:v>9.5272321648456934E-2</c:v>
                  </c:pt>
                  <c:pt idx="11">
                    <c:v>6.3516672774034749E-2</c:v>
                  </c:pt>
                  <c:pt idx="12">
                    <c:v>5.9551147192350662E-2</c:v>
                  </c:pt>
                  <c:pt idx="13">
                    <c:v>1.2689539675954875E-2</c:v>
                  </c:pt>
                  <c:pt idx="14">
                    <c:v>2.1698499431523047E-3</c:v>
                  </c:pt>
                  <c:pt idx="15">
                    <c:v>1.8701971895000715E-3</c:v>
                  </c:pt>
                  <c:pt idx="16">
                    <c:v>3.4466212540332823E-2</c:v>
                  </c:pt>
                  <c:pt idx="17">
                    <c:v>1.3886029991187771E-3</c:v>
                  </c:pt>
                  <c:pt idx="18">
                    <c:v>1.6047413288211227E-3</c:v>
                  </c:pt>
                  <c:pt idx="19">
                    <c:v>2.398147523144642E-2</c:v>
                  </c:pt>
                  <c:pt idx="20">
                    <c:v>1.3973287624201618E-2</c:v>
                  </c:pt>
                  <c:pt idx="21">
                    <c:v>0.25233272351961628</c:v>
                  </c:pt>
                  <c:pt idx="22">
                    <c:v>1.3360171518437636</c:v>
                  </c:pt>
                  <c:pt idx="23">
                    <c:v>1.4314469484040311</c:v>
                  </c:pt>
                  <c:pt idx="24">
                    <c:v>1.3360171518437636</c:v>
                  </c:pt>
                  <c:pt idx="25">
                    <c:v>1.4314469484040311</c:v>
                  </c:pt>
                </c:numCache>
              </c:numRef>
            </c:plus>
            <c:minus>
              <c:numRef>
                <c:extLst>
                  <c:ext xmlns:c15="http://schemas.microsoft.com/office/drawing/2012/chart" uri="{02D57815-91ED-43cb-92C2-25804820EDAC}">
                    <c15:fullRef>
                      <c15:sqref>'% Reduction_Final'!$BT$39:$BT$66</c15:sqref>
                    </c15:fullRef>
                  </c:ext>
                </c:extLst>
                <c:f>('% Reduction_Final'!$BT$39:$BT$47,'% Reduction_Final'!$BT$50:$BT$62)</c:f>
                <c:numCache>
                  <c:formatCode>General</c:formatCode>
                  <c:ptCount val="22"/>
                  <c:pt idx="0">
                    <c:v>4.1700551998704132</c:v>
                  </c:pt>
                  <c:pt idx="1">
                    <c:v>0.50219369407714465</c:v>
                  </c:pt>
                  <c:pt idx="2">
                    <c:v>6.4022385754607739E-2</c:v>
                  </c:pt>
                  <c:pt idx="3">
                    <c:v>1.3355537067837327E-2</c:v>
                  </c:pt>
                  <c:pt idx="4">
                    <c:v>4.1486246887807703E-3</c:v>
                  </c:pt>
                  <c:pt idx="5">
                    <c:v>1.8895099718948842E-3</c:v>
                  </c:pt>
                  <c:pt idx="6">
                    <c:v>1.5684806795546354E-3</c:v>
                  </c:pt>
                  <c:pt idx="7">
                    <c:v>2.6588499238994628E-2</c:v>
                  </c:pt>
                  <c:pt idx="8">
                    <c:v>3.0539938672497359E-2</c:v>
                  </c:pt>
                  <c:pt idx="9">
                    <c:v>5.7100576073705202E-2</c:v>
                  </c:pt>
                  <c:pt idx="10">
                    <c:v>9.5272321648456934E-2</c:v>
                  </c:pt>
                  <c:pt idx="11">
                    <c:v>6.3516672774034749E-2</c:v>
                  </c:pt>
                  <c:pt idx="12">
                    <c:v>5.9551147192350662E-2</c:v>
                  </c:pt>
                  <c:pt idx="13">
                    <c:v>1.2689539675954875E-2</c:v>
                  </c:pt>
                  <c:pt idx="14">
                    <c:v>2.1698499431523047E-3</c:v>
                  </c:pt>
                  <c:pt idx="15">
                    <c:v>1.8701971895000715E-3</c:v>
                  </c:pt>
                  <c:pt idx="16">
                    <c:v>3.4466212540332823E-2</c:v>
                  </c:pt>
                  <c:pt idx="17">
                    <c:v>1.3886029991187771E-3</c:v>
                  </c:pt>
                  <c:pt idx="18">
                    <c:v>1.6047413288211227E-3</c:v>
                  </c:pt>
                  <c:pt idx="19">
                    <c:v>2.398147523144642E-2</c:v>
                  </c:pt>
                  <c:pt idx="20">
                    <c:v>1.3973287624201618E-2</c:v>
                  </c:pt>
                  <c:pt idx="21">
                    <c:v>0.25233272351961628</c:v>
                  </c:pt>
                  <c:pt idx="22">
                    <c:v>1.3360171518437636</c:v>
                  </c:pt>
                  <c:pt idx="23">
                    <c:v>1.4314469484040311</c:v>
                  </c:pt>
                  <c:pt idx="24">
                    <c:v>1.3360171518437636</c:v>
                  </c:pt>
                  <c:pt idx="25">
                    <c:v>1.4314469484040311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'% Reduction_Final'!$A$39:$A$62</c15:sqref>
                  </c15:fullRef>
                </c:ext>
              </c:extLst>
              <c:f>('% Reduction_Final'!$A$39:$A$47,'% Reduction_Final'!$A$50:$A$62)</c:f>
              <c:strCache>
                <c:ptCount val="22"/>
                <c:pt idx="0">
                  <c:v>PFBA</c:v>
                </c:pt>
                <c:pt idx="1">
                  <c:v>PFPeA</c:v>
                </c:pt>
                <c:pt idx="2">
                  <c:v>PFHxA</c:v>
                </c:pt>
                <c:pt idx="3">
                  <c:v>PFHpA</c:v>
                </c:pt>
                <c:pt idx="4">
                  <c:v>PFOA</c:v>
                </c:pt>
                <c:pt idx="5">
                  <c:v>PFNA</c:v>
                </c:pt>
                <c:pt idx="6">
                  <c:v>PFDA</c:v>
                </c:pt>
                <c:pt idx="7">
                  <c:v>PFUnA</c:v>
                </c:pt>
                <c:pt idx="8">
                  <c:v>PFDoA</c:v>
                </c:pt>
                <c:pt idx="9">
                  <c:v>NMeFOSAA</c:v>
                </c:pt>
                <c:pt idx="10">
                  <c:v>NEtFOSAA</c:v>
                </c:pt>
                <c:pt idx="11">
                  <c:v>PFOSA</c:v>
                </c:pt>
                <c:pt idx="12">
                  <c:v>PFBS</c:v>
                </c:pt>
                <c:pt idx="13">
                  <c:v>PFPeS</c:v>
                </c:pt>
                <c:pt idx="14">
                  <c:v>PFHxS</c:v>
                </c:pt>
                <c:pt idx="15">
                  <c:v>PFHpS</c:v>
                </c:pt>
                <c:pt idx="16">
                  <c:v>PFOS</c:v>
                </c:pt>
                <c:pt idx="17">
                  <c:v>PFNS</c:v>
                </c:pt>
                <c:pt idx="18">
                  <c:v>PFDS</c:v>
                </c:pt>
                <c:pt idx="19">
                  <c:v>4:2FTS</c:v>
                </c:pt>
                <c:pt idx="20">
                  <c:v>6:2FTS</c:v>
                </c:pt>
                <c:pt idx="21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Reduction_Final'!$BS$39:$BS$62</c15:sqref>
                  </c15:fullRef>
                </c:ext>
              </c:extLst>
              <c:f>('% Reduction_Final'!$BS$39:$BS$47,'% Reduction_Final'!$BS$50:$BS$62)</c:f>
              <c:numCache>
                <c:formatCode>0.00</c:formatCode>
                <c:ptCount val="22"/>
                <c:pt idx="0">
                  <c:v>80.281690140845072</c:v>
                </c:pt>
                <c:pt idx="1">
                  <c:v>97.564916330063468</c:v>
                </c:pt>
                <c:pt idx="2">
                  <c:v>99.631410256410263</c:v>
                </c:pt>
                <c:pt idx="3">
                  <c:v>99.826777777777764</c:v>
                </c:pt>
                <c:pt idx="4">
                  <c:v>99.856201881950369</c:v>
                </c:pt>
                <c:pt idx="5">
                  <c:v>99.87236363636363</c:v>
                </c:pt>
                <c:pt idx="6">
                  <c:v>99.886351875808529</c:v>
                </c:pt>
                <c:pt idx="7">
                  <c:v>98.073464912280713</c:v>
                </c:pt>
                <c:pt idx="8">
                  <c:v>97.787153652392945</c:v>
                </c:pt>
                <c:pt idx="9">
                  <c:v>96.142857142857153</c:v>
                </c:pt>
                <c:pt idx="10">
                  <c:v>93.564356435643575</c:v>
                </c:pt>
                <c:pt idx="11">
                  <c:v>99.387870239774315</c:v>
                </c:pt>
                <c:pt idx="12">
                  <c:v>99.60660660660659</c:v>
                </c:pt>
                <c:pt idx="13">
                  <c:v>99.918891170431223</c:v>
                </c:pt>
                <c:pt idx="14">
                  <c:v>99.907295504789985</c:v>
                </c:pt>
                <c:pt idx="15">
                  <c:v>99.920016927634364</c:v>
                </c:pt>
                <c:pt idx="16">
                  <c:v>99.638412984670879</c:v>
                </c:pt>
                <c:pt idx="17">
                  <c:v>99.906199893105281</c:v>
                </c:pt>
                <c:pt idx="18">
                  <c:v>99.891599752933914</c:v>
                </c:pt>
                <c:pt idx="19">
                  <c:v>99.804463336875656</c:v>
                </c:pt>
                <c:pt idx="20">
                  <c:v>99.744197138314789</c:v>
                </c:pt>
                <c:pt idx="21">
                  <c:v>98.199768384481743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F1-4941-B3FC-F312D849E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66688784"/>
        <c:axId val="8666937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Soil 2+Sorbent (BM1)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'% Reduction_Final'!$A$39:$A$62</c15:sqref>
                        </c15:fullRef>
                        <c15:formulaRef>
                          <c15:sqref>('% Reduction_Final'!$A$39:$A$47,'% Reduction_Final'!$A$50:$A$62)</c15:sqref>
                        </c15:formulaRef>
                      </c:ext>
                    </c:extLst>
                    <c:strCache>
                      <c:ptCount val="22"/>
                      <c:pt idx="0">
                        <c:v>PFBA</c:v>
                      </c:pt>
                      <c:pt idx="1">
                        <c:v>PFPeA</c:v>
                      </c:pt>
                      <c:pt idx="2">
                        <c:v>PFHxA</c:v>
                      </c:pt>
                      <c:pt idx="3">
                        <c:v>PFHpA</c:v>
                      </c:pt>
                      <c:pt idx="4">
                        <c:v>PFOA</c:v>
                      </c:pt>
                      <c:pt idx="5">
                        <c:v>PFNA</c:v>
                      </c:pt>
                      <c:pt idx="6">
                        <c:v>PFDA</c:v>
                      </c:pt>
                      <c:pt idx="7">
                        <c:v>PFUnA</c:v>
                      </c:pt>
                      <c:pt idx="8">
                        <c:v>PFDoA</c:v>
                      </c:pt>
                      <c:pt idx="9">
                        <c:v>NMeFOSAA</c:v>
                      </c:pt>
                      <c:pt idx="10">
                        <c:v>NEtFOSAA</c:v>
                      </c:pt>
                      <c:pt idx="11">
                        <c:v>PFOSA</c:v>
                      </c:pt>
                      <c:pt idx="12">
                        <c:v>PFBS</c:v>
                      </c:pt>
                      <c:pt idx="13">
                        <c:v>PFPeS</c:v>
                      </c:pt>
                      <c:pt idx="14">
                        <c:v>PFHxS</c:v>
                      </c:pt>
                      <c:pt idx="15">
                        <c:v>PFHpS</c:v>
                      </c:pt>
                      <c:pt idx="16">
                        <c:v>PFOS</c:v>
                      </c:pt>
                      <c:pt idx="17">
                        <c:v>PFNS</c:v>
                      </c:pt>
                      <c:pt idx="18">
                        <c:v>PFDS</c:v>
                      </c:pt>
                      <c:pt idx="19">
                        <c:v>4:2FTS</c:v>
                      </c:pt>
                      <c:pt idx="20">
                        <c:v>6:2FTS</c:v>
                      </c:pt>
                      <c:pt idx="21">
                        <c:v>8:2FTS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'% Reduction_Final'!$BG$39:$BG$62</c15:sqref>
                        </c15:fullRef>
                        <c15:formulaRef>
                          <c15:sqref>('% Reduction_Final'!$BG$39:$BG$47,'% Reduction_Final'!$BG$50:$BG$62)</c15:sqref>
                        </c15:formulaRef>
                      </c:ext>
                    </c:extLst>
                    <c:numCache>
                      <c:formatCode>0.00</c:formatCode>
                      <c:ptCount val="22"/>
                      <c:pt idx="0">
                        <c:v>74.119718309859152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18.944444444444446</c:v>
                      </c:pt>
                      <c:pt idx="4">
                        <c:v>1.881950384944391</c:v>
                      </c:pt>
                      <c:pt idx="5">
                        <c:v>25.090909090909083</c:v>
                      </c:pt>
                      <c:pt idx="6">
                        <c:v>26.520051746442437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11.648351648351644</c:v>
                      </c:pt>
                      <c:pt idx="10">
                        <c:v>0</c:v>
                      </c:pt>
                      <c:pt idx="11">
                        <c:v>23.131170662905493</c:v>
                      </c:pt>
                      <c:pt idx="12">
                        <c:v>0</c:v>
                      </c:pt>
                      <c:pt idx="13">
                        <c:v>28.952772073921977</c:v>
                      </c:pt>
                      <c:pt idx="14">
                        <c:v>5.1215917464996368</c:v>
                      </c:pt>
                      <c:pt idx="15">
                        <c:v>46.212441811256873</c:v>
                      </c:pt>
                      <c:pt idx="16">
                        <c:v>30.477908025247974</c:v>
                      </c:pt>
                      <c:pt idx="17">
                        <c:v>56.066274719401385</c:v>
                      </c:pt>
                      <c:pt idx="18">
                        <c:v>35.639283508338472</c:v>
                      </c:pt>
                      <c:pt idx="19">
                        <c:v>0</c:v>
                      </c:pt>
                      <c:pt idx="20">
                        <c:v>3.8155802861685166</c:v>
                      </c:pt>
                      <c:pt idx="21">
                        <c:v>42.790966994788647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BF1-4941-B3FC-F312D849E1B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v>Soil 2+Sorbent (GAC)</c:v>
                </c:tx>
                <c:spPr>
                  <a:solidFill>
                    <a:srgbClr val="92D050"/>
                  </a:solidFill>
                  <a:ln>
                    <a:noFill/>
                  </a:ln>
                  <a:effectLst/>
                </c:spPr>
                <c:invertIfNegative val="0"/>
                <c:errBars>
                  <c:errBarType val="both"/>
                  <c:errValType val="cust"/>
                  <c:noEndCap val="0"/>
                  <c:pl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'% Reduction_Final'!$BP$39:$BP$66</c15:sqref>
                          </c15:fullRef>
                          <c15:formulaRef>
                            <c15:sqref>('% Reduction_Final'!$BP$39:$BP$47,'% Reduction_Final'!$BP$50:$BP$62)</c15:sqref>
                          </c15:formulaRef>
                        </c:ext>
                      </c:extLst>
                      <c:numCache>
                        <c:formatCode>General</c:formatCode>
                        <c:ptCount val="22"/>
                        <c:pt idx="0">
                          <c:v>0.78601416350162279</c:v>
                        </c:pt>
                        <c:pt idx="1">
                          <c:v>0.39336923378441369</c:v>
                        </c:pt>
                        <c:pt idx="2">
                          <c:v>0.52619771959329986</c:v>
                        </c:pt>
                        <c:pt idx="3">
                          <c:v>0.81351773865793009</c:v>
                        </c:pt>
                        <c:pt idx="4">
                          <c:v>0.57841373838757526</c:v>
                        </c:pt>
                        <c:pt idx="5">
                          <c:v>1.6176873606152089</c:v>
                        </c:pt>
                        <c:pt idx="6">
                          <c:v>2.2537565839080549</c:v>
                        </c:pt>
                        <c:pt idx="7">
                          <c:v>6.4572069580422553E-2</c:v>
                        </c:pt>
                        <c:pt idx="8">
                          <c:v>10.312716027884433</c:v>
                        </c:pt>
                        <c:pt idx="9">
                          <c:v>0.13323467750530393</c:v>
                        </c:pt>
                        <c:pt idx="10">
                          <c:v>0.22230208384638858</c:v>
                        </c:pt>
                        <c:pt idx="11">
                          <c:v>0.44445560667387596</c:v>
                        </c:pt>
                        <c:pt idx="12">
                          <c:v>0.40771595304137448</c:v>
                        </c:pt>
                        <c:pt idx="13">
                          <c:v>0.51304714033487087</c:v>
                        </c:pt>
                        <c:pt idx="14">
                          <c:v>0.62284972381639203</c:v>
                        </c:pt>
                        <c:pt idx="15">
                          <c:v>1.2385329576221944</c:v>
                        </c:pt>
                        <c:pt idx="16">
                          <c:v>2.4926949222620136</c:v>
                        </c:pt>
                        <c:pt idx="17">
                          <c:v>2.9557063499891898</c:v>
                        </c:pt>
                        <c:pt idx="18">
                          <c:v>4.1767004836049688</c:v>
                        </c:pt>
                        <c:pt idx="19">
                          <c:v>0.74364274031563271</c:v>
                        </c:pt>
                        <c:pt idx="20">
                          <c:v>1.9852498359881021</c:v>
                        </c:pt>
                        <c:pt idx="21">
                          <c:v>1.8723020457626758</c:v>
                        </c:pt>
                      </c:numCache>
                    </c:numRef>
                  </c:plus>
                  <c:minus>
                    <c:numRef>
                      <c:extLst>
                        <c:ext xmlns:c15="http://schemas.microsoft.com/office/drawing/2012/chart" uri="{02D57815-91ED-43cb-92C2-25804820EDAC}">
                          <c15:fullRef>
                            <c15:sqref>'% Reduction_Final'!$BP$39:$BP$66</c15:sqref>
                          </c15:fullRef>
                          <c15:formulaRef>
                            <c15:sqref>('% Reduction_Final'!$BP$39:$BP$47,'% Reduction_Final'!$BP$50:$BP$62)</c15:sqref>
                          </c15:formulaRef>
                        </c:ext>
                      </c:extLst>
                      <c:numCache>
                        <c:formatCode>General</c:formatCode>
                        <c:ptCount val="22"/>
                        <c:pt idx="0">
                          <c:v>0.78601416350162279</c:v>
                        </c:pt>
                        <c:pt idx="1">
                          <c:v>0.39336923378441369</c:v>
                        </c:pt>
                        <c:pt idx="2">
                          <c:v>0.52619771959329986</c:v>
                        </c:pt>
                        <c:pt idx="3">
                          <c:v>0.81351773865793009</c:v>
                        </c:pt>
                        <c:pt idx="4">
                          <c:v>0.57841373838757526</c:v>
                        </c:pt>
                        <c:pt idx="5">
                          <c:v>1.6176873606152089</c:v>
                        </c:pt>
                        <c:pt idx="6">
                          <c:v>2.2537565839080549</c:v>
                        </c:pt>
                        <c:pt idx="7">
                          <c:v>6.4572069580422553E-2</c:v>
                        </c:pt>
                        <c:pt idx="8">
                          <c:v>10.312716027884433</c:v>
                        </c:pt>
                        <c:pt idx="9">
                          <c:v>0.13323467750530393</c:v>
                        </c:pt>
                        <c:pt idx="10">
                          <c:v>0.22230208384638858</c:v>
                        </c:pt>
                        <c:pt idx="11">
                          <c:v>0.44445560667387596</c:v>
                        </c:pt>
                        <c:pt idx="12">
                          <c:v>0.40771595304137448</c:v>
                        </c:pt>
                        <c:pt idx="13">
                          <c:v>0.51304714033487087</c:v>
                        </c:pt>
                        <c:pt idx="14">
                          <c:v>0.62284972381639203</c:v>
                        </c:pt>
                        <c:pt idx="15">
                          <c:v>1.2385329576221944</c:v>
                        </c:pt>
                        <c:pt idx="16">
                          <c:v>2.4926949222620136</c:v>
                        </c:pt>
                        <c:pt idx="17">
                          <c:v>2.9557063499891898</c:v>
                        </c:pt>
                        <c:pt idx="18">
                          <c:v>4.1767004836049688</c:v>
                        </c:pt>
                        <c:pt idx="19">
                          <c:v>0.74364274031563271</c:v>
                        </c:pt>
                        <c:pt idx="20">
                          <c:v>1.9852498359881021</c:v>
                        </c:pt>
                        <c:pt idx="21">
                          <c:v>1.8723020457626758</c:v>
                        </c:pt>
                      </c:numCache>
                    </c:numRef>
                  </c:minus>
                  <c:spPr>
                    <a:noFill/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:errBar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'% Reduction_Final'!$A$39:$A$62</c15:sqref>
                        </c15:fullRef>
                        <c15:formulaRef>
                          <c15:sqref>('% Reduction_Final'!$A$39:$A$47,'% Reduction_Final'!$A$50:$A$62)</c15:sqref>
                        </c15:formulaRef>
                      </c:ext>
                    </c:extLst>
                    <c:strCache>
                      <c:ptCount val="22"/>
                      <c:pt idx="0">
                        <c:v>PFBA</c:v>
                      </c:pt>
                      <c:pt idx="1">
                        <c:v>PFPeA</c:v>
                      </c:pt>
                      <c:pt idx="2">
                        <c:v>PFHxA</c:v>
                      </c:pt>
                      <c:pt idx="3">
                        <c:v>PFHpA</c:v>
                      </c:pt>
                      <c:pt idx="4">
                        <c:v>PFOA</c:v>
                      </c:pt>
                      <c:pt idx="5">
                        <c:v>PFNA</c:v>
                      </c:pt>
                      <c:pt idx="6">
                        <c:v>PFDA</c:v>
                      </c:pt>
                      <c:pt idx="7">
                        <c:v>PFUnA</c:v>
                      </c:pt>
                      <c:pt idx="8">
                        <c:v>PFDoA</c:v>
                      </c:pt>
                      <c:pt idx="9">
                        <c:v>NMeFOSAA</c:v>
                      </c:pt>
                      <c:pt idx="10">
                        <c:v>NEtFOSAA</c:v>
                      </c:pt>
                      <c:pt idx="11">
                        <c:v>PFOSA</c:v>
                      </c:pt>
                      <c:pt idx="12">
                        <c:v>PFBS</c:v>
                      </c:pt>
                      <c:pt idx="13">
                        <c:v>PFPeS</c:v>
                      </c:pt>
                      <c:pt idx="14">
                        <c:v>PFHxS</c:v>
                      </c:pt>
                      <c:pt idx="15">
                        <c:v>PFHpS</c:v>
                      </c:pt>
                      <c:pt idx="16">
                        <c:v>PFOS</c:v>
                      </c:pt>
                      <c:pt idx="17">
                        <c:v>PFNS</c:v>
                      </c:pt>
                      <c:pt idx="18">
                        <c:v>PFDS</c:v>
                      </c:pt>
                      <c:pt idx="19">
                        <c:v>4:2FTS</c:v>
                      </c:pt>
                      <c:pt idx="20">
                        <c:v>6:2FTS</c:v>
                      </c:pt>
                      <c:pt idx="21">
                        <c:v>8:2FTS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'% Reduction_Final'!$BO$39:$BO$66</c15:sqref>
                        </c15:fullRef>
                        <c15:formulaRef>
                          <c15:sqref>('% Reduction_Final'!$BO$39:$BO$47,'% Reduction_Final'!$BO$50:$BO$62)</c15:sqref>
                        </c15:formulaRef>
                      </c:ext>
                    </c:extLst>
                    <c:numCache>
                      <c:formatCode>0.00</c:formatCode>
                      <c:ptCount val="22"/>
                      <c:pt idx="0">
                        <c:v>96.70950704225352</c:v>
                      </c:pt>
                      <c:pt idx="1">
                        <c:v>98.809578765147151</c:v>
                      </c:pt>
                      <c:pt idx="2">
                        <c:v>98.496794871794876</c:v>
                      </c:pt>
                      <c:pt idx="3">
                        <c:v>97.780000000000015</c:v>
                      </c:pt>
                      <c:pt idx="4">
                        <c:v>96.715141146278867</c:v>
                      </c:pt>
                      <c:pt idx="5">
                        <c:v>94.356363636363639</c:v>
                      </c:pt>
                      <c:pt idx="6">
                        <c:v>90.362225097024591</c:v>
                      </c:pt>
                      <c:pt idx="7">
                        <c:v>98.030701754385959</c:v>
                      </c:pt>
                      <c:pt idx="8">
                        <c:v>35.125944584382871</c:v>
                      </c:pt>
                      <c:pt idx="9">
                        <c:v>96.054945054945051</c:v>
                      </c:pt>
                      <c:pt idx="10">
                        <c:v>93.417675100843425</c:v>
                      </c:pt>
                      <c:pt idx="11">
                        <c:v>94.513399153737666</c:v>
                      </c:pt>
                      <c:pt idx="12">
                        <c:v>98.658658658658666</c:v>
                      </c:pt>
                      <c:pt idx="13">
                        <c:v>98.308008213552355</c:v>
                      </c:pt>
                      <c:pt idx="14">
                        <c:v>96.960206337509206</c:v>
                      </c:pt>
                      <c:pt idx="15">
                        <c:v>96.102412187896746</c:v>
                      </c:pt>
                      <c:pt idx="16">
                        <c:v>89.233543733092873</c:v>
                      </c:pt>
                      <c:pt idx="17">
                        <c:v>88.637092463923025</c:v>
                      </c:pt>
                      <c:pt idx="18">
                        <c:v>79.882643607164923</c:v>
                      </c:pt>
                      <c:pt idx="19">
                        <c:v>97.470775770456953</c:v>
                      </c:pt>
                      <c:pt idx="20">
                        <c:v>94.21780604133545</c:v>
                      </c:pt>
                      <c:pt idx="21">
                        <c:v>89.334105385060795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BF1-4941-B3FC-F312D849E1BE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v>50% removal Scale</c:v>
          </c:tx>
          <c:spPr>
            <a:ln w="28575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Lit>
              <c:ptCount val="2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12</c:v>
              </c:pt>
              <c:pt idx="10">
                <c:v>13</c:v>
              </c:pt>
              <c:pt idx="11">
                <c:v>14</c:v>
              </c:pt>
              <c:pt idx="12">
                <c:v>15</c:v>
              </c:pt>
              <c:pt idx="13">
                <c:v>16</c:v>
              </c:pt>
              <c:pt idx="14">
                <c:v>17</c:v>
              </c:pt>
              <c:pt idx="15">
                <c:v>18</c:v>
              </c:pt>
              <c:pt idx="16">
                <c:v>19</c:v>
              </c:pt>
              <c:pt idx="17">
                <c:v>20</c:v>
              </c:pt>
              <c:pt idx="18">
                <c:v>21</c:v>
              </c:pt>
              <c:pt idx="19">
                <c:v>22</c:v>
              </c:pt>
              <c:pt idx="20">
                <c:v>23</c:v>
              </c:pt>
              <c:pt idx="21">
                <c:v>24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Reduction_Final'!$AZ$39:$AZ$62</c15:sqref>
                  </c15:fullRef>
                </c:ext>
              </c:extLst>
              <c:f>('% Reduction_Final'!$AZ$39:$AZ$47,'% Reduction_Final'!$AZ$50:$AZ$62)</c:f>
              <c:numCache>
                <c:formatCode>0.00</c:formatCode>
                <c:ptCount val="2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F1-4941-B3FC-F312D849E1BE}"/>
            </c:ext>
          </c:extLst>
        </c:ser>
        <c:ser>
          <c:idx val="5"/>
          <c:order val="5"/>
          <c:tx>
            <c:v>100% removal Scale</c:v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Lit>
              <c:ptCount val="2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12</c:v>
              </c:pt>
              <c:pt idx="10">
                <c:v>13</c:v>
              </c:pt>
              <c:pt idx="11">
                <c:v>14</c:v>
              </c:pt>
              <c:pt idx="12">
                <c:v>15</c:v>
              </c:pt>
              <c:pt idx="13">
                <c:v>16</c:v>
              </c:pt>
              <c:pt idx="14">
                <c:v>17</c:v>
              </c:pt>
              <c:pt idx="15">
                <c:v>18</c:v>
              </c:pt>
              <c:pt idx="16">
                <c:v>19</c:v>
              </c:pt>
              <c:pt idx="17">
                <c:v>20</c:v>
              </c:pt>
              <c:pt idx="18">
                <c:v>21</c:v>
              </c:pt>
              <c:pt idx="19">
                <c:v>22</c:v>
              </c:pt>
              <c:pt idx="20">
                <c:v>23</c:v>
              </c:pt>
              <c:pt idx="21">
                <c:v>24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Reduction_Final'!$BA$39:$BA$62</c15:sqref>
                  </c15:fullRef>
                </c:ext>
              </c:extLst>
              <c:f>('% Reduction_Final'!$BA$39:$BA$47,'% Reduction_Final'!$BA$50:$BA$62)</c:f>
              <c:numCache>
                <c:formatCode>0.00</c:formatCode>
                <c:ptCount val="2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F1-4941-B3FC-F312D849E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851304"/>
        <c:axId val="1008846384"/>
      </c:lineChart>
      <c:catAx>
        <c:axId val="86668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693704"/>
        <c:crosses val="autoZero"/>
        <c:auto val="1"/>
        <c:lblAlgn val="ctr"/>
        <c:lblOffset val="100"/>
        <c:noMultiLvlLbl val="0"/>
      </c:catAx>
      <c:valAx>
        <c:axId val="866693704"/>
        <c:scaling>
          <c:orientation val="minMax"/>
          <c:max val="11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Immobilization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cross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688784"/>
        <c:crosses val="autoZero"/>
        <c:crossBetween val="between"/>
      </c:valAx>
      <c:valAx>
        <c:axId val="1008846384"/>
        <c:scaling>
          <c:orientation val="minMax"/>
          <c:max val="110"/>
          <c:min val="0"/>
        </c:scaling>
        <c:delete val="0"/>
        <c:axPos val="r"/>
        <c:numFmt formatCode="0.00" sourceLinked="1"/>
        <c:majorTickMark val="cross"/>
        <c:minorTickMark val="none"/>
        <c:tickLblPos val="none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851304"/>
        <c:crosses val="max"/>
        <c:crossBetween val="between"/>
      </c:valAx>
      <c:catAx>
        <c:axId val="1008851304"/>
        <c:scaling>
          <c:orientation val="minMax"/>
        </c:scaling>
        <c:delete val="1"/>
        <c:axPos val="b"/>
        <c:majorTickMark val="out"/>
        <c:minorTickMark val="none"/>
        <c:tickLblPos val="nextTo"/>
        <c:crossAx val="1008846384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4605440822547991"/>
          <c:y val="0.83558530901446837"/>
          <c:w val="0.79339072888262507"/>
          <c:h val="0.143457107159639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Soil 1+Sorbent (BM)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'% Reduction'!$A$71:$A$94</c15:sqref>
                  </c15:fullRef>
                </c:ext>
              </c:extLst>
              <c:f>'% Reduction'!$A$71:$A$94</c:f>
              <c:strCache>
                <c:ptCount val="24"/>
                <c:pt idx="0">
                  <c:v>PFBA</c:v>
                </c:pt>
                <c:pt idx="1">
                  <c:v>PFPeA</c:v>
                </c:pt>
                <c:pt idx="2">
                  <c:v>PFHxA</c:v>
                </c:pt>
                <c:pt idx="3">
                  <c:v>PFHpA</c:v>
                </c:pt>
                <c:pt idx="4">
                  <c:v>PFOA</c:v>
                </c:pt>
                <c:pt idx="5">
                  <c:v>PFNA</c:v>
                </c:pt>
                <c:pt idx="6">
                  <c:v>PFDA</c:v>
                </c:pt>
                <c:pt idx="7">
                  <c:v>PFUnA</c:v>
                </c:pt>
                <c:pt idx="8">
                  <c:v>PFDoA</c:v>
                </c:pt>
                <c:pt idx="9">
                  <c:v>PFTrDA</c:v>
                </c:pt>
                <c:pt idx="10">
                  <c:v>PFTeDA</c:v>
                </c:pt>
                <c:pt idx="11">
                  <c:v>NMeFOSAA</c:v>
                </c:pt>
                <c:pt idx="12">
                  <c:v>NEtFOSAA</c:v>
                </c:pt>
                <c:pt idx="13">
                  <c:v>PFOSA</c:v>
                </c:pt>
                <c:pt idx="14">
                  <c:v>PFBS</c:v>
                </c:pt>
                <c:pt idx="15">
                  <c:v>PFPeS</c:v>
                </c:pt>
                <c:pt idx="16">
                  <c:v>PFHxS</c:v>
                </c:pt>
                <c:pt idx="17">
                  <c:v>PFHpS</c:v>
                </c:pt>
                <c:pt idx="18">
                  <c:v>PFOS</c:v>
                </c:pt>
                <c:pt idx="19">
                  <c:v>PFNS</c:v>
                </c:pt>
                <c:pt idx="20">
                  <c:v>PFDS</c:v>
                </c:pt>
                <c:pt idx="21">
                  <c:v>4:2FTS</c:v>
                </c:pt>
                <c:pt idx="22">
                  <c:v>6:2FTS</c:v>
                </c:pt>
                <c:pt idx="23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Reduction'!$D$71:$D$94</c15:sqref>
                  </c15:fullRef>
                </c:ext>
              </c:extLst>
              <c:f>'% Reduction'!$D$71:$D$94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2.5446259020129047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64.578111946532999</c:v>
                </c:pt>
                <c:pt idx="16">
                  <c:v>26.024590163934434</c:v>
                </c:pt>
                <c:pt idx="17">
                  <c:v>10.081466395112027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90-4D98-800D-26C49CCCD92C}"/>
            </c:ext>
          </c:extLst>
        </c:ser>
        <c:ser>
          <c:idx val="1"/>
          <c:order val="1"/>
          <c:tx>
            <c:v>Soil 1+ Sorbent (BM) +Binder (Cement)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24"/>
              <c:pt idx="0">
                <c:v>PFBA</c:v>
              </c:pt>
              <c:pt idx="1">
                <c:v>PFPeA</c:v>
              </c:pt>
              <c:pt idx="2">
                <c:v>PFHxA</c:v>
              </c:pt>
              <c:pt idx="3">
                <c:v>PFHpA</c:v>
              </c:pt>
              <c:pt idx="4">
                <c:v>PFOA</c:v>
              </c:pt>
              <c:pt idx="5">
                <c:v>PFNA</c:v>
              </c:pt>
              <c:pt idx="6">
                <c:v>PFDA</c:v>
              </c:pt>
              <c:pt idx="7">
                <c:v>PFUnA</c:v>
              </c:pt>
              <c:pt idx="8">
                <c:v>PFDoA</c:v>
              </c:pt>
              <c:pt idx="9">
                <c:v>PFTrDA</c:v>
              </c:pt>
              <c:pt idx="10">
                <c:v>PFTeDA</c:v>
              </c:pt>
              <c:pt idx="11">
                <c:v>NMeFOSAA</c:v>
              </c:pt>
              <c:pt idx="12">
                <c:v>NEtFOSAA</c:v>
              </c:pt>
              <c:pt idx="13">
                <c:v>PFOSA</c:v>
              </c:pt>
              <c:pt idx="14">
                <c:v>PFBS</c:v>
              </c:pt>
              <c:pt idx="15">
                <c:v>PFPeS</c:v>
              </c:pt>
              <c:pt idx="16">
                <c:v>PFHxS</c:v>
              </c:pt>
              <c:pt idx="17">
                <c:v>PFHpS</c:v>
              </c:pt>
              <c:pt idx="18">
                <c:v>PFOS</c:v>
              </c:pt>
              <c:pt idx="19">
                <c:v>PFNS</c:v>
              </c:pt>
              <c:pt idx="20">
                <c:v>PFDS</c:v>
              </c:pt>
              <c:pt idx="21">
                <c:v>4:2FTS</c:v>
              </c:pt>
              <c:pt idx="22">
                <c:v>6:2FTS</c:v>
              </c:pt>
              <c:pt idx="23">
                <c:v>8:2FTS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Reduction'!$F$71:$F$98</c15:sqref>
                  </c15:fullRef>
                </c:ext>
              </c:extLst>
              <c:f>'% Reduction'!$F$71:$F$94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20.673076923076923</c:v>
                </c:pt>
                <c:pt idx="6">
                  <c:v>87.251782775644543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99.397773279352236</c:v>
                </c:pt>
                <c:pt idx="12">
                  <c:v>0</c:v>
                </c:pt>
                <c:pt idx="13">
                  <c:v>46.804511278195484</c:v>
                </c:pt>
                <c:pt idx="14">
                  <c:v>0</c:v>
                </c:pt>
                <c:pt idx="15">
                  <c:v>22.305764411027564</c:v>
                </c:pt>
                <c:pt idx="16">
                  <c:v>58.524590163934434</c:v>
                </c:pt>
                <c:pt idx="17">
                  <c:v>87.296334012219972</c:v>
                </c:pt>
                <c:pt idx="18">
                  <c:v>89.524169184290031</c:v>
                </c:pt>
                <c:pt idx="19">
                  <c:v>93.24183006535948</c:v>
                </c:pt>
                <c:pt idx="20">
                  <c:v>85.185463659147871</c:v>
                </c:pt>
                <c:pt idx="21">
                  <c:v>0</c:v>
                </c:pt>
                <c:pt idx="22">
                  <c:v>0</c:v>
                </c:pt>
                <c:pt idx="23">
                  <c:v>83.008702859510976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90-4D98-800D-26C49CCCD92C}"/>
            </c:ext>
          </c:extLst>
        </c:ser>
        <c:ser>
          <c:idx val="2"/>
          <c:order val="2"/>
          <c:tx>
            <c:v>Soil 1= Sorbent (GAC)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24"/>
              <c:pt idx="0">
                <c:v>PFBA</c:v>
              </c:pt>
              <c:pt idx="1">
                <c:v>PFPeA</c:v>
              </c:pt>
              <c:pt idx="2">
                <c:v>PFHxA</c:v>
              </c:pt>
              <c:pt idx="3">
                <c:v>PFHpA</c:v>
              </c:pt>
              <c:pt idx="4">
                <c:v>PFOA</c:v>
              </c:pt>
              <c:pt idx="5">
                <c:v>PFNA</c:v>
              </c:pt>
              <c:pt idx="6">
                <c:v>PFDA</c:v>
              </c:pt>
              <c:pt idx="7">
                <c:v>PFUnA</c:v>
              </c:pt>
              <c:pt idx="8">
                <c:v>PFDoA</c:v>
              </c:pt>
              <c:pt idx="9">
                <c:v>PFTrDA</c:v>
              </c:pt>
              <c:pt idx="10">
                <c:v>PFTeDA</c:v>
              </c:pt>
              <c:pt idx="11">
                <c:v>NMeFOSAA</c:v>
              </c:pt>
              <c:pt idx="12">
                <c:v>NEtFOSAA</c:v>
              </c:pt>
              <c:pt idx="13">
                <c:v>PFOSA</c:v>
              </c:pt>
              <c:pt idx="14">
                <c:v>PFBS</c:v>
              </c:pt>
              <c:pt idx="15">
                <c:v>PFPeS</c:v>
              </c:pt>
              <c:pt idx="16">
                <c:v>PFHxS</c:v>
              </c:pt>
              <c:pt idx="17">
                <c:v>PFHpS</c:v>
              </c:pt>
              <c:pt idx="18">
                <c:v>PFOS</c:v>
              </c:pt>
              <c:pt idx="19">
                <c:v>PFNS</c:v>
              </c:pt>
              <c:pt idx="20">
                <c:v>PFDS</c:v>
              </c:pt>
              <c:pt idx="21">
                <c:v>4:2FTS</c:v>
              </c:pt>
              <c:pt idx="22">
                <c:v>6:2FTS</c:v>
              </c:pt>
              <c:pt idx="23">
                <c:v>8:2FTS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Reduction'!$H$71:$H$98</c15:sqref>
                  </c15:fullRef>
                </c:ext>
              </c:extLst>
              <c:f>'% Reduction'!$H$71:$H$94</c:f>
              <c:numCache>
                <c:formatCode>0</c:formatCode>
                <c:ptCount val="24"/>
                <c:pt idx="0">
                  <c:v>99.027247956403272</c:v>
                </c:pt>
                <c:pt idx="1">
                  <c:v>99.62341772151899</c:v>
                </c:pt>
                <c:pt idx="2">
                  <c:v>99.043676414736055</c:v>
                </c:pt>
                <c:pt idx="3">
                  <c:v>99.671875</c:v>
                </c:pt>
                <c:pt idx="4">
                  <c:v>97.589385474860336</c:v>
                </c:pt>
                <c:pt idx="5">
                  <c:v>99.713942307692307</c:v>
                </c:pt>
                <c:pt idx="6">
                  <c:v>95.666483817882607</c:v>
                </c:pt>
                <c:pt idx="7">
                  <c:v>92.294623655913981</c:v>
                </c:pt>
                <c:pt idx="8">
                  <c:v>70.630573248407643</c:v>
                </c:pt>
                <c:pt idx="9">
                  <c:v>95.154723127035822</c:v>
                </c:pt>
                <c:pt idx="10">
                  <c:v>0</c:v>
                </c:pt>
                <c:pt idx="11">
                  <c:v>99.397773279352236</c:v>
                </c:pt>
                <c:pt idx="12">
                  <c:v>0</c:v>
                </c:pt>
                <c:pt idx="13">
                  <c:v>91.503759398496243</c:v>
                </c:pt>
                <c:pt idx="14">
                  <c:v>0</c:v>
                </c:pt>
                <c:pt idx="15">
                  <c:v>98.508771929824562</c:v>
                </c:pt>
                <c:pt idx="16">
                  <c:v>98.600409836065566</c:v>
                </c:pt>
                <c:pt idx="17">
                  <c:v>98.182281059063143</c:v>
                </c:pt>
                <c:pt idx="18">
                  <c:v>96.148036253776439</c:v>
                </c:pt>
                <c:pt idx="19">
                  <c:v>96.481481481481495</c:v>
                </c:pt>
                <c:pt idx="20">
                  <c:v>91.659147869674186</c:v>
                </c:pt>
                <c:pt idx="21">
                  <c:v>0</c:v>
                </c:pt>
                <c:pt idx="22">
                  <c:v>93.920743639921739</c:v>
                </c:pt>
                <c:pt idx="23">
                  <c:v>97.571487774554498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90-4D98-800D-26C49CCCD92C}"/>
            </c:ext>
          </c:extLst>
        </c:ser>
        <c:ser>
          <c:idx val="3"/>
          <c:order val="3"/>
          <c:tx>
            <c:v>Soil 1+ Sorbent (GAC) +Binder (Cement)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24"/>
              <c:pt idx="0">
                <c:v>PFBA</c:v>
              </c:pt>
              <c:pt idx="1">
                <c:v>PFPeA</c:v>
              </c:pt>
              <c:pt idx="2">
                <c:v>PFHxA</c:v>
              </c:pt>
              <c:pt idx="3">
                <c:v>PFHpA</c:v>
              </c:pt>
              <c:pt idx="4">
                <c:v>PFOA</c:v>
              </c:pt>
              <c:pt idx="5">
                <c:v>PFNA</c:v>
              </c:pt>
              <c:pt idx="6">
                <c:v>PFDA</c:v>
              </c:pt>
              <c:pt idx="7">
                <c:v>PFUnA</c:v>
              </c:pt>
              <c:pt idx="8">
                <c:v>PFDoA</c:v>
              </c:pt>
              <c:pt idx="9">
                <c:v>PFTrDA</c:v>
              </c:pt>
              <c:pt idx="10">
                <c:v>PFTeDA</c:v>
              </c:pt>
              <c:pt idx="11">
                <c:v>NMeFOSAA</c:v>
              </c:pt>
              <c:pt idx="12">
                <c:v>NEtFOSAA</c:v>
              </c:pt>
              <c:pt idx="13">
                <c:v>PFOSA</c:v>
              </c:pt>
              <c:pt idx="14">
                <c:v>PFBS</c:v>
              </c:pt>
              <c:pt idx="15">
                <c:v>PFPeS</c:v>
              </c:pt>
              <c:pt idx="16">
                <c:v>PFHxS</c:v>
              </c:pt>
              <c:pt idx="17">
                <c:v>PFHpS</c:v>
              </c:pt>
              <c:pt idx="18">
                <c:v>PFOS</c:v>
              </c:pt>
              <c:pt idx="19">
                <c:v>PFNS</c:v>
              </c:pt>
              <c:pt idx="20">
                <c:v>PFDS</c:v>
              </c:pt>
              <c:pt idx="21">
                <c:v>4:2FTS</c:v>
              </c:pt>
              <c:pt idx="22">
                <c:v>6:2FTS</c:v>
              </c:pt>
              <c:pt idx="23">
                <c:v>8:2FTS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Reduction'!$J$71:$J$98</c15:sqref>
                  </c15:fullRef>
                </c:ext>
              </c:extLst>
              <c:f>'% Reduction'!$J$71:$J$94</c:f>
              <c:numCache>
                <c:formatCode>0</c:formatCode>
                <c:ptCount val="24"/>
                <c:pt idx="0">
                  <c:v>0</c:v>
                </c:pt>
                <c:pt idx="1">
                  <c:v>89.493670886075947</c:v>
                </c:pt>
                <c:pt idx="2">
                  <c:v>98.511203949867067</c:v>
                </c:pt>
                <c:pt idx="3">
                  <c:v>89.411764705882362</c:v>
                </c:pt>
                <c:pt idx="4">
                  <c:v>98.488826815642454</c:v>
                </c:pt>
                <c:pt idx="5">
                  <c:v>99.726762820512832</c:v>
                </c:pt>
                <c:pt idx="6">
                  <c:v>98.618211738891944</c:v>
                </c:pt>
                <c:pt idx="7">
                  <c:v>93.733333333333334</c:v>
                </c:pt>
                <c:pt idx="8">
                  <c:v>69.71337579617834</c:v>
                </c:pt>
                <c:pt idx="9">
                  <c:v>95.371878393051034</c:v>
                </c:pt>
                <c:pt idx="10">
                  <c:v>0.29239766081870078</c:v>
                </c:pt>
                <c:pt idx="11">
                  <c:v>99.424763832658584</c:v>
                </c:pt>
                <c:pt idx="12">
                  <c:v>-1.9534715975809208E-14</c:v>
                </c:pt>
                <c:pt idx="13">
                  <c:v>97.583333333333329</c:v>
                </c:pt>
                <c:pt idx="14">
                  <c:v>0.17564402810304464</c:v>
                </c:pt>
                <c:pt idx="15">
                  <c:v>98.575605680868833</c:v>
                </c:pt>
                <c:pt idx="16">
                  <c:v>99.568442622950826</c:v>
                </c:pt>
                <c:pt idx="17">
                  <c:v>98.263747454175146</c:v>
                </c:pt>
                <c:pt idx="18">
                  <c:v>99.314199395770402</c:v>
                </c:pt>
                <c:pt idx="19">
                  <c:v>98.437908496732021</c:v>
                </c:pt>
                <c:pt idx="20">
                  <c:v>94.666666666666671</c:v>
                </c:pt>
                <c:pt idx="21">
                  <c:v>-1.9534715975809208E-14</c:v>
                </c:pt>
                <c:pt idx="22">
                  <c:v>96.019569471624266</c:v>
                </c:pt>
                <c:pt idx="23">
                  <c:v>98.412764193949428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90-4D98-800D-26C49CCCD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66688784"/>
        <c:axId val="866693704"/>
      </c:barChart>
      <c:lineChart>
        <c:grouping val="standard"/>
        <c:varyColors val="0"/>
        <c:ser>
          <c:idx val="4"/>
          <c:order val="4"/>
          <c:tx>
            <c:v>50% removal Scale</c:v>
          </c:tx>
          <c:spPr>
            <a:ln w="2222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Reduction'!$K$71:$K$98</c15:sqref>
                  </c15:fullRef>
                </c:ext>
              </c:extLst>
              <c:f>'% Reduction'!$K$71:$K$94</c:f>
              <c:numCache>
                <c:formatCode>General</c:formatCode>
                <c:ptCount val="24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0-4D98-800D-26C49CCCD92C}"/>
            </c:ext>
          </c:extLst>
        </c:ser>
        <c:ser>
          <c:idx val="5"/>
          <c:order val="5"/>
          <c:tx>
            <c:v>100% removal Scale</c:v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Reduction'!$L$71:$L$98</c15:sqref>
                  </c15:fullRef>
                </c:ext>
              </c:extLst>
              <c:f>'% Reduction'!$L$71:$L$94</c:f>
              <c:numCache>
                <c:formatCode>General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0-4D98-800D-26C49CCCD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851304"/>
        <c:axId val="1008846384"/>
      </c:lineChart>
      <c:catAx>
        <c:axId val="86668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693704"/>
        <c:crosses val="autoZero"/>
        <c:auto val="1"/>
        <c:lblAlgn val="ctr"/>
        <c:lblOffset val="100"/>
        <c:noMultiLvlLbl val="0"/>
      </c:catAx>
      <c:valAx>
        <c:axId val="866693704"/>
        <c:scaling>
          <c:orientation val="minMax"/>
          <c:max val="11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Removal of PFAS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cross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688784"/>
        <c:crosses val="autoZero"/>
        <c:crossBetween val="between"/>
      </c:valAx>
      <c:valAx>
        <c:axId val="1008846384"/>
        <c:scaling>
          <c:orientation val="minMax"/>
          <c:max val="110"/>
          <c:min val="0"/>
        </c:scaling>
        <c:delete val="0"/>
        <c:axPos val="r"/>
        <c:numFmt formatCode="General" sourceLinked="1"/>
        <c:majorTickMark val="cross"/>
        <c:minorTickMark val="none"/>
        <c:tickLblPos val="none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851304"/>
        <c:crosses val="max"/>
        <c:crossBetween val="between"/>
      </c:valAx>
      <c:catAx>
        <c:axId val="1008851304"/>
        <c:scaling>
          <c:orientation val="minMax"/>
        </c:scaling>
        <c:delete val="1"/>
        <c:axPos val="b"/>
        <c:majorTickMark val="out"/>
        <c:minorTickMark val="none"/>
        <c:tickLblPos val="nextTo"/>
        <c:crossAx val="1008846384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4605440822547991"/>
          <c:y val="0.83558530901446837"/>
          <c:w val="0.75114505093088701"/>
          <c:h val="0.115570375510592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Soil 2+Sorbent (BM)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'% Reduction'!$A$71:$A$94</c15:sqref>
                  </c15:fullRef>
                </c:ext>
              </c:extLst>
              <c:f>'% Reduction'!$A$71:$A$94</c:f>
              <c:strCache>
                <c:ptCount val="24"/>
                <c:pt idx="0">
                  <c:v>PFBA</c:v>
                </c:pt>
                <c:pt idx="1">
                  <c:v>PFPeA</c:v>
                </c:pt>
                <c:pt idx="2">
                  <c:v>PFHxA</c:v>
                </c:pt>
                <c:pt idx="3">
                  <c:v>PFHpA</c:v>
                </c:pt>
                <c:pt idx="4">
                  <c:v>PFOA</c:v>
                </c:pt>
                <c:pt idx="5">
                  <c:v>PFNA</c:v>
                </c:pt>
                <c:pt idx="6">
                  <c:v>PFDA</c:v>
                </c:pt>
                <c:pt idx="7">
                  <c:v>PFUnA</c:v>
                </c:pt>
                <c:pt idx="8">
                  <c:v>PFDoA</c:v>
                </c:pt>
                <c:pt idx="9">
                  <c:v>PFTrDA</c:v>
                </c:pt>
                <c:pt idx="10">
                  <c:v>PFTeDA</c:v>
                </c:pt>
                <c:pt idx="11">
                  <c:v>NMeFOSAA</c:v>
                </c:pt>
                <c:pt idx="12">
                  <c:v>NEtFOSAA</c:v>
                </c:pt>
                <c:pt idx="13">
                  <c:v>PFOSA</c:v>
                </c:pt>
                <c:pt idx="14">
                  <c:v>PFBS</c:v>
                </c:pt>
                <c:pt idx="15">
                  <c:v>PFPeS</c:v>
                </c:pt>
                <c:pt idx="16">
                  <c:v>PFHxS</c:v>
                </c:pt>
                <c:pt idx="17">
                  <c:v>PFHpS</c:v>
                </c:pt>
                <c:pt idx="18">
                  <c:v>PFOS</c:v>
                </c:pt>
                <c:pt idx="19">
                  <c:v>PFNS</c:v>
                </c:pt>
                <c:pt idx="20">
                  <c:v>PFDS</c:v>
                </c:pt>
                <c:pt idx="21">
                  <c:v>4:2FTS</c:v>
                </c:pt>
                <c:pt idx="22">
                  <c:v>6:2FTS</c:v>
                </c:pt>
                <c:pt idx="23">
                  <c:v>8:2FTS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Reduction'!$P$71:$P$94</c15:sqref>
                  </c15:fullRef>
                </c:ext>
              </c:extLst>
              <c:f>'% Reduction'!$P$71:$P$94</c:f>
              <c:numCache>
                <c:formatCode>0</c:formatCode>
                <c:ptCount val="24"/>
                <c:pt idx="0">
                  <c:v>74.119718309859152</c:v>
                </c:pt>
                <c:pt idx="1">
                  <c:v>0</c:v>
                </c:pt>
                <c:pt idx="2">
                  <c:v>0</c:v>
                </c:pt>
                <c:pt idx="3">
                  <c:v>18.94444444444445</c:v>
                </c:pt>
                <c:pt idx="4">
                  <c:v>1.8819503849443846</c:v>
                </c:pt>
                <c:pt idx="5">
                  <c:v>25.09090909090909</c:v>
                </c:pt>
                <c:pt idx="6">
                  <c:v>26.520051746442437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11.648351648351642</c:v>
                </c:pt>
                <c:pt idx="12">
                  <c:v>0</c:v>
                </c:pt>
                <c:pt idx="13">
                  <c:v>23.131170662905493</c:v>
                </c:pt>
                <c:pt idx="14">
                  <c:v>0</c:v>
                </c:pt>
                <c:pt idx="15">
                  <c:v>28.952772073921974</c:v>
                </c:pt>
                <c:pt idx="16">
                  <c:v>5.1215917464996421</c:v>
                </c:pt>
                <c:pt idx="17">
                  <c:v>46.21244181125688</c:v>
                </c:pt>
                <c:pt idx="18">
                  <c:v>30.477908025247974</c:v>
                </c:pt>
                <c:pt idx="19">
                  <c:v>56.066274719401385</c:v>
                </c:pt>
                <c:pt idx="20">
                  <c:v>35.63928350833848</c:v>
                </c:pt>
                <c:pt idx="21">
                  <c:v>0</c:v>
                </c:pt>
                <c:pt idx="22">
                  <c:v>3.815580286168522</c:v>
                </c:pt>
                <c:pt idx="23">
                  <c:v>42.79096699478864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A2-4FF6-B728-8E51ABA9EEA1}"/>
            </c:ext>
          </c:extLst>
        </c:ser>
        <c:ser>
          <c:idx val="1"/>
          <c:order val="1"/>
          <c:tx>
            <c:v>Soil 2+ Sorbent (BM) +Binder (Cement)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24"/>
              <c:pt idx="0">
                <c:v>PFBA</c:v>
              </c:pt>
              <c:pt idx="1">
                <c:v>PFPeA</c:v>
              </c:pt>
              <c:pt idx="2">
                <c:v>PFHxA</c:v>
              </c:pt>
              <c:pt idx="3">
                <c:v>PFHpA</c:v>
              </c:pt>
              <c:pt idx="4">
                <c:v>PFOA</c:v>
              </c:pt>
              <c:pt idx="5">
                <c:v>PFNA</c:v>
              </c:pt>
              <c:pt idx="6">
                <c:v>PFDA</c:v>
              </c:pt>
              <c:pt idx="7">
                <c:v>PFUnA</c:v>
              </c:pt>
              <c:pt idx="8">
                <c:v>PFDoA</c:v>
              </c:pt>
              <c:pt idx="9">
                <c:v>PFTrDA</c:v>
              </c:pt>
              <c:pt idx="10">
                <c:v>PFTeDA</c:v>
              </c:pt>
              <c:pt idx="11">
                <c:v>NMeFOSAA</c:v>
              </c:pt>
              <c:pt idx="12">
                <c:v>NEtFOSAA</c:v>
              </c:pt>
              <c:pt idx="13">
                <c:v>PFOSA</c:v>
              </c:pt>
              <c:pt idx="14">
                <c:v>PFBS</c:v>
              </c:pt>
              <c:pt idx="15">
                <c:v>PFPeS</c:v>
              </c:pt>
              <c:pt idx="16">
                <c:v>PFHxS</c:v>
              </c:pt>
              <c:pt idx="17">
                <c:v>PFHpS</c:v>
              </c:pt>
              <c:pt idx="18">
                <c:v>PFOS</c:v>
              </c:pt>
              <c:pt idx="19">
                <c:v>PFNS</c:v>
              </c:pt>
              <c:pt idx="20">
                <c:v>PFDS</c:v>
              </c:pt>
              <c:pt idx="21">
                <c:v>4:2FTS</c:v>
              </c:pt>
              <c:pt idx="22">
                <c:v>6:2FTS</c:v>
              </c:pt>
              <c:pt idx="23">
                <c:v>8:2FTS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Reduction'!$R$71:$R$94</c15:sqref>
                  </c15:fullRef>
                </c:ext>
              </c:extLst>
              <c:f>'% Reduction'!$R$71:$R$94</c:f>
              <c:numCache>
                <c:formatCode>0</c:formatCode>
                <c:ptCount val="24"/>
                <c:pt idx="0">
                  <c:v>43.573943661971832</c:v>
                </c:pt>
                <c:pt idx="1">
                  <c:v>42.296595499134447</c:v>
                </c:pt>
                <c:pt idx="2">
                  <c:v>56.730769230769226</c:v>
                </c:pt>
                <c:pt idx="3">
                  <c:v>77.444444444444443</c:v>
                </c:pt>
                <c:pt idx="4">
                  <c:v>83.259195893926432</c:v>
                </c:pt>
                <c:pt idx="5">
                  <c:v>92.698181818181823</c:v>
                </c:pt>
                <c:pt idx="6">
                  <c:v>95.316946959896512</c:v>
                </c:pt>
                <c:pt idx="7">
                  <c:v>98.00986842105263</c:v>
                </c:pt>
                <c:pt idx="8">
                  <c:v>97.714105793450884</c:v>
                </c:pt>
                <c:pt idx="9">
                  <c:v>0</c:v>
                </c:pt>
                <c:pt idx="10">
                  <c:v>0</c:v>
                </c:pt>
                <c:pt idx="11">
                  <c:v>96.010989010989007</c:v>
                </c:pt>
                <c:pt idx="12">
                  <c:v>93.34433443344335</c:v>
                </c:pt>
                <c:pt idx="13">
                  <c:v>90.267983074753175</c:v>
                </c:pt>
                <c:pt idx="14">
                  <c:v>46.546546546546544</c:v>
                </c:pt>
                <c:pt idx="15">
                  <c:v>79.671457905544145</c:v>
                </c:pt>
                <c:pt idx="16">
                  <c:v>83.050847457627114</c:v>
                </c:pt>
                <c:pt idx="17">
                  <c:v>93.719847651290735</c:v>
                </c:pt>
                <c:pt idx="18">
                  <c:v>93.967538322813354</c:v>
                </c:pt>
                <c:pt idx="19">
                  <c:v>98.281133083912337</c:v>
                </c:pt>
                <c:pt idx="20">
                  <c:v>98.34898085237802</c:v>
                </c:pt>
                <c:pt idx="21">
                  <c:v>49.840595111583426</c:v>
                </c:pt>
                <c:pt idx="22">
                  <c:v>86.804451510333863</c:v>
                </c:pt>
                <c:pt idx="23">
                  <c:v>88.459756803705844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2-4FF6-B728-8E51ABA9EEA1}"/>
            </c:ext>
          </c:extLst>
        </c:ser>
        <c:ser>
          <c:idx val="2"/>
          <c:order val="2"/>
          <c:tx>
            <c:v>Soil 2= Sorbent (GAC)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24"/>
              <c:pt idx="0">
                <c:v>PFBA</c:v>
              </c:pt>
              <c:pt idx="1">
                <c:v>PFPeA</c:v>
              </c:pt>
              <c:pt idx="2">
                <c:v>PFHxA</c:v>
              </c:pt>
              <c:pt idx="3">
                <c:v>PFHpA</c:v>
              </c:pt>
              <c:pt idx="4">
                <c:v>PFOA</c:v>
              </c:pt>
              <c:pt idx="5">
                <c:v>PFNA</c:v>
              </c:pt>
              <c:pt idx="6">
                <c:v>PFDA</c:v>
              </c:pt>
              <c:pt idx="7">
                <c:v>PFUnA</c:v>
              </c:pt>
              <c:pt idx="8">
                <c:v>PFDoA</c:v>
              </c:pt>
              <c:pt idx="9">
                <c:v>PFTrDA</c:v>
              </c:pt>
              <c:pt idx="10">
                <c:v>PFTeDA</c:v>
              </c:pt>
              <c:pt idx="11">
                <c:v>NMeFOSAA</c:v>
              </c:pt>
              <c:pt idx="12">
                <c:v>NEtFOSAA</c:v>
              </c:pt>
              <c:pt idx="13">
                <c:v>PFOSA</c:v>
              </c:pt>
              <c:pt idx="14">
                <c:v>PFBS</c:v>
              </c:pt>
              <c:pt idx="15">
                <c:v>PFPeS</c:v>
              </c:pt>
              <c:pt idx="16">
                <c:v>PFHxS</c:v>
              </c:pt>
              <c:pt idx="17">
                <c:v>PFHpS</c:v>
              </c:pt>
              <c:pt idx="18">
                <c:v>PFOS</c:v>
              </c:pt>
              <c:pt idx="19">
                <c:v>PFNS</c:v>
              </c:pt>
              <c:pt idx="20">
                <c:v>PFDS</c:v>
              </c:pt>
              <c:pt idx="21">
                <c:v>4:2FTS</c:v>
              </c:pt>
              <c:pt idx="22">
                <c:v>6:2FTS</c:v>
              </c:pt>
              <c:pt idx="23">
                <c:v>8:2FTS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Reduction'!$T$71:$T$98</c15:sqref>
                  </c15:fullRef>
                </c:ext>
              </c:extLst>
              <c:f>'% Reduction'!$T$71:$T$94</c:f>
              <c:numCache>
                <c:formatCode>0</c:formatCode>
                <c:ptCount val="24"/>
                <c:pt idx="0">
                  <c:v>96.709507042253534</c:v>
                </c:pt>
                <c:pt idx="1">
                  <c:v>98.809578765147137</c:v>
                </c:pt>
                <c:pt idx="2">
                  <c:v>98.496794871794862</c:v>
                </c:pt>
                <c:pt idx="3">
                  <c:v>97.78</c:v>
                </c:pt>
                <c:pt idx="4">
                  <c:v>96.715141146278867</c:v>
                </c:pt>
                <c:pt idx="5">
                  <c:v>94.356363636363639</c:v>
                </c:pt>
                <c:pt idx="6">
                  <c:v>90.362225097024577</c:v>
                </c:pt>
                <c:pt idx="7">
                  <c:v>98.030701754385959</c:v>
                </c:pt>
                <c:pt idx="8">
                  <c:v>35.125944584382864</c:v>
                </c:pt>
                <c:pt idx="9">
                  <c:v>1.0468319559228783</c:v>
                </c:pt>
                <c:pt idx="10">
                  <c:v>1.1019283746556545</c:v>
                </c:pt>
                <c:pt idx="11">
                  <c:v>96.054945054945065</c:v>
                </c:pt>
                <c:pt idx="12">
                  <c:v>93.417675100843425</c:v>
                </c:pt>
                <c:pt idx="13">
                  <c:v>94.513399153737652</c:v>
                </c:pt>
                <c:pt idx="14">
                  <c:v>98.658658658658666</c:v>
                </c:pt>
                <c:pt idx="15">
                  <c:v>98.30800821355237</c:v>
                </c:pt>
                <c:pt idx="16">
                  <c:v>96.96020633750922</c:v>
                </c:pt>
                <c:pt idx="17">
                  <c:v>96.102412187896746</c:v>
                </c:pt>
                <c:pt idx="18">
                  <c:v>89.233543733092873</c:v>
                </c:pt>
                <c:pt idx="19">
                  <c:v>88.637092463923025</c:v>
                </c:pt>
                <c:pt idx="20">
                  <c:v>79.882643607164923</c:v>
                </c:pt>
                <c:pt idx="21">
                  <c:v>97.470775770456953</c:v>
                </c:pt>
                <c:pt idx="22">
                  <c:v>94.21780604133545</c:v>
                </c:pt>
                <c:pt idx="23">
                  <c:v>89.334105385060809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A2-4FF6-B728-8E51ABA9EEA1}"/>
            </c:ext>
          </c:extLst>
        </c:ser>
        <c:ser>
          <c:idx val="3"/>
          <c:order val="3"/>
          <c:tx>
            <c:v>Soil 2+ Sorbent (GAC) +Binder (Cement)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24"/>
              <c:pt idx="0">
                <c:v>PFBA</c:v>
              </c:pt>
              <c:pt idx="1">
                <c:v>PFPeA</c:v>
              </c:pt>
              <c:pt idx="2">
                <c:v>PFHxA</c:v>
              </c:pt>
              <c:pt idx="3">
                <c:v>PFHpA</c:v>
              </c:pt>
              <c:pt idx="4">
                <c:v>PFOA</c:v>
              </c:pt>
              <c:pt idx="5">
                <c:v>PFNA</c:v>
              </c:pt>
              <c:pt idx="6">
                <c:v>PFDA</c:v>
              </c:pt>
              <c:pt idx="7">
                <c:v>PFUnA</c:v>
              </c:pt>
              <c:pt idx="8">
                <c:v>PFDoA</c:v>
              </c:pt>
              <c:pt idx="9">
                <c:v>PFTrDA</c:v>
              </c:pt>
              <c:pt idx="10">
                <c:v>PFTeDA</c:v>
              </c:pt>
              <c:pt idx="11">
                <c:v>NMeFOSAA</c:v>
              </c:pt>
              <c:pt idx="12">
                <c:v>NEtFOSAA</c:v>
              </c:pt>
              <c:pt idx="13">
                <c:v>PFOSA</c:v>
              </c:pt>
              <c:pt idx="14">
                <c:v>PFBS</c:v>
              </c:pt>
              <c:pt idx="15">
                <c:v>PFPeS</c:v>
              </c:pt>
              <c:pt idx="16">
                <c:v>PFHxS</c:v>
              </c:pt>
              <c:pt idx="17">
                <c:v>PFHpS</c:v>
              </c:pt>
              <c:pt idx="18">
                <c:v>PFOS</c:v>
              </c:pt>
              <c:pt idx="19">
                <c:v>PFNS</c:v>
              </c:pt>
              <c:pt idx="20">
                <c:v>PFDS</c:v>
              </c:pt>
              <c:pt idx="21">
                <c:v>4:2FTS</c:v>
              </c:pt>
              <c:pt idx="22">
                <c:v>6:2FTS</c:v>
              </c:pt>
              <c:pt idx="23">
                <c:v>8:2FTS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Reduction'!$V$71:$V$94</c15:sqref>
                  </c15:fullRef>
                </c:ext>
              </c:extLst>
              <c:f>'% Reduction'!$V$71:$V$94</c:f>
              <c:numCache>
                <c:formatCode>0</c:formatCode>
                <c:ptCount val="24"/>
                <c:pt idx="0">
                  <c:v>80.281690140845072</c:v>
                </c:pt>
                <c:pt idx="1">
                  <c:v>97.564916330063468</c:v>
                </c:pt>
                <c:pt idx="2">
                  <c:v>99.631410256410263</c:v>
                </c:pt>
                <c:pt idx="3">
                  <c:v>99.826777777777778</c:v>
                </c:pt>
                <c:pt idx="4">
                  <c:v>99.856201881950398</c:v>
                </c:pt>
                <c:pt idx="5">
                  <c:v>99.87236363636363</c:v>
                </c:pt>
                <c:pt idx="6">
                  <c:v>99.886351875808543</c:v>
                </c:pt>
                <c:pt idx="7">
                  <c:v>98.073464912280699</c:v>
                </c:pt>
                <c:pt idx="8">
                  <c:v>97.787153652392945</c:v>
                </c:pt>
                <c:pt idx="9">
                  <c:v>3.1955922865013737</c:v>
                </c:pt>
                <c:pt idx="10">
                  <c:v>3.0303030303030267</c:v>
                </c:pt>
                <c:pt idx="11">
                  <c:v>96.142857142857153</c:v>
                </c:pt>
                <c:pt idx="12">
                  <c:v>93.56435643564356</c:v>
                </c:pt>
                <c:pt idx="13">
                  <c:v>99.38787023977433</c:v>
                </c:pt>
                <c:pt idx="14">
                  <c:v>99.606606606606604</c:v>
                </c:pt>
                <c:pt idx="15">
                  <c:v>99.918891170431209</c:v>
                </c:pt>
                <c:pt idx="16">
                  <c:v>99.907295504789971</c:v>
                </c:pt>
                <c:pt idx="17">
                  <c:v>99.920016927634364</c:v>
                </c:pt>
                <c:pt idx="18">
                  <c:v>99.638412984670865</c:v>
                </c:pt>
                <c:pt idx="19">
                  <c:v>99.906199893105281</c:v>
                </c:pt>
                <c:pt idx="20">
                  <c:v>99.891599752933899</c:v>
                </c:pt>
                <c:pt idx="21">
                  <c:v>99.804463336875671</c:v>
                </c:pt>
                <c:pt idx="22">
                  <c:v>99.744197138314789</c:v>
                </c:pt>
                <c:pt idx="23">
                  <c:v>98.199768384481757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A2-4FF6-B728-8E51ABA9E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66688784"/>
        <c:axId val="866693704"/>
      </c:barChart>
      <c:lineChart>
        <c:grouping val="standard"/>
        <c:varyColors val="0"/>
        <c:ser>
          <c:idx val="4"/>
          <c:order val="4"/>
          <c:tx>
            <c:v>50% removal Scale</c:v>
          </c:tx>
          <c:spPr>
            <a:ln w="2222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Reduction'!$K$71:$K$98</c15:sqref>
                  </c15:fullRef>
                </c:ext>
              </c:extLst>
              <c:f>'% Reduction'!$K$71:$K$94</c:f>
              <c:numCache>
                <c:formatCode>General</c:formatCode>
                <c:ptCount val="24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A2-4FF6-B728-8E51ABA9EEA1}"/>
            </c:ext>
          </c:extLst>
        </c:ser>
        <c:ser>
          <c:idx val="5"/>
          <c:order val="5"/>
          <c:tx>
            <c:v>100% removal Scale</c:v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Lit>
              <c:ptCount val="24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Reduction'!$L$71:$L$98</c15:sqref>
                  </c15:fullRef>
                </c:ext>
              </c:extLst>
              <c:f>'% Reduction'!$L$71:$L$94</c:f>
              <c:numCache>
                <c:formatCode>General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A2-4FF6-B728-8E51ABA9E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851304"/>
        <c:axId val="1008846384"/>
      </c:lineChart>
      <c:catAx>
        <c:axId val="86668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693704"/>
        <c:crosses val="autoZero"/>
        <c:auto val="1"/>
        <c:lblAlgn val="ctr"/>
        <c:lblOffset val="100"/>
        <c:noMultiLvlLbl val="0"/>
      </c:catAx>
      <c:valAx>
        <c:axId val="866693704"/>
        <c:scaling>
          <c:orientation val="minMax"/>
          <c:max val="11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Removal of PFAS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cross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688784"/>
        <c:crosses val="autoZero"/>
        <c:crossBetween val="between"/>
      </c:valAx>
      <c:valAx>
        <c:axId val="1008846384"/>
        <c:scaling>
          <c:orientation val="minMax"/>
          <c:max val="110"/>
          <c:min val="0"/>
        </c:scaling>
        <c:delete val="0"/>
        <c:axPos val="r"/>
        <c:numFmt formatCode="General" sourceLinked="1"/>
        <c:majorTickMark val="cross"/>
        <c:minorTickMark val="none"/>
        <c:tickLblPos val="none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851304"/>
        <c:crosses val="max"/>
        <c:crossBetween val="between"/>
      </c:valAx>
      <c:catAx>
        <c:axId val="1008851304"/>
        <c:scaling>
          <c:orientation val="minMax"/>
        </c:scaling>
        <c:delete val="1"/>
        <c:axPos val="b"/>
        <c:majorTickMark val="out"/>
        <c:minorTickMark val="none"/>
        <c:tickLblPos val="nextTo"/>
        <c:crossAx val="1008846384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4605440822547991"/>
          <c:y val="0.83558530901446837"/>
          <c:w val="0.75114505093088701"/>
          <c:h val="0.115570375510592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18" Type="http://schemas.openxmlformats.org/officeDocument/2006/relationships/chart" Target="../charts/chart1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19" Type="http://schemas.openxmlformats.org/officeDocument/2006/relationships/chart" Target="../charts/chart18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47625</xdr:rowOff>
    </xdr:from>
    <xdr:to>
      <xdr:col>2</xdr:col>
      <xdr:colOff>38100</xdr:colOff>
      <xdr:row>2</xdr:row>
      <xdr:rowOff>73025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44EA53A-C464-44B6-A9A7-E8E1B22CB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4450"/>
          <a:ext cx="14192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22</xdr:col>
      <xdr:colOff>38100</xdr:colOff>
      <xdr:row>0</xdr:row>
      <xdr:rowOff>47625</xdr:rowOff>
    </xdr:from>
    <xdr:ext cx="1419225" cy="390525"/>
    <xdr:pic>
      <xdr:nvPicPr>
        <xdr:cNvPr id="3" name="Picture 3">
          <a:extLst>
            <a:ext uri="{FF2B5EF4-FFF2-40B4-BE49-F238E27FC236}">
              <a16:creationId xmlns:a16="http://schemas.microsoft.com/office/drawing/2014/main" id="{07B281D6-E149-4423-81FC-8C18F353D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4450"/>
          <a:ext cx="14192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47625</xdr:rowOff>
    </xdr:from>
    <xdr:to>
      <xdr:col>2</xdr:col>
      <xdr:colOff>38100</xdr:colOff>
      <xdr:row>2</xdr:row>
      <xdr:rowOff>73025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1439770-1866-4519-919E-49E5F0DC5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4450"/>
          <a:ext cx="14192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243</xdr:col>
      <xdr:colOff>38100</xdr:colOff>
      <xdr:row>0</xdr:row>
      <xdr:rowOff>47625</xdr:rowOff>
    </xdr:from>
    <xdr:to>
      <xdr:col>245</xdr:col>
      <xdr:colOff>234950</xdr:colOff>
      <xdr:row>2</xdr:row>
      <xdr:rowOff>73025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89E77EB3-9588-4C82-A48C-D1173ADB2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4450"/>
          <a:ext cx="14192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134</xdr:col>
      <xdr:colOff>38100</xdr:colOff>
      <xdr:row>0</xdr:row>
      <xdr:rowOff>47625</xdr:rowOff>
    </xdr:from>
    <xdr:to>
      <xdr:col>135</xdr:col>
      <xdr:colOff>676275</xdr:colOff>
      <xdr:row>2</xdr:row>
      <xdr:rowOff>73025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331D56C-2706-422F-B0F4-1FD313CF1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4450"/>
          <a:ext cx="14192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47625</xdr:rowOff>
    </xdr:from>
    <xdr:to>
      <xdr:col>1</xdr:col>
      <xdr:colOff>1457325</xdr:colOff>
      <xdr:row>2</xdr:row>
      <xdr:rowOff>73025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AE1F83A-439F-47DF-8591-6FE813552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4450"/>
          <a:ext cx="14192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1</xdr:col>
      <xdr:colOff>168275</xdr:colOff>
      <xdr:row>2</xdr:row>
      <xdr:rowOff>73025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1490FFD-C0A5-4987-9FDA-A36BF3A57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44450"/>
          <a:ext cx="14192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34</xdr:col>
      <xdr:colOff>30265</xdr:colOff>
      <xdr:row>0</xdr:row>
      <xdr:rowOff>387760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2A0846-7A03-4E5C-8AB9-01016C345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4450"/>
          <a:ext cx="1701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251837</xdr:colOff>
      <xdr:row>67</xdr:row>
      <xdr:rowOff>104422</xdr:rowOff>
    </xdr:from>
    <xdr:to>
      <xdr:col>43</xdr:col>
      <xdr:colOff>516193</xdr:colOff>
      <xdr:row>88</xdr:row>
      <xdr:rowOff>123082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AA506F-ADCB-4B0C-9B89-E56B15886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43</xdr:col>
      <xdr:colOff>859165</xdr:colOff>
      <xdr:row>67</xdr:row>
      <xdr:rowOff>33701</xdr:rowOff>
    </xdr:from>
    <xdr:to>
      <xdr:col>51</xdr:col>
      <xdr:colOff>593505</xdr:colOff>
      <xdr:row>88</xdr:row>
      <xdr:rowOff>46011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15A8AFC-C736-4FE7-B463-4183D75EC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319856</xdr:colOff>
      <xdr:row>89</xdr:row>
      <xdr:rowOff>114070</xdr:rowOff>
    </xdr:from>
    <xdr:to>
      <xdr:col>43</xdr:col>
      <xdr:colOff>398306</xdr:colOff>
      <xdr:row>110</xdr:row>
      <xdr:rowOff>113678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FE5DF37-210D-4820-A2F2-F4213C17B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44</xdr:col>
      <xdr:colOff>35893</xdr:colOff>
      <xdr:row>89</xdr:row>
      <xdr:rowOff>111713</xdr:rowOff>
    </xdr:from>
    <xdr:to>
      <xdr:col>51</xdr:col>
      <xdr:colOff>870479</xdr:colOff>
      <xdr:row>110</xdr:row>
      <xdr:rowOff>108146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11297F9-605B-47A2-A084-16A08B63E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43</xdr:col>
      <xdr:colOff>846375</xdr:colOff>
      <xdr:row>111</xdr:row>
      <xdr:rowOff>43012</xdr:rowOff>
    </xdr:from>
    <xdr:to>
      <xdr:col>51</xdr:col>
      <xdr:colOff>569131</xdr:colOff>
      <xdr:row>132</xdr:row>
      <xdr:rowOff>42621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7C91DF5-E214-4D8F-BBDA-4E8429841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34</xdr:col>
      <xdr:colOff>1086089</xdr:colOff>
      <xdr:row>111</xdr:row>
      <xdr:rowOff>71045</xdr:rowOff>
    </xdr:from>
    <xdr:to>
      <xdr:col>43</xdr:col>
      <xdr:colOff>451955</xdr:colOff>
      <xdr:row>132</xdr:row>
      <xdr:rowOff>80179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38F9D22-5AE0-4B53-9544-7ECD6612F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218950</xdr:colOff>
      <xdr:row>205</xdr:row>
      <xdr:rowOff>10679</xdr:rowOff>
    </xdr:from>
    <xdr:to>
      <xdr:col>37</xdr:col>
      <xdr:colOff>840949</xdr:colOff>
      <xdr:row>221</xdr:row>
      <xdr:rowOff>49180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DBE05BB-1DC8-4292-84D1-1DCF72B81C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210293</xdr:colOff>
      <xdr:row>225</xdr:row>
      <xdr:rowOff>160812</xdr:rowOff>
    </xdr:from>
    <xdr:to>
      <xdr:col>37</xdr:col>
      <xdr:colOff>829117</xdr:colOff>
      <xdr:row>242</xdr:row>
      <xdr:rowOff>22014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B0F9DF5B-94D7-40F1-A7C6-AAF9275FC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333993</xdr:colOff>
      <xdr:row>247</xdr:row>
      <xdr:rowOff>111331</xdr:rowOff>
    </xdr:from>
    <xdr:to>
      <xdr:col>38</xdr:col>
      <xdr:colOff>80528</xdr:colOff>
      <xdr:row>263</xdr:row>
      <xdr:rowOff>149832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58CF8310-7B92-4AC5-A6B3-9689ACD42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38</xdr:col>
      <xdr:colOff>189808</xdr:colOff>
      <xdr:row>205</xdr:row>
      <xdr:rowOff>154727</xdr:rowOff>
    </xdr:from>
    <xdr:to>
      <xdr:col>44</xdr:col>
      <xdr:colOff>547688</xdr:colOff>
      <xdr:row>222</xdr:row>
      <xdr:rowOff>174597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B6CAA34D-9514-4DF4-A7A1-EF6ABF42D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38</xdr:col>
      <xdr:colOff>123452</xdr:colOff>
      <xdr:row>225</xdr:row>
      <xdr:rowOff>178137</xdr:rowOff>
    </xdr:from>
    <xdr:to>
      <xdr:col>44</xdr:col>
      <xdr:colOff>750094</xdr:colOff>
      <xdr:row>242</xdr:row>
      <xdr:rowOff>11906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FA8DD75D-B1DC-45B8-A556-C4BEC559D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45</xdr:col>
      <xdr:colOff>195261</xdr:colOff>
      <xdr:row>206</xdr:row>
      <xdr:rowOff>43859</xdr:rowOff>
    </xdr:from>
    <xdr:to>
      <xdr:col>51</xdr:col>
      <xdr:colOff>547687</xdr:colOff>
      <xdr:row>222</xdr:row>
      <xdr:rowOff>71164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D4C99F71-FC9B-46C6-8052-55355502C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45</xdr:col>
      <xdr:colOff>668918</xdr:colOff>
      <xdr:row>224</xdr:row>
      <xdr:rowOff>68634</xdr:rowOff>
    </xdr:from>
    <xdr:to>
      <xdr:col>52</xdr:col>
      <xdr:colOff>309562</xdr:colOff>
      <xdr:row>240</xdr:row>
      <xdr:rowOff>102494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B3EBB841-A161-49B2-A4A5-338AC06DA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45</xdr:col>
      <xdr:colOff>883068</xdr:colOff>
      <xdr:row>242</xdr:row>
      <xdr:rowOff>143753</xdr:rowOff>
    </xdr:from>
    <xdr:to>
      <xdr:col>52</xdr:col>
      <xdr:colOff>714375</xdr:colOff>
      <xdr:row>258</xdr:row>
      <xdr:rowOff>171058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26DCA7FF-313A-4271-9FB5-30F10F8845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52</xdr:col>
      <xdr:colOff>512222</xdr:colOff>
      <xdr:row>207</xdr:row>
      <xdr:rowOff>5504</xdr:rowOff>
    </xdr:from>
    <xdr:to>
      <xdr:col>58</xdr:col>
      <xdr:colOff>619125</xdr:colOff>
      <xdr:row>223</xdr:row>
      <xdr:rowOff>32809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4AE82271-2752-463E-B70B-434FF5E83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52</xdr:col>
      <xdr:colOff>484824</xdr:colOff>
      <xdr:row>224</xdr:row>
      <xdr:rowOff>117910</xdr:rowOff>
    </xdr:from>
    <xdr:to>
      <xdr:col>59</xdr:col>
      <xdr:colOff>285750</xdr:colOff>
      <xdr:row>240</xdr:row>
      <xdr:rowOff>56459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62C843C3-1E5C-46CD-93F1-F881DE8AE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53</xdr:col>
      <xdr:colOff>200525</xdr:colOff>
      <xdr:row>68</xdr:row>
      <xdr:rowOff>36930</xdr:rowOff>
    </xdr:from>
    <xdr:to>
      <xdr:col>59</xdr:col>
      <xdr:colOff>1029530</xdr:colOff>
      <xdr:row>89</xdr:row>
      <xdr:rowOff>49240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DA4B07F7-455C-410D-8AF5-1997C48CE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53</xdr:col>
      <xdr:colOff>170447</xdr:colOff>
      <xdr:row>90</xdr:row>
      <xdr:rowOff>90237</xdr:rowOff>
    </xdr:from>
    <xdr:to>
      <xdr:col>60</xdr:col>
      <xdr:colOff>57880</xdr:colOff>
      <xdr:row>111</xdr:row>
      <xdr:rowOff>99372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C84012C1-91C9-4118-A456-CE54B75AD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92075</xdr:colOff>
      <xdr:row>100</xdr:row>
      <xdr:rowOff>1190</xdr:rowOff>
    </xdr:from>
    <xdr:to>
      <xdr:col>9</xdr:col>
      <xdr:colOff>152004</xdr:colOff>
      <xdr:row>120</xdr:row>
      <xdr:rowOff>69452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4BECB5E-B9EC-4FDC-931B-95C52A76C4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100</xdr:row>
      <xdr:rowOff>0</xdr:rowOff>
    </xdr:from>
    <xdr:to>
      <xdr:col>18</xdr:col>
      <xdr:colOff>178991</xdr:colOff>
      <xdr:row>120</xdr:row>
      <xdr:rowOff>65087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4913089-F615-4F27-BF9C-2505AA44D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3"/>
  <sheetViews>
    <sheetView topLeftCell="D1" zoomScale="82" zoomScaleNormal="82" workbookViewId="0">
      <selection activeCell="Q59" sqref="Q59"/>
    </sheetView>
  </sheetViews>
  <sheetFormatPr defaultRowHeight="15" x14ac:dyDescent="0.25"/>
  <cols>
    <col min="1" max="1" width="3.28515625" style="1" customWidth="1"/>
    <col min="2" max="2" width="20.28515625" customWidth="1"/>
    <col min="3" max="3" width="11.42578125" style="2" bestFit="1" customWidth="1"/>
    <col min="4" max="4" width="8.7109375" style="3"/>
    <col min="5" max="5" width="23.7109375" style="9" customWidth="1"/>
    <col min="6" max="6" width="5.5703125" customWidth="1"/>
    <col min="7" max="7" width="15.140625" style="7" customWidth="1"/>
    <col min="8" max="8" width="10.85546875" style="7" customWidth="1"/>
    <col min="9" max="9" width="11.5703125" style="7" customWidth="1"/>
    <col min="10" max="10" width="11.140625" style="7" customWidth="1"/>
    <col min="11" max="11" width="11.140625" style="286" customWidth="1"/>
    <col min="12" max="12" width="11.140625" style="7" customWidth="1"/>
    <col min="13" max="13" width="23.7109375" style="9" customWidth="1"/>
    <col min="14" max="14" width="5.5703125" customWidth="1"/>
    <col min="15" max="15" width="15.140625" style="7" customWidth="1"/>
    <col min="16" max="16" width="10.85546875" style="7" customWidth="1"/>
    <col min="17" max="17" width="11.5703125" style="7" customWidth="1"/>
    <col min="18" max="20" width="11.140625" style="7" customWidth="1"/>
    <col min="23" max="23" width="20.28515625" customWidth="1"/>
    <col min="24" max="24" width="23.7109375" style="9" customWidth="1"/>
    <col min="25" max="25" width="5.5703125" customWidth="1"/>
    <col min="26" max="26" width="23.7109375" style="9" customWidth="1"/>
    <col min="27" max="27" width="5.5703125" customWidth="1"/>
  </cols>
  <sheetData>
    <row r="1" spans="1:27" s="1" customFormat="1" x14ac:dyDescent="0.25">
      <c r="C1" s="2"/>
      <c r="D1" s="3"/>
      <c r="E1" s="4">
        <v>5</v>
      </c>
      <c r="F1" s="1" t="s">
        <v>0</v>
      </c>
      <c r="G1" s="5"/>
      <c r="H1" s="5"/>
      <c r="I1" s="5"/>
      <c r="J1" s="5"/>
      <c r="K1" s="286"/>
      <c r="L1" s="5"/>
      <c r="M1" s="4">
        <v>6</v>
      </c>
      <c r="N1" s="1" t="s">
        <v>1</v>
      </c>
      <c r="O1" s="5"/>
      <c r="P1" s="5"/>
      <c r="Q1" s="5"/>
      <c r="R1" s="5"/>
      <c r="S1" s="5"/>
      <c r="T1" s="5"/>
      <c r="X1" s="4">
        <v>5</v>
      </c>
      <c r="Y1" s="1" t="s">
        <v>0</v>
      </c>
      <c r="Z1" s="4">
        <v>6</v>
      </c>
      <c r="AA1" s="1" t="s">
        <v>1</v>
      </c>
    </row>
    <row r="2" spans="1:27" s="1" customFormat="1" x14ac:dyDescent="0.25">
      <c r="C2" s="2"/>
      <c r="D2" s="3"/>
      <c r="E2" s="4"/>
      <c r="G2" s="5"/>
      <c r="H2" s="5"/>
      <c r="I2" s="5"/>
      <c r="J2" s="5"/>
      <c r="K2" s="286"/>
      <c r="L2" s="5"/>
      <c r="M2" s="4"/>
      <c r="O2" s="5"/>
      <c r="P2" s="5"/>
      <c r="Q2" s="5"/>
      <c r="R2" s="5"/>
      <c r="S2" s="5"/>
      <c r="T2" s="5"/>
      <c r="X2" s="4"/>
      <c r="Z2" s="4"/>
    </row>
    <row r="9" spans="1:27" x14ac:dyDescent="0.25">
      <c r="B9" t="s">
        <v>2</v>
      </c>
      <c r="E9" s="6" t="s">
        <v>3</v>
      </c>
      <c r="J9" s="8"/>
      <c r="K9" s="287"/>
      <c r="M9" s="6" t="s">
        <v>4</v>
      </c>
      <c r="R9" s="8"/>
      <c r="S9" s="8"/>
      <c r="W9" t="s">
        <v>2</v>
      </c>
      <c r="X9" s="6" t="s">
        <v>3</v>
      </c>
      <c r="Z9" s="6" t="s">
        <v>4</v>
      </c>
    </row>
    <row r="11" spans="1:27" x14ac:dyDescent="0.25">
      <c r="B11" t="s">
        <v>5</v>
      </c>
      <c r="E11" s="9" t="s">
        <v>6</v>
      </c>
      <c r="M11" s="9" t="s">
        <v>7</v>
      </c>
      <c r="W11" t="s">
        <v>5</v>
      </c>
      <c r="X11" s="9" t="s">
        <v>6</v>
      </c>
      <c r="Z11" s="9" t="s">
        <v>7</v>
      </c>
    </row>
    <row r="12" spans="1:27" x14ac:dyDescent="0.25">
      <c r="B12" t="s">
        <v>8</v>
      </c>
      <c r="E12" s="9" t="s">
        <v>9</v>
      </c>
      <c r="M12" s="9" t="s">
        <v>9</v>
      </c>
      <c r="W12" t="s">
        <v>8</v>
      </c>
      <c r="X12" s="9" t="s">
        <v>9</v>
      </c>
      <c r="Z12" s="9" t="s">
        <v>9</v>
      </c>
    </row>
    <row r="13" spans="1:27" x14ac:dyDescent="0.25">
      <c r="B13" t="s">
        <v>10</v>
      </c>
      <c r="E13" s="10" t="s">
        <v>11</v>
      </c>
      <c r="J13" s="11"/>
      <c r="K13" s="288"/>
      <c r="M13" s="10" t="s">
        <v>11</v>
      </c>
      <c r="R13" s="11"/>
      <c r="S13" s="11"/>
      <c r="W13" t="s">
        <v>10</v>
      </c>
      <c r="X13" s="10" t="s">
        <v>11</v>
      </c>
      <c r="Z13" s="10" t="s">
        <v>11</v>
      </c>
    </row>
    <row r="14" spans="1:27" x14ac:dyDescent="0.25">
      <c r="B14" t="s">
        <v>12</v>
      </c>
      <c r="E14" s="10" t="s">
        <v>13</v>
      </c>
      <c r="J14" s="11"/>
      <c r="K14" s="288"/>
      <c r="M14" s="10" t="s">
        <v>13</v>
      </c>
      <c r="R14" s="11"/>
      <c r="S14" s="11"/>
      <c r="W14" t="s">
        <v>12</v>
      </c>
      <c r="X14" s="10" t="s">
        <v>13</v>
      </c>
      <c r="Z14" s="10" t="s">
        <v>13</v>
      </c>
    </row>
    <row r="15" spans="1:27" x14ac:dyDescent="0.25">
      <c r="B15" t="s">
        <v>14</v>
      </c>
      <c r="E15" s="9" t="s">
        <v>15</v>
      </c>
      <c r="M15" s="9" t="s">
        <v>15</v>
      </c>
      <c r="W15" t="s">
        <v>14</v>
      </c>
      <c r="X15" s="9" t="s">
        <v>15</v>
      </c>
      <c r="Z15" s="9" t="s">
        <v>15</v>
      </c>
    </row>
    <row r="16" spans="1:27" s="13" customFormat="1" x14ac:dyDescent="0.25">
      <c r="A16" s="12"/>
      <c r="B16" s="13" t="s">
        <v>16</v>
      </c>
      <c r="C16" s="14"/>
      <c r="D16" s="3"/>
      <c r="E16" s="15">
        <v>3.91</v>
      </c>
      <c r="G16" s="16"/>
      <c r="H16" s="16"/>
      <c r="I16" s="16"/>
      <c r="J16" s="16"/>
      <c r="K16" s="289"/>
      <c r="L16" s="16"/>
      <c r="M16" s="15">
        <v>5.42</v>
      </c>
      <c r="O16" s="16"/>
      <c r="P16" s="16"/>
      <c r="Q16" s="16"/>
      <c r="R16" s="16"/>
      <c r="S16" s="16"/>
      <c r="T16" s="16"/>
      <c r="W16" s="13" t="s">
        <v>16</v>
      </c>
      <c r="X16" s="15">
        <v>3.91</v>
      </c>
      <c r="Z16" s="15">
        <v>5.42</v>
      </c>
    </row>
    <row r="17" spans="1:27" x14ac:dyDescent="0.25">
      <c r="B17" t="s">
        <v>17</v>
      </c>
      <c r="E17" s="9" t="s">
        <v>18</v>
      </c>
      <c r="M17" s="9" t="s">
        <v>18</v>
      </c>
      <c r="W17" t="s">
        <v>17</v>
      </c>
      <c r="X17" s="9" t="s">
        <v>18</v>
      </c>
      <c r="Z17" s="9" t="s">
        <v>18</v>
      </c>
    </row>
    <row r="18" spans="1:27" s="13" customFormat="1" x14ac:dyDescent="0.25">
      <c r="A18" s="12"/>
      <c r="B18" s="17" t="s">
        <v>19</v>
      </c>
      <c r="C18" s="14"/>
      <c r="D18" s="3"/>
      <c r="E18" s="15">
        <v>0.98</v>
      </c>
      <c r="G18" s="16"/>
      <c r="H18" s="16"/>
      <c r="I18" s="16"/>
      <c r="J18" s="16"/>
      <c r="K18" s="289"/>
      <c r="L18" s="16"/>
      <c r="M18" s="15">
        <v>0.92</v>
      </c>
      <c r="O18" s="16"/>
      <c r="P18" s="16"/>
      <c r="Q18" s="16"/>
      <c r="R18" s="16"/>
      <c r="S18" s="16"/>
      <c r="T18" s="16"/>
      <c r="W18" s="17" t="s">
        <v>19</v>
      </c>
      <c r="X18" s="15">
        <v>0.98</v>
      </c>
      <c r="Z18" s="15">
        <v>0.92</v>
      </c>
    </row>
    <row r="19" spans="1:27" x14ac:dyDescent="0.25">
      <c r="B19" s="18" t="s">
        <v>20</v>
      </c>
      <c r="E19" s="9" t="s">
        <v>21</v>
      </c>
      <c r="I19" s="7" t="s">
        <v>22</v>
      </c>
      <c r="M19" s="9" t="s">
        <v>21</v>
      </c>
      <c r="Q19" s="7" t="s">
        <v>22</v>
      </c>
      <c r="W19" s="18" t="s">
        <v>20</v>
      </c>
      <c r="X19" s="9" t="s">
        <v>21</v>
      </c>
      <c r="Z19" s="9" t="s">
        <v>21</v>
      </c>
    </row>
    <row r="20" spans="1:27" ht="15.75" thickBot="1" x14ac:dyDescent="0.3">
      <c r="B20" s="19" t="s">
        <v>23</v>
      </c>
      <c r="C20" s="20" t="s">
        <v>24</v>
      </c>
      <c r="D20" s="21"/>
      <c r="E20" s="22" t="s">
        <v>25</v>
      </c>
      <c r="F20" s="20"/>
      <c r="G20" s="23" t="s">
        <v>26</v>
      </c>
      <c r="H20" s="23" t="s">
        <v>27</v>
      </c>
      <c r="I20" s="23" t="s">
        <v>28</v>
      </c>
      <c r="J20" s="23" t="s">
        <v>29</v>
      </c>
      <c r="K20" s="294" t="s">
        <v>30</v>
      </c>
      <c r="L20" s="23" t="s">
        <v>31</v>
      </c>
      <c r="M20" s="22" t="s">
        <v>25</v>
      </c>
      <c r="N20" s="20"/>
      <c r="O20" s="23" t="s">
        <v>26</v>
      </c>
      <c r="P20" s="23" t="s">
        <v>27</v>
      </c>
      <c r="Q20" s="23" t="s">
        <v>28</v>
      </c>
      <c r="R20" s="23" t="s">
        <v>29</v>
      </c>
      <c r="S20" s="294" t="s">
        <v>30</v>
      </c>
      <c r="T20" s="23" t="s">
        <v>31</v>
      </c>
      <c r="W20" s="19" t="s">
        <v>23</v>
      </c>
      <c r="X20" s="22" t="s">
        <v>25</v>
      </c>
      <c r="Y20" s="20"/>
      <c r="Z20" s="22" t="s">
        <v>25</v>
      </c>
      <c r="AA20" s="20"/>
    </row>
    <row r="21" spans="1:27" x14ac:dyDescent="0.25">
      <c r="B21" s="18"/>
      <c r="K21" s="295"/>
      <c r="S21" s="295"/>
      <c r="W21" s="18"/>
    </row>
    <row r="22" spans="1:27" x14ac:dyDescent="0.25">
      <c r="A22" s="1" t="s">
        <v>32</v>
      </c>
      <c r="B22" s="17" t="s">
        <v>32</v>
      </c>
      <c r="C22" s="13" t="s">
        <v>33</v>
      </c>
      <c r="D22" s="24">
        <v>27</v>
      </c>
      <c r="E22" s="9" t="s">
        <v>34</v>
      </c>
      <c r="F22" s="25" t="s">
        <v>35</v>
      </c>
      <c r="G22" s="7" t="s">
        <v>36</v>
      </c>
      <c r="H22" s="26">
        <v>2</v>
      </c>
      <c r="I22" s="11">
        <v>44201.287905092591</v>
      </c>
      <c r="J22" s="7" t="s" cm="1">
        <v>37</v>
      </c>
      <c r="K22" s="295" t="s" cm="1">
        <v>38</v>
      </c>
      <c r="L22" s="7" t="s" cm="1">
        <v>39</v>
      </c>
      <c r="M22" s="9" t="s">
        <v>40</v>
      </c>
      <c r="N22" s="25" t="s">
        <v>35</v>
      </c>
      <c r="O22" s="7" t="s">
        <v>41</v>
      </c>
      <c r="P22" s="26">
        <v>2</v>
      </c>
      <c r="Q22" s="11">
        <v>44201.471990740742</v>
      </c>
      <c r="R22" s="7" t="s" cm="1">
        <v>42</v>
      </c>
      <c r="S22" s="295" t="s" cm="1">
        <v>43</v>
      </c>
      <c r="T22" s="7" t="s" cm="1">
        <v>44</v>
      </c>
      <c r="W22" s="17" t="s">
        <v>32</v>
      </c>
      <c r="X22" s="9" t="s">
        <v>34</v>
      </c>
      <c r="Y22" s="25" t="s">
        <v>35</v>
      </c>
      <c r="Z22" s="9" t="s">
        <v>40</v>
      </c>
      <c r="AA22" s="25" t="s">
        <v>35</v>
      </c>
    </row>
    <row r="23" spans="1:27" x14ac:dyDescent="0.25">
      <c r="A23" s="1" t="s">
        <v>45</v>
      </c>
      <c r="B23" s="27" t="s">
        <v>45</v>
      </c>
      <c r="C23" s="28" t="s">
        <v>46</v>
      </c>
      <c r="D23" s="29">
        <v>28</v>
      </c>
      <c r="E23" s="30" t="s">
        <v>47</v>
      </c>
      <c r="F23" s="31" t="s">
        <v>35</v>
      </c>
      <c r="G23" s="32" t="s">
        <v>36</v>
      </c>
      <c r="H23" s="33">
        <v>2</v>
      </c>
      <c r="I23" s="34">
        <v>44201.287905092591</v>
      </c>
      <c r="J23" s="32" t="s" cm="1">
        <v>48</v>
      </c>
      <c r="K23" s="296" t="s" cm="1">
        <v>49</v>
      </c>
      <c r="L23" s="32" t="s" cm="1">
        <v>39</v>
      </c>
      <c r="M23" s="30" t="s">
        <v>50</v>
      </c>
      <c r="N23" s="31" t="s">
        <v>51</v>
      </c>
      <c r="O23" s="32" t="s">
        <v>52</v>
      </c>
      <c r="P23" s="33">
        <v>10</v>
      </c>
      <c r="Q23" s="34">
        <v>44201.479259259257</v>
      </c>
      <c r="R23" s="32" t="s" cm="1">
        <v>53</v>
      </c>
      <c r="S23" s="296" t="s" cm="1">
        <v>44</v>
      </c>
      <c r="T23" s="32" t="s" cm="1">
        <v>54</v>
      </c>
      <c r="W23" s="27" t="s">
        <v>45</v>
      </c>
      <c r="X23" s="30" t="s">
        <v>47</v>
      </c>
      <c r="Y23" s="31" t="s">
        <v>35</v>
      </c>
      <c r="Z23" s="30" t="s">
        <v>50</v>
      </c>
      <c r="AA23" s="31" t="s">
        <v>51</v>
      </c>
    </row>
    <row r="24" spans="1:27" x14ac:dyDescent="0.25">
      <c r="A24" s="1" t="s">
        <v>55</v>
      </c>
      <c r="B24" s="17" t="s">
        <v>55</v>
      </c>
      <c r="C24" s="13" t="s">
        <v>56</v>
      </c>
      <c r="D24" s="24">
        <v>29</v>
      </c>
      <c r="E24" s="9" t="s">
        <v>57</v>
      </c>
      <c r="F24" s="25" t="s">
        <v>35</v>
      </c>
      <c r="G24" s="7" t="s">
        <v>36</v>
      </c>
      <c r="H24" s="26">
        <v>2</v>
      </c>
      <c r="I24" s="11">
        <v>44201.287905092591</v>
      </c>
      <c r="J24" s="7" t="s" cm="1">
        <v>58</v>
      </c>
      <c r="K24" s="295" t="s" cm="1">
        <v>38</v>
      </c>
      <c r="L24" s="7" t="s" cm="1">
        <v>39</v>
      </c>
      <c r="M24" s="9" t="s">
        <v>59</v>
      </c>
      <c r="N24" s="25" t="s">
        <v>51</v>
      </c>
      <c r="O24" s="7" t="s">
        <v>60</v>
      </c>
      <c r="P24" s="26">
        <v>100</v>
      </c>
      <c r="Q24" s="11">
        <v>44201.486550925925</v>
      </c>
      <c r="R24" s="7" t="s" cm="1">
        <v>61</v>
      </c>
      <c r="S24" s="295" t="s" cm="1">
        <v>62</v>
      </c>
      <c r="T24" s="7" t="s" cm="1">
        <v>63</v>
      </c>
      <c r="W24" s="17" t="s">
        <v>55</v>
      </c>
      <c r="X24" s="9" t="s">
        <v>57</v>
      </c>
      <c r="Y24" s="25" t="s">
        <v>35</v>
      </c>
      <c r="Z24" s="9" t="s">
        <v>59</v>
      </c>
      <c r="AA24" s="25" t="s">
        <v>51</v>
      </c>
    </row>
    <row r="25" spans="1:27" x14ac:dyDescent="0.25">
      <c r="A25" s="1" t="s">
        <v>64</v>
      </c>
      <c r="B25" s="27" t="s">
        <v>64</v>
      </c>
      <c r="C25" s="28" t="s">
        <v>65</v>
      </c>
      <c r="D25" s="29">
        <v>30</v>
      </c>
      <c r="E25" s="30" t="s">
        <v>66</v>
      </c>
      <c r="F25" s="31" t="s">
        <v>35</v>
      </c>
      <c r="G25" s="32" t="s">
        <v>36</v>
      </c>
      <c r="H25" s="33">
        <v>2</v>
      </c>
      <c r="I25" s="34">
        <v>44201.287905092591</v>
      </c>
      <c r="J25" s="32" t="s" cm="1">
        <v>67</v>
      </c>
      <c r="K25" s="296" t="s" cm="1">
        <v>68</v>
      </c>
      <c r="L25" s="32" t="s" cm="1">
        <v>39</v>
      </c>
      <c r="M25" s="30" t="s">
        <v>69</v>
      </c>
      <c r="N25" s="31" t="s">
        <v>35</v>
      </c>
      <c r="O25" s="32" t="s">
        <v>41</v>
      </c>
      <c r="P25" s="33">
        <v>2</v>
      </c>
      <c r="Q25" s="34">
        <v>44201.471990740742</v>
      </c>
      <c r="R25" s="32" t="s" cm="1">
        <v>70</v>
      </c>
      <c r="S25" s="296" t="s" cm="1">
        <v>71</v>
      </c>
      <c r="T25" s="32" t="s" cm="1">
        <v>44</v>
      </c>
      <c r="W25" s="27" t="s">
        <v>64</v>
      </c>
      <c r="X25" s="30" t="s">
        <v>66</v>
      </c>
      <c r="Y25" s="31" t="s">
        <v>35</v>
      </c>
      <c r="Z25" s="30" t="s">
        <v>69</v>
      </c>
      <c r="AA25" s="31" t="s">
        <v>35</v>
      </c>
    </row>
    <row r="26" spans="1:27" x14ac:dyDescent="0.25">
      <c r="A26" s="1" t="s">
        <v>72</v>
      </c>
      <c r="B26" s="17" t="s">
        <v>72</v>
      </c>
      <c r="C26" s="13" t="s">
        <v>73</v>
      </c>
      <c r="D26" s="24">
        <v>31</v>
      </c>
      <c r="E26" s="9" t="s">
        <v>74</v>
      </c>
      <c r="F26" s="25" t="s">
        <v>35</v>
      </c>
      <c r="G26" s="7" t="s">
        <v>36</v>
      </c>
      <c r="H26" s="26">
        <v>2</v>
      </c>
      <c r="I26" s="11">
        <v>44201.287905092591</v>
      </c>
      <c r="J26" s="7" t="s" cm="1">
        <v>75</v>
      </c>
      <c r="K26" s="295" t="s" cm="1">
        <v>38</v>
      </c>
      <c r="L26" s="7" t="s" cm="1">
        <v>39</v>
      </c>
      <c r="M26" s="9" t="s">
        <v>76</v>
      </c>
      <c r="N26" s="25" t="s">
        <v>51</v>
      </c>
      <c r="O26" s="7" t="s">
        <v>60</v>
      </c>
      <c r="P26" s="26">
        <v>100</v>
      </c>
      <c r="Q26" s="11">
        <v>44201.486550925925</v>
      </c>
      <c r="R26" s="7" t="s" cm="1">
        <v>77</v>
      </c>
      <c r="S26" s="295" t="s" cm="1">
        <v>62</v>
      </c>
      <c r="T26" s="7" t="s" cm="1">
        <v>63</v>
      </c>
      <c r="W26" s="17" t="s">
        <v>72</v>
      </c>
      <c r="X26" s="9" t="s">
        <v>74</v>
      </c>
      <c r="Y26" s="25" t="s">
        <v>35</v>
      </c>
      <c r="Z26" s="9" t="s">
        <v>76</v>
      </c>
      <c r="AA26" s="25" t="s">
        <v>51</v>
      </c>
    </row>
    <row r="27" spans="1:27" x14ac:dyDescent="0.25">
      <c r="A27" s="1" t="s">
        <v>78</v>
      </c>
      <c r="B27" s="27" t="s">
        <v>78</v>
      </c>
      <c r="C27" s="28" t="s">
        <v>79</v>
      </c>
      <c r="D27" s="29">
        <v>32</v>
      </c>
      <c r="E27" s="30" t="s">
        <v>80</v>
      </c>
      <c r="F27" s="31" t="s">
        <v>35</v>
      </c>
      <c r="G27" s="32" t="s">
        <v>36</v>
      </c>
      <c r="H27" s="33">
        <v>2</v>
      </c>
      <c r="I27" s="34">
        <v>44201.287905092591</v>
      </c>
      <c r="J27" s="32" t="s" cm="1">
        <v>81</v>
      </c>
      <c r="K27" s="296" t="s" cm="1">
        <v>49</v>
      </c>
      <c r="L27" s="32" t="s" cm="1">
        <v>39</v>
      </c>
      <c r="M27" s="30" t="s">
        <v>82</v>
      </c>
      <c r="N27" s="31" t="s">
        <v>35</v>
      </c>
      <c r="O27" s="32" t="s">
        <v>41</v>
      </c>
      <c r="P27" s="33">
        <v>2</v>
      </c>
      <c r="Q27" s="34">
        <v>44201.471990740742</v>
      </c>
      <c r="R27" s="32" t="s" cm="1">
        <v>83</v>
      </c>
      <c r="S27" s="296" t="s" cm="1">
        <v>84</v>
      </c>
      <c r="T27" s="32" t="s" cm="1">
        <v>44</v>
      </c>
      <c r="W27" s="27" t="s">
        <v>78</v>
      </c>
      <c r="X27" s="30" t="s">
        <v>80</v>
      </c>
      <c r="Y27" s="31" t="s">
        <v>35</v>
      </c>
      <c r="Z27" s="30" t="s">
        <v>82</v>
      </c>
      <c r="AA27" s="31" t="s">
        <v>35</v>
      </c>
    </row>
    <row r="28" spans="1:27" x14ac:dyDescent="0.25">
      <c r="A28" s="1" t="s">
        <v>85</v>
      </c>
      <c r="B28" s="17" t="s">
        <v>85</v>
      </c>
      <c r="C28" s="13" t="s">
        <v>86</v>
      </c>
      <c r="D28" s="24">
        <v>33</v>
      </c>
      <c r="E28" s="9" t="s">
        <v>87</v>
      </c>
      <c r="F28" s="25" t="s">
        <v>35</v>
      </c>
      <c r="G28" s="7" t="s">
        <v>36</v>
      </c>
      <c r="H28" s="26">
        <v>2</v>
      </c>
      <c r="I28" s="11">
        <v>44201.287905092591</v>
      </c>
      <c r="J28" s="7" t="s" cm="1">
        <v>88</v>
      </c>
      <c r="K28" s="295" t="s" cm="1">
        <v>49</v>
      </c>
      <c r="L28" s="7" t="s" cm="1">
        <v>39</v>
      </c>
      <c r="M28" s="9" t="s">
        <v>89</v>
      </c>
      <c r="N28" s="25" t="s">
        <v>35</v>
      </c>
      <c r="O28" s="7" t="s">
        <v>41</v>
      </c>
      <c r="P28" s="26">
        <v>2</v>
      </c>
      <c r="Q28" s="11">
        <v>44201.471990740742</v>
      </c>
      <c r="R28" s="7" t="s" cm="1">
        <v>90</v>
      </c>
      <c r="S28" s="295" t="s" cm="1">
        <v>84</v>
      </c>
      <c r="T28" s="7" t="s" cm="1">
        <v>44</v>
      </c>
      <c r="W28" s="17" t="s">
        <v>85</v>
      </c>
      <c r="X28" s="9" t="s">
        <v>87</v>
      </c>
      <c r="Y28" s="25" t="s">
        <v>35</v>
      </c>
      <c r="Z28" s="9" t="s">
        <v>89</v>
      </c>
      <c r="AA28" s="25" t="s">
        <v>35</v>
      </c>
    </row>
    <row r="29" spans="1:27" x14ac:dyDescent="0.25">
      <c r="A29" s="1" t="s">
        <v>91</v>
      </c>
      <c r="B29" s="27" t="s">
        <v>91</v>
      </c>
      <c r="C29" s="28" t="s">
        <v>92</v>
      </c>
      <c r="D29" s="29">
        <v>34</v>
      </c>
      <c r="E29" s="30" t="s">
        <v>93</v>
      </c>
      <c r="F29" s="31" t="s">
        <v>35</v>
      </c>
      <c r="G29" s="32" t="s">
        <v>36</v>
      </c>
      <c r="H29" s="33">
        <v>2</v>
      </c>
      <c r="I29" s="34">
        <v>44201.287905092591</v>
      </c>
      <c r="J29" s="32" t="s" cm="1">
        <v>94</v>
      </c>
      <c r="K29" s="296" t="s" cm="1">
        <v>49</v>
      </c>
      <c r="L29" s="32" t="s" cm="1">
        <v>39</v>
      </c>
      <c r="M29" s="30" t="s">
        <v>95</v>
      </c>
      <c r="N29" s="31" t="s">
        <v>96</v>
      </c>
      <c r="O29" s="32" t="s">
        <v>41</v>
      </c>
      <c r="P29" s="33">
        <v>2</v>
      </c>
      <c r="Q29" s="34">
        <v>44201.471990740742</v>
      </c>
      <c r="R29" s="32" t="s" cm="1">
        <v>97</v>
      </c>
      <c r="S29" s="296" t="s" cm="1">
        <v>84</v>
      </c>
      <c r="T29" s="32" t="s" cm="1">
        <v>44</v>
      </c>
      <c r="W29" s="27" t="s">
        <v>91</v>
      </c>
      <c r="X29" s="30" t="s">
        <v>93</v>
      </c>
      <c r="Y29" s="31" t="s">
        <v>35</v>
      </c>
      <c r="Z29" s="30" t="s">
        <v>95</v>
      </c>
      <c r="AA29" s="31" t="s">
        <v>96</v>
      </c>
    </row>
    <row r="30" spans="1:27" x14ac:dyDescent="0.25">
      <c r="A30" s="1" t="s">
        <v>98</v>
      </c>
      <c r="B30" s="17" t="s">
        <v>98</v>
      </c>
      <c r="C30" s="13" t="s">
        <v>99</v>
      </c>
      <c r="D30" s="24">
        <v>35</v>
      </c>
      <c r="E30" s="9" t="s">
        <v>100</v>
      </c>
      <c r="F30" s="25" t="s">
        <v>35</v>
      </c>
      <c r="G30" s="7" t="s">
        <v>36</v>
      </c>
      <c r="H30" s="26">
        <v>2</v>
      </c>
      <c r="I30" s="11">
        <v>44201.287905092591</v>
      </c>
      <c r="J30" s="7" t="s" cm="1">
        <v>101</v>
      </c>
      <c r="K30" s="295" t="s" cm="1">
        <v>38</v>
      </c>
      <c r="L30" s="7" t="s" cm="1">
        <v>39</v>
      </c>
      <c r="M30" s="9" t="s">
        <v>102</v>
      </c>
      <c r="N30" s="25" t="s">
        <v>96</v>
      </c>
      <c r="O30" s="7" t="s">
        <v>41</v>
      </c>
      <c r="P30" s="26">
        <v>2</v>
      </c>
      <c r="Q30" s="11">
        <v>44201.471990740742</v>
      </c>
      <c r="R30" s="7" t="s" cm="1">
        <v>103</v>
      </c>
      <c r="S30" s="295" t="s" cm="1">
        <v>43</v>
      </c>
      <c r="T30" s="7" t="s" cm="1">
        <v>44</v>
      </c>
      <c r="W30" s="17" t="s">
        <v>98</v>
      </c>
      <c r="X30" s="9" t="s">
        <v>100</v>
      </c>
      <c r="Y30" s="25" t="s">
        <v>35</v>
      </c>
      <c r="Z30" s="9" t="s">
        <v>102</v>
      </c>
      <c r="AA30" s="25" t="s">
        <v>96</v>
      </c>
    </row>
    <row r="31" spans="1:27" x14ac:dyDescent="0.25">
      <c r="A31" s="1" t="s">
        <v>104</v>
      </c>
      <c r="B31" s="27" t="s">
        <v>104</v>
      </c>
      <c r="C31" s="28" t="s">
        <v>105</v>
      </c>
      <c r="D31" s="29">
        <v>36</v>
      </c>
      <c r="E31" s="30" t="s">
        <v>106</v>
      </c>
      <c r="F31" s="31" t="s">
        <v>96</v>
      </c>
      <c r="G31" s="32" t="s">
        <v>36</v>
      </c>
      <c r="H31" s="33">
        <v>2</v>
      </c>
      <c r="I31" s="34">
        <v>44201.287905092591</v>
      </c>
      <c r="J31" s="32" t="s" cm="1">
        <v>107</v>
      </c>
      <c r="K31" s="296" t="s" cm="1">
        <v>49</v>
      </c>
      <c r="L31" s="32" t="s" cm="1">
        <v>39</v>
      </c>
      <c r="M31" s="30" t="s">
        <v>108</v>
      </c>
      <c r="N31" s="31" t="s">
        <v>96</v>
      </c>
      <c r="O31" s="32" t="s">
        <v>41</v>
      </c>
      <c r="P31" s="33">
        <v>2</v>
      </c>
      <c r="Q31" s="34">
        <v>44201.471990740742</v>
      </c>
      <c r="R31" s="32" t="s" cm="1">
        <v>109</v>
      </c>
      <c r="S31" s="296" t="s" cm="1">
        <v>84</v>
      </c>
      <c r="T31" s="32" t="s" cm="1">
        <v>44</v>
      </c>
      <c r="W31" s="27" t="s">
        <v>104</v>
      </c>
      <c r="X31" s="30" t="s">
        <v>106</v>
      </c>
      <c r="Y31" s="31" t="s">
        <v>96</v>
      </c>
      <c r="Z31" s="30" t="s">
        <v>108</v>
      </c>
      <c r="AA31" s="31" t="s">
        <v>96</v>
      </c>
    </row>
    <row r="32" spans="1:27" x14ac:dyDescent="0.25">
      <c r="A32" s="1" t="s">
        <v>110</v>
      </c>
      <c r="B32" s="17" t="s">
        <v>110</v>
      </c>
      <c r="C32" s="13" t="s">
        <v>111</v>
      </c>
      <c r="D32" s="24">
        <v>37</v>
      </c>
      <c r="E32" s="9" t="s">
        <v>112</v>
      </c>
      <c r="F32" s="25" t="s">
        <v>96</v>
      </c>
      <c r="G32" s="7" t="s">
        <v>36</v>
      </c>
      <c r="H32" s="26">
        <v>2</v>
      </c>
      <c r="I32" s="11">
        <v>44201.287905092591</v>
      </c>
      <c r="J32" s="7" t="s" cm="1">
        <v>113</v>
      </c>
      <c r="K32" s="295" t="s" cm="1">
        <v>114</v>
      </c>
      <c r="L32" s="7" t="s" cm="1">
        <v>39</v>
      </c>
      <c r="M32" s="9" t="s">
        <v>115</v>
      </c>
      <c r="N32" s="25" t="s">
        <v>116</v>
      </c>
      <c r="O32" s="7" t="s">
        <v>41</v>
      </c>
      <c r="P32" s="26">
        <v>2</v>
      </c>
      <c r="Q32" s="11">
        <v>44201.471990740742</v>
      </c>
      <c r="R32" s="7" t="s" cm="1">
        <v>117</v>
      </c>
      <c r="S32" s="295" t="s" cm="1">
        <v>115</v>
      </c>
      <c r="T32" s="7" t="s" cm="1">
        <v>44</v>
      </c>
      <c r="W32" s="17" t="s">
        <v>110</v>
      </c>
      <c r="X32" s="9" t="s">
        <v>112</v>
      </c>
      <c r="Y32" s="25" t="s">
        <v>96</v>
      </c>
      <c r="Z32" s="9" t="s">
        <v>115</v>
      </c>
      <c r="AA32" s="25" t="s">
        <v>116</v>
      </c>
    </row>
    <row r="33" spans="1:27" x14ac:dyDescent="0.25">
      <c r="A33" s="1" t="s">
        <v>118</v>
      </c>
      <c r="B33" s="27" t="s">
        <v>118</v>
      </c>
      <c r="C33" s="28" t="s">
        <v>119</v>
      </c>
      <c r="D33" s="29">
        <v>40</v>
      </c>
      <c r="E33" s="30" t="s">
        <v>120</v>
      </c>
      <c r="F33" s="31" t="s">
        <v>35</v>
      </c>
      <c r="G33" s="32" t="s">
        <v>36</v>
      </c>
      <c r="H33" s="33">
        <v>2</v>
      </c>
      <c r="I33" s="34">
        <v>44201.287905092591</v>
      </c>
      <c r="J33" s="32" t="s" cm="1">
        <v>121</v>
      </c>
      <c r="K33" s="296" t="s" cm="1">
        <v>114</v>
      </c>
      <c r="L33" s="32" t="s" cm="1">
        <v>39</v>
      </c>
      <c r="M33" s="30" t="s">
        <v>122</v>
      </c>
      <c r="N33" s="31" t="s">
        <v>35</v>
      </c>
      <c r="O33" s="32" t="s">
        <v>41</v>
      </c>
      <c r="P33" s="33">
        <v>2</v>
      </c>
      <c r="Q33" s="34">
        <v>44201.471990740742</v>
      </c>
      <c r="R33" s="32" t="s" cm="1">
        <v>123</v>
      </c>
      <c r="S33" s="296" t="s" cm="1">
        <v>115</v>
      </c>
      <c r="T33" s="32" t="s" cm="1">
        <v>44</v>
      </c>
      <c r="W33" s="27" t="s">
        <v>118</v>
      </c>
      <c r="X33" s="30" t="s">
        <v>120</v>
      </c>
      <c r="Y33" s="31" t="s">
        <v>35</v>
      </c>
      <c r="Z33" s="30" t="s">
        <v>122</v>
      </c>
      <c r="AA33" s="31" t="s">
        <v>35</v>
      </c>
    </row>
    <row r="34" spans="1:27" x14ac:dyDescent="0.25">
      <c r="A34" s="1" t="s">
        <v>124</v>
      </c>
      <c r="B34" s="17" t="s">
        <v>124</v>
      </c>
      <c r="C34" s="13" t="s">
        <v>125</v>
      </c>
      <c r="D34" s="24">
        <v>41</v>
      </c>
      <c r="E34" s="9" t="s">
        <v>38</v>
      </c>
      <c r="F34" s="25" t="s">
        <v>116</v>
      </c>
      <c r="G34" s="7" t="s">
        <v>36</v>
      </c>
      <c r="H34" s="26">
        <v>2</v>
      </c>
      <c r="I34" s="11">
        <v>44201.287905092591</v>
      </c>
      <c r="J34" s="7" t="s" cm="1">
        <v>126</v>
      </c>
      <c r="K34" s="295" t="s" cm="1">
        <v>38</v>
      </c>
      <c r="L34" s="7" t="s" cm="1">
        <v>39</v>
      </c>
      <c r="M34" s="9" t="s">
        <v>127</v>
      </c>
      <c r="N34" s="25" t="s">
        <v>96</v>
      </c>
      <c r="O34" s="7" t="s">
        <v>41</v>
      </c>
      <c r="P34" s="26">
        <v>2</v>
      </c>
      <c r="Q34" s="11">
        <v>44201.471990740742</v>
      </c>
      <c r="R34" s="7" t="s" cm="1">
        <v>128</v>
      </c>
      <c r="S34" s="295" t="s" cm="1">
        <v>43</v>
      </c>
      <c r="T34" s="7" t="s" cm="1">
        <v>44</v>
      </c>
      <c r="W34" s="17" t="s">
        <v>124</v>
      </c>
      <c r="X34" s="9" t="s">
        <v>38</v>
      </c>
      <c r="Y34" s="25" t="s">
        <v>116</v>
      </c>
      <c r="Z34" s="9" t="s">
        <v>127</v>
      </c>
      <c r="AA34" s="25" t="s">
        <v>96</v>
      </c>
    </row>
    <row r="35" spans="1:27" x14ac:dyDescent="0.25">
      <c r="A35" s="1" t="s">
        <v>129</v>
      </c>
      <c r="B35" s="27" t="s">
        <v>129</v>
      </c>
      <c r="C35" s="28" t="s">
        <v>130</v>
      </c>
      <c r="D35" s="29">
        <v>46</v>
      </c>
      <c r="E35" s="30" t="s">
        <v>131</v>
      </c>
      <c r="F35" s="31" t="s">
        <v>51</v>
      </c>
      <c r="G35" s="32" t="s">
        <v>132</v>
      </c>
      <c r="H35" s="33">
        <v>20</v>
      </c>
      <c r="I35" s="34">
        <v>44201.302453703705</v>
      </c>
      <c r="J35" s="32" t="s" cm="1">
        <v>133</v>
      </c>
      <c r="K35" s="296" t="s" cm="1">
        <v>134</v>
      </c>
      <c r="L35" s="32" t="s" cm="1">
        <v>135</v>
      </c>
      <c r="M35" s="30" t="s">
        <v>136</v>
      </c>
      <c r="N35" s="31" t="s">
        <v>51</v>
      </c>
      <c r="O35" s="32" t="s">
        <v>60</v>
      </c>
      <c r="P35" s="33">
        <v>100</v>
      </c>
      <c r="Q35" s="34">
        <v>44201.486550925925</v>
      </c>
      <c r="R35" s="32" t="s" cm="1">
        <v>137</v>
      </c>
      <c r="S35" s="296" t="s" cm="1">
        <v>138</v>
      </c>
      <c r="T35" s="32" t="s" cm="1">
        <v>63</v>
      </c>
      <c r="W35" s="27" t="s">
        <v>129</v>
      </c>
      <c r="X35" s="30" t="s">
        <v>131</v>
      </c>
      <c r="Y35" s="31" t="s">
        <v>51</v>
      </c>
      <c r="Z35" s="30" t="s">
        <v>136</v>
      </c>
      <c r="AA35" s="31" t="s">
        <v>51</v>
      </c>
    </row>
    <row r="36" spans="1:27" x14ac:dyDescent="0.25">
      <c r="A36" s="1" t="s">
        <v>139</v>
      </c>
      <c r="B36" s="17" t="s">
        <v>139</v>
      </c>
      <c r="C36" s="13" t="s">
        <v>140</v>
      </c>
      <c r="D36" s="24">
        <v>47</v>
      </c>
      <c r="E36" s="9" t="s">
        <v>49</v>
      </c>
      <c r="F36" s="25" t="s">
        <v>116</v>
      </c>
      <c r="G36" s="7" t="s">
        <v>36</v>
      </c>
      <c r="H36" s="26">
        <v>2</v>
      </c>
      <c r="I36" s="11">
        <v>44201.287905092591</v>
      </c>
      <c r="J36" s="7" t="s" cm="1">
        <v>141</v>
      </c>
      <c r="K36" s="295" t="s" cm="1">
        <v>49</v>
      </c>
      <c r="L36" s="7" t="s" cm="1">
        <v>39</v>
      </c>
      <c r="M36" s="9" t="s">
        <v>142</v>
      </c>
      <c r="N36" s="25" t="s">
        <v>51</v>
      </c>
      <c r="O36" s="7" t="s">
        <v>52</v>
      </c>
      <c r="P36" s="26">
        <v>10</v>
      </c>
      <c r="Q36" s="11">
        <v>44201.479259259257</v>
      </c>
      <c r="R36" s="7" t="s" cm="1">
        <v>143</v>
      </c>
      <c r="S36" s="295" t="s" cm="1">
        <v>44</v>
      </c>
      <c r="T36" s="7" t="s" cm="1">
        <v>54</v>
      </c>
      <c r="W36" s="17" t="s">
        <v>139</v>
      </c>
      <c r="X36" s="9" t="s">
        <v>49</v>
      </c>
      <c r="Y36" s="25" t="s">
        <v>116</v>
      </c>
      <c r="Z36" s="9" t="s">
        <v>142</v>
      </c>
      <c r="AA36" s="25" t="s">
        <v>51</v>
      </c>
    </row>
    <row r="37" spans="1:27" x14ac:dyDescent="0.25">
      <c r="A37" s="1" t="s">
        <v>144</v>
      </c>
      <c r="B37" s="27" t="s">
        <v>144</v>
      </c>
      <c r="C37" s="28" t="s">
        <v>145</v>
      </c>
      <c r="D37" s="29">
        <v>48</v>
      </c>
      <c r="E37" s="30" t="s">
        <v>146</v>
      </c>
      <c r="F37" s="31" t="s">
        <v>96</v>
      </c>
      <c r="G37" s="32" t="s">
        <v>36</v>
      </c>
      <c r="H37" s="33">
        <v>2</v>
      </c>
      <c r="I37" s="34">
        <v>44201.287905092591</v>
      </c>
      <c r="J37" s="32" t="s" cm="1">
        <v>147</v>
      </c>
      <c r="K37" s="296" t="s" cm="1">
        <v>49</v>
      </c>
      <c r="L37" s="32" t="s" cm="1">
        <v>39</v>
      </c>
      <c r="M37" s="30" t="s">
        <v>148</v>
      </c>
      <c r="N37" s="31" t="s">
        <v>51</v>
      </c>
      <c r="O37" s="32" t="s">
        <v>52</v>
      </c>
      <c r="P37" s="33">
        <v>10</v>
      </c>
      <c r="Q37" s="34">
        <v>44201.479259259257</v>
      </c>
      <c r="R37" s="32" t="s" cm="1">
        <v>149</v>
      </c>
      <c r="S37" s="296" t="s" cm="1">
        <v>44</v>
      </c>
      <c r="T37" s="32" t="s" cm="1">
        <v>54</v>
      </c>
      <c r="W37" s="27" t="s">
        <v>144</v>
      </c>
      <c r="X37" s="30" t="s">
        <v>146</v>
      </c>
      <c r="Y37" s="31" t="s">
        <v>96</v>
      </c>
      <c r="Z37" s="30" t="s">
        <v>148</v>
      </c>
      <c r="AA37" s="31" t="s">
        <v>51</v>
      </c>
    </row>
    <row r="38" spans="1:27" x14ac:dyDescent="0.25">
      <c r="A38" s="1" t="s">
        <v>150</v>
      </c>
      <c r="B38" s="17" t="s">
        <v>150</v>
      </c>
      <c r="C38" s="13" t="s">
        <v>151</v>
      </c>
      <c r="D38" s="24">
        <v>49</v>
      </c>
      <c r="E38" s="9" t="s">
        <v>152</v>
      </c>
      <c r="F38" s="25" t="s">
        <v>35</v>
      </c>
      <c r="G38" s="7" t="s">
        <v>36</v>
      </c>
      <c r="H38" s="26">
        <v>2</v>
      </c>
      <c r="I38" s="11">
        <v>44201.287905092591</v>
      </c>
      <c r="J38" s="7" t="s" cm="1">
        <v>153</v>
      </c>
      <c r="K38" s="295" t="s" cm="1">
        <v>38</v>
      </c>
      <c r="L38" s="7" t="s" cm="1">
        <v>39</v>
      </c>
      <c r="M38" s="9" t="s">
        <v>154</v>
      </c>
      <c r="N38" s="25" t="s">
        <v>51</v>
      </c>
      <c r="O38" s="7" t="s">
        <v>155</v>
      </c>
      <c r="P38" s="26">
        <v>500</v>
      </c>
      <c r="Q38" s="11">
        <v>44201.493831018517</v>
      </c>
      <c r="R38" s="7" t="s" cm="1">
        <v>156</v>
      </c>
      <c r="S38" s="295" t="s" cm="1">
        <v>157</v>
      </c>
      <c r="T38" s="7" t="s" cm="1">
        <v>158</v>
      </c>
      <c r="W38" s="17" t="s">
        <v>150</v>
      </c>
      <c r="X38" s="9" t="s">
        <v>152</v>
      </c>
      <c r="Y38" s="25" t="s">
        <v>35</v>
      </c>
      <c r="Z38" s="9" t="s">
        <v>154</v>
      </c>
      <c r="AA38" s="25" t="s">
        <v>51</v>
      </c>
    </row>
    <row r="39" spans="1:27" x14ac:dyDescent="0.25">
      <c r="A39" s="1" t="s">
        <v>159</v>
      </c>
      <c r="B39" s="27" t="s">
        <v>159</v>
      </c>
      <c r="C39" s="28" t="s">
        <v>160</v>
      </c>
      <c r="D39" s="29">
        <v>50</v>
      </c>
      <c r="E39" s="30" t="s">
        <v>161</v>
      </c>
      <c r="F39" s="31" t="s">
        <v>96</v>
      </c>
      <c r="G39" s="32" t="s">
        <v>36</v>
      </c>
      <c r="H39" s="33">
        <v>2</v>
      </c>
      <c r="I39" s="34">
        <v>44201.287905092591</v>
      </c>
      <c r="J39" s="32" t="s" cm="1">
        <v>162</v>
      </c>
      <c r="K39" s="296" t="s" cm="1">
        <v>38</v>
      </c>
      <c r="L39" s="32" t="s" cm="1">
        <v>39</v>
      </c>
      <c r="M39" s="30" t="s">
        <v>163</v>
      </c>
      <c r="N39" s="31" t="s">
        <v>35</v>
      </c>
      <c r="O39" s="32" t="s">
        <v>41</v>
      </c>
      <c r="P39" s="33">
        <v>2</v>
      </c>
      <c r="Q39" s="34">
        <v>44201.471990740742</v>
      </c>
      <c r="R39" s="32" t="s" cm="1">
        <v>164</v>
      </c>
      <c r="S39" s="296" t="s" cm="1">
        <v>43</v>
      </c>
      <c r="T39" s="32" t="s" cm="1">
        <v>44</v>
      </c>
      <c r="W39" s="27" t="s">
        <v>159</v>
      </c>
      <c r="X39" s="30" t="s">
        <v>161</v>
      </c>
      <c r="Y39" s="31" t="s">
        <v>96</v>
      </c>
      <c r="Z39" s="30" t="s">
        <v>163</v>
      </c>
      <c r="AA39" s="31" t="s">
        <v>35</v>
      </c>
    </row>
    <row r="40" spans="1:27" x14ac:dyDescent="0.25">
      <c r="A40" s="1" t="s">
        <v>165</v>
      </c>
      <c r="B40" s="17" t="s">
        <v>165</v>
      </c>
      <c r="C40" s="13" t="s">
        <v>166</v>
      </c>
      <c r="D40" s="24">
        <v>51</v>
      </c>
      <c r="E40" s="9" t="s">
        <v>167</v>
      </c>
      <c r="F40" s="25" t="s">
        <v>51</v>
      </c>
      <c r="G40" s="7" t="s">
        <v>168</v>
      </c>
      <c r="H40" s="26">
        <v>1250</v>
      </c>
      <c r="I40" s="11">
        <v>44201.316990740743</v>
      </c>
      <c r="J40" s="7" t="s" cm="1">
        <v>169</v>
      </c>
      <c r="K40" s="295" t="s" cm="1">
        <v>170</v>
      </c>
      <c r="L40" s="7" t="s" cm="1">
        <v>171</v>
      </c>
      <c r="M40" s="9" t="s">
        <v>172</v>
      </c>
      <c r="N40" s="25" t="s">
        <v>51</v>
      </c>
      <c r="O40" s="7" t="s">
        <v>173</v>
      </c>
      <c r="P40" s="26">
        <v>1000</v>
      </c>
      <c r="Q40" s="11">
        <v>44201.501377314817</v>
      </c>
      <c r="R40" s="7" t="s" cm="1">
        <v>174</v>
      </c>
      <c r="S40" s="295" t="s" cm="1">
        <v>175</v>
      </c>
      <c r="T40" s="7" t="s" cm="1">
        <v>176</v>
      </c>
      <c r="W40" s="17" t="s">
        <v>165</v>
      </c>
      <c r="X40" s="9" t="s">
        <v>167</v>
      </c>
      <c r="Y40" s="25" t="s">
        <v>51</v>
      </c>
      <c r="Z40" s="9" t="s">
        <v>172</v>
      </c>
      <c r="AA40" s="25" t="s">
        <v>51</v>
      </c>
    </row>
    <row r="41" spans="1:27" x14ac:dyDescent="0.25">
      <c r="A41" s="1" t="s">
        <v>177</v>
      </c>
      <c r="B41" s="27" t="s">
        <v>177</v>
      </c>
      <c r="C41" s="28" t="s">
        <v>178</v>
      </c>
      <c r="D41" s="29">
        <v>52</v>
      </c>
      <c r="E41" s="30" t="s">
        <v>179</v>
      </c>
      <c r="F41" s="31" t="s">
        <v>35</v>
      </c>
      <c r="G41" s="32" t="s">
        <v>36</v>
      </c>
      <c r="H41" s="33">
        <v>2</v>
      </c>
      <c r="I41" s="34">
        <v>44201.287905092591</v>
      </c>
      <c r="J41" s="32" t="s" cm="1">
        <v>180</v>
      </c>
      <c r="K41" s="296" t="s" cm="1">
        <v>38</v>
      </c>
      <c r="L41" s="32" t="s" cm="1">
        <v>39</v>
      </c>
      <c r="M41" s="30" t="s">
        <v>181</v>
      </c>
      <c r="N41" s="31" t="s">
        <v>35</v>
      </c>
      <c r="O41" s="32" t="s">
        <v>41</v>
      </c>
      <c r="P41" s="33">
        <v>2</v>
      </c>
      <c r="Q41" s="34">
        <v>44201.471990740742</v>
      </c>
      <c r="R41" s="32" t="s" cm="1">
        <v>182</v>
      </c>
      <c r="S41" s="296" t="s" cm="1">
        <v>43</v>
      </c>
      <c r="T41" s="32" t="s" cm="1">
        <v>44</v>
      </c>
      <c r="W41" s="27" t="s">
        <v>177</v>
      </c>
      <c r="X41" s="30" t="s">
        <v>179</v>
      </c>
      <c r="Y41" s="31" t="s">
        <v>35</v>
      </c>
      <c r="Z41" s="30" t="s">
        <v>181</v>
      </c>
      <c r="AA41" s="31" t="s">
        <v>35</v>
      </c>
    </row>
    <row r="42" spans="1:27" x14ac:dyDescent="0.25">
      <c r="A42" s="1" t="s">
        <v>183</v>
      </c>
      <c r="B42" s="17" t="s">
        <v>183</v>
      </c>
      <c r="C42" s="13" t="s">
        <v>184</v>
      </c>
      <c r="D42" s="24">
        <v>53</v>
      </c>
      <c r="E42" s="9" t="s">
        <v>185</v>
      </c>
      <c r="F42" s="25" t="s">
        <v>35</v>
      </c>
      <c r="G42" s="7" t="s">
        <v>36</v>
      </c>
      <c r="H42" s="26">
        <v>2</v>
      </c>
      <c r="I42" s="11">
        <v>44201.287905092591</v>
      </c>
      <c r="J42" s="7" t="s" cm="1">
        <v>186</v>
      </c>
      <c r="K42" s="295" t="s" cm="1">
        <v>187</v>
      </c>
      <c r="L42" s="7" t="s" cm="1">
        <v>39</v>
      </c>
      <c r="M42" s="9" t="s">
        <v>188</v>
      </c>
      <c r="N42" s="25" t="s">
        <v>35</v>
      </c>
      <c r="O42" s="7" t="s">
        <v>41</v>
      </c>
      <c r="P42" s="26">
        <v>2</v>
      </c>
      <c r="Q42" s="11">
        <v>44201.471990740742</v>
      </c>
      <c r="R42" s="7" t="s" cm="1">
        <v>189</v>
      </c>
      <c r="S42" s="295" t="s" cm="1">
        <v>190</v>
      </c>
      <c r="T42" s="7" t="s" cm="1">
        <v>44</v>
      </c>
      <c r="W42" s="17" t="s">
        <v>183</v>
      </c>
      <c r="X42" s="9" t="s">
        <v>185</v>
      </c>
      <c r="Y42" s="25" t="s">
        <v>35</v>
      </c>
      <c r="Z42" s="9" t="s">
        <v>188</v>
      </c>
      <c r="AA42" s="25" t="s">
        <v>35</v>
      </c>
    </row>
    <row r="43" spans="1:27" x14ac:dyDescent="0.25">
      <c r="A43" s="1" t="s">
        <v>191</v>
      </c>
      <c r="B43" s="28" t="s">
        <v>191</v>
      </c>
      <c r="C43" s="28" t="s">
        <v>192</v>
      </c>
      <c r="D43" s="29">
        <v>55</v>
      </c>
      <c r="E43" s="30" t="s">
        <v>114</v>
      </c>
      <c r="F43" s="31" t="s">
        <v>116</v>
      </c>
      <c r="G43" s="32" t="s">
        <v>36</v>
      </c>
      <c r="H43" s="33">
        <v>2</v>
      </c>
      <c r="I43" s="34">
        <v>44201.287905092591</v>
      </c>
      <c r="J43" s="32" t="s" cm="1">
        <v>193</v>
      </c>
      <c r="K43" s="296" t="s" cm="1">
        <v>114</v>
      </c>
      <c r="L43" s="32" t="s" cm="1">
        <v>39</v>
      </c>
      <c r="M43" s="30" t="s">
        <v>194</v>
      </c>
      <c r="N43" s="31" t="s">
        <v>51</v>
      </c>
      <c r="O43" s="32" t="s">
        <v>52</v>
      </c>
      <c r="P43" s="33">
        <v>10</v>
      </c>
      <c r="Q43" s="34">
        <v>44201.479259259257</v>
      </c>
      <c r="R43" s="32" t="s" cm="1">
        <v>195</v>
      </c>
      <c r="S43" s="296" t="s" cm="1">
        <v>196</v>
      </c>
      <c r="T43" s="32" t="s" cm="1">
        <v>54</v>
      </c>
      <c r="W43" s="28" t="s">
        <v>191</v>
      </c>
      <c r="X43" s="30" t="s">
        <v>114</v>
      </c>
      <c r="Y43" s="31" t="s">
        <v>116</v>
      </c>
      <c r="Z43" s="30" t="s">
        <v>194</v>
      </c>
      <c r="AA43" s="31" t="s">
        <v>51</v>
      </c>
    </row>
    <row r="44" spans="1:27" x14ac:dyDescent="0.25">
      <c r="A44" s="1" t="s">
        <v>197</v>
      </c>
      <c r="B44" s="13" t="s">
        <v>197</v>
      </c>
      <c r="C44" s="13" t="s">
        <v>198</v>
      </c>
      <c r="D44" s="24">
        <v>56</v>
      </c>
      <c r="E44" s="9" t="s">
        <v>199</v>
      </c>
      <c r="F44" s="25" t="s">
        <v>35</v>
      </c>
      <c r="G44" s="7" t="s">
        <v>36</v>
      </c>
      <c r="H44" s="26">
        <v>2</v>
      </c>
      <c r="I44" s="11">
        <v>44201.287905092591</v>
      </c>
      <c r="J44" s="7" t="s" cm="1">
        <v>128</v>
      </c>
      <c r="K44" s="295" t="s" cm="1">
        <v>38</v>
      </c>
      <c r="L44" s="7" t="s" cm="1">
        <v>39</v>
      </c>
      <c r="M44" s="9" t="s">
        <v>200</v>
      </c>
      <c r="N44" s="25" t="s">
        <v>51</v>
      </c>
      <c r="O44" s="7" t="s">
        <v>155</v>
      </c>
      <c r="P44" s="26">
        <v>500</v>
      </c>
      <c r="Q44" s="11">
        <v>44201.493831018517</v>
      </c>
      <c r="R44" s="7" t="s" cm="1">
        <v>201</v>
      </c>
      <c r="S44" s="295" t="s" cm="1">
        <v>157</v>
      </c>
      <c r="T44" s="7" t="s" cm="1">
        <v>158</v>
      </c>
      <c r="W44" s="13" t="s">
        <v>197</v>
      </c>
      <c r="X44" s="9" t="s">
        <v>199</v>
      </c>
      <c r="Y44" s="25" t="s">
        <v>35</v>
      </c>
      <c r="Z44" s="9" t="s">
        <v>200</v>
      </c>
      <c r="AA44" s="25" t="s">
        <v>51</v>
      </c>
    </row>
    <row r="45" spans="1:27" x14ac:dyDescent="0.25">
      <c r="A45" s="1" t="s">
        <v>202</v>
      </c>
      <c r="B45" s="28" t="s">
        <v>202</v>
      </c>
      <c r="C45" s="28" t="s">
        <v>203</v>
      </c>
      <c r="D45" s="29">
        <v>57</v>
      </c>
      <c r="E45" s="30" t="s">
        <v>204</v>
      </c>
      <c r="F45" s="31" t="s">
        <v>51</v>
      </c>
      <c r="G45" s="32" t="s">
        <v>205</v>
      </c>
      <c r="H45" s="33">
        <v>10</v>
      </c>
      <c r="I45" s="34">
        <v>44201.295185185183</v>
      </c>
      <c r="J45" s="32" t="s" cm="1">
        <v>206</v>
      </c>
      <c r="K45" s="296" t="s" cm="1">
        <v>207</v>
      </c>
      <c r="L45" s="32" t="s" cm="1">
        <v>208</v>
      </c>
      <c r="M45" s="30" t="s">
        <v>209</v>
      </c>
      <c r="N45" s="31" t="s">
        <v>51</v>
      </c>
      <c r="O45" s="32" t="s">
        <v>60</v>
      </c>
      <c r="P45" s="33">
        <v>100</v>
      </c>
      <c r="Q45" s="34">
        <v>44201.486550925925</v>
      </c>
      <c r="R45" s="32" t="s" cm="1">
        <v>210</v>
      </c>
      <c r="S45" s="296" t="s" cm="1">
        <v>211</v>
      </c>
      <c r="T45" s="32" t="s" cm="1">
        <v>63</v>
      </c>
      <c r="W45" s="28" t="s">
        <v>202</v>
      </c>
      <c r="X45" s="30" t="s">
        <v>204</v>
      </c>
      <c r="Y45" s="31" t="s">
        <v>51</v>
      </c>
      <c r="Z45" s="30" t="s">
        <v>209</v>
      </c>
      <c r="AA45" s="31" t="s">
        <v>51</v>
      </c>
    </row>
    <row r="46" spans="1:27" x14ac:dyDescent="0.25">
      <c r="A46" s="1" t="s">
        <v>212</v>
      </c>
      <c r="B46" s="13" t="s">
        <v>212</v>
      </c>
      <c r="C46" s="13" t="s">
        <v>213</v>
      </c>
      <c r="D46" s="24">
        <v>62</v>
      </c>
      <c r="E46" s="9" t="s">
        <v>38</v>
      </c>
      <c r="F46" s="25" t="s">
        <v>116</v>
      </c>
      <c r="G46" s="7" t="s">
        <v>36</v>
      </c>
      <c r="H46" s="26">
        <v>2</v>
      </c>
      <c r="I46" s="11">
        <v>44201.287905092591</v>
      </c>
      <c r="J46" s="7" t="s" cm="1">
        <v>214</v>
      </c>
      <c r="K46" s="295" t="s" cm="1">
        <v>38</v>
      </c>
      <c r="L46" s="7" t="s" cm="1">
        <v>39</v>
      </c>
      <c r="M46" s="9" t="s">
        <v>43</v>
      </c>
      <c r="N46" s="25" t="s">
        <v>116</v>
      </c>
      <c r="O46" s="7" t="s">
        <v>41</v>
      </c>
      <c r="P46" s="26">
        <v>2</v>
      </c>
      <c r="Q46" s="11">
        <v>44201.471990740742</v>
      </c>
      <c r="R46" s="7" t="s" cm="1">
        <v>215</v>
      </c>
      <c r="S46" s="295" t="s" cm="1">
        <v>43</v>
      </c>
      <c r="T46" s="7" t="s" cm="1">
        <v>44</v>
      </c>
      <c r="W46" s="13" t="s">
        <v>212</v>
      </c>
      <c r="X46" s="9" t="s">
        <v>38</v>
      </c>
      <c r="Y46" s="25" t="s">
        <v>116</v>
      </c>
      <c r="Z46" s="9" t="s">
        <v>43</v>
      </c>
      <c r="AA46" s="25" t="s">
        <v>116</v>
      </c>
    </row>
    <row r="47" spans="1:27" x14ac:dyDescent="0.25">
      <c r="A47" s="1" t="s">
        <v>216</v>
      </c>
      <c r="B47" s="28" t="s">
        <v>216</v>
      </c>
      <c r="C47" s="28" t="s">
        <v>217</v>
      </c>
      <c r="D47" s="29">
        <v>63</v>
      </c>
      <c r="E47" s="30" t="s">
        <v>38</v>
      </c>
      <c r="F47" s="31" t="s">
        <v>116</v>
      </c>
      <c r="G47" s="32" t="s">
        <v>36</v>
      </c>
      <c r="H47" s="33">
        <v>2</v>
      </c>
      <c r="I47" s="34">
        <v>44201.287905092591</v>
      </c>
      <c r="J47" s="32" t="s" cm="1">
        <v>218</v>
      </c>
      <c r="K47" s="296" t="s" cm="1">
        <v>38</v>
      </c>
      <c r="L47" s="32" t="s" cm="1">
        <v>39</v>
      </c>
      <c r="M47" s="30" t="s">
        <v>43</v>
      </c>
      <c r="N47" s="31" t="s">
        <v>116</v>
      </c>
      <c r="O47" s="32" t="s">
        <v>41</v>
      </c>
      <c r="P47" s="33">
        <v>2</v>
      </c>
      <c r="Q47" s="34">
        <v>44201.471990740742</v>
      </c>
      <c r="R47" s="32" t="s" cm="1">
        <v>219</v>
      </c>
      <c r="S47" s="296" t="s" cm="1">
        <v>43</v>
      </c>
      <c r="T47" s="32" t="s" cm="1">
        <v>44</v>
      </c>
      <c r="W47" s="28" t="s">
        <v>216</v>
      </c>
      <c r="X47" s="30" t="s">
        <v>38</v>
      </c>
      <c r="Y47" s="31" t="s">
        <v>116</v>
      </c>
      <c r="Z47" s="30" t="s">
        <v>43</v>
      </c>
      <c r="AA47" s="31" t="s">
        <v>116</v>
      </c>
    </row>
    <row r="48" spans="1:27" x14ac:dyDescent="0.25">
      <c r="A48" s="1" t="s">
        <v>220</v>
      </c>
      <c r="B48" s="13" t="s">
        <v>220</v>
      </c>
      <c r="C48" s="13" t="s">
        <v>221</v>
      </c>
      <c r="D48" s="24">
        <v>64</v>
      </c>
      <c r="E48" s="9" t="s">
        <v>49</v>
      </c>
      <c r="F48" s="25" t="s">
        <v>116</v>
      </c>
      <c r="G48" s="7" t="s">
        <v>36</v>
      </c>
      <c r="H48" s="26">
        <v>2</v>
      </c>
      <c r="I48" s="11">
        <v>44201.287905092591</v>
      </c>
      <c r="J48" s="7" t="s" cm="1">
        <v>222</v>
      </c>
      <c r="K48" s="295" t="s" cm="1">
        <v>49</v>
      </c>
      <c r="L48" s="7" t="s" cm="1">
        <v>39</v>
      </c>
      <c r="M48" s="9" t="s">
        <v>84</v>
      </c>
      <c r="N48" s="25" t="s">
        <v>116</v>
      </c>
      <c r="O48" s="7" t="s">
        <v>41</v>
      </c>
      <c r="P48" s="26">
        <v>2</v>
      </c>
      <c r="Q48" s="11">
        <v>44201.471990740742</v>
      </c>
      <c r="R48" s="7" t="s" cm="1">
        <v>223</v>
      </c>
      <c r="S48" s="295" t="s" cm="1">
        <v>84</v>
      </c>
      <c r="T48" s="7" t="s" cm="1">
        <v>44</v>
      </c>
      <c r="W48" s="13" t="s">
        <v>220</v>
      </c>
      <c r="X48" s="9" t="s">
        <v>49</v>
      </c>
      <c r="Y48" s="25" t="s">
        <v>116</v>
      </c>
      <c r="Z48" s="9" t="s">
        <v>84</v>
      </c>
      <c r="AA48" s="25" t="s">
        <v>116</v>
      </c>
    </row>
    <row r="49" spans="1:27" x14ac:dyDescent="0.25">
      <c r="A49" s="1" t="s">
        <v>224</v>
      </c>
      <c r="B49" s="28" t="s">
        <v>224</v>
      </c>
      <c r="C49" s="28" t="s">
        <v>225</v>
      </c>
      <c r="D49" s="29">
        <v>65</v>
      </c>
      <c r="E49" s="30" t="s">
        <v>68</v>
      </c>
      <c r="F49" s="31" t="s">
        <v>116</v>
      </c>
      <c r="G49" s="32" t="s">
        <v>36</v>
      </c>
      <c r="H49" s="33">
        <v>2</v>
      </c>
      <c r="I49" s="34">
        <v>44201.287905092591</v>
      </c>
      <c r="J49" s="32" t="s" cm="1">
        <v>226</v>
      </c>
      <c r="K49" s="296" t="s" cm="1">
        <v>68</v>
      </c>
      <c r="L49" s="32" t="s" cm="1">
        <v>39</v>
      </c>
      <c r="M49" s="30" t="s">
        <v>71</v>
      </c>
      <c r="N49" s="31" t="s">
        <v>116</v>
      </c>
      <c r="O49" s="32" t="s">
        <v>41</v>
      </c>
      <c r="P49" s="33">
        <v>2</v>
      </c>
      <c r="Q49" s="34">
        <v>44201.471990740742</v>
      </c>
      <c r="R49" s="32" t="s" cm="1">
        <v>227</v>
      </c>
      <c r="S49" s="296" t="s" cm="1">
        <v>71</v>
      </c>
      <c r="T49" s="32" t="s" cm="1">
        <v>44</v>
      </c>
      <c r="W49" s="28" t="s">
        <v>224</v>
      </c>
      <c r="X49" s="30" t="s">
        <v>68</v>
      </c>
      <c r="Y49" s="31" t="s">
        <v>116</v>
      </c>
      <c r="Z49" s="30" t="s">
        <v>71</v>
      </c>
      <c r="AA49" s="31" t="s">
        <v>116</v>
      </c>
    </row>
    <row r="50" spans="1:27" s="35" customFormat="1" x14ac:dyDescent="0.25">
      <c r="A50" s="1" t="s">
        <v>228</v>
      </c>
      <c r="D50" s="36"/>
      <c r="E50" s="37"/>
      <c r="G50" s="38"/>
      <c r="H50" s="38" t="s">
        <v>22</v>
      </c>
      <c r="I50" s="38"/>
      <c r="J50" s="38"/>
      <c r="K50" s="290"/>
      <c r="L50" s="38"/>
      <c r="M50" s="37"/>
      <c r="O50" s="38"/>
      <c r="P50" s="38" t="s">
        <v>22</v>
      </c>
      <c r="Q50" s="38"/>
      <c r="R50" s="38"/>
      <c r="S50" s="38"/>
      <c r="T50" s="38"/>
      <c r="X50" s="37"/>
      <c r="Z50" s="37"/>
    </row>
    <row r="51" spans="1:27" s="35" customFormat="1" ht="15.75" thickBot="1" x14ac:dyDescent="0.3">
      <c r="A51" s="1" t="s">
        <v>228</v>
      </c>
      <c r="B51" s="39" t="s">
        <v>229</v>
      </c>
      <c r="C51" s="39"/>
      <c r="D51" s="40"/>
      <c r="E51" s="41" t="s">
        <v>230</v>
      </c>
      <c r="F51" s="42"/>
      <c r="G51" s="43" t="s">
        <v>26</v>
      </c>
      <c r="H51" s="43" t="s">
        <v>28</v>
      </c>
      <c r="I51" s="43"/>
      <c r="J51" s="43"/>
      <c r="K51" s="291"/>
      <c r="L51" s="43"/>
      <c r="M51" s="41" t="s">
        <v>230</v>
      </c>
      <c r="N51" s="42"/>
      <c r="O51" s="43" t="s">
        <v>26</v>
      </c>
      <c r="P51" s="43" t="s">
        <v>28</v>
      </c>
      <c r="Q51" s="43"/>
      <c r="R51" s="43"/>
      <c r="S51" s="43"/>
      <c r="T51" s="43"/>
      <c r="W51" s="39" t="s">
        <v>229</v>
      </c>
      <c r="X51" s="41" t="s">
        <v>230</v>
      </c>
      <c r="Y51" s="42"/>
      <c r="Z51" s="41" t="s">
        <v>230</v>
      </c>
      <c r="AA51" s="42"/>
    </row>
    <row r="52" spans="1:27" x14ac:dyDescent="0.25">
      <c r="A52" s="44" t="s">
        <v>231</v>
      </c>
      <c r="B52" t="s">
        <v>231</v>
      </c>
      <c r="C52"/>
      <c r="D52" s="24">
        <v>68</v>
      </c>
      <c r="E52" s="45">
        <v>19</v>
      </c>
      <c r="F52" s="46" t="s">
        <v>232</v>
      </c>
      <c r="G52" s="16" t="s">
        <v>36</v>
      </c>
      <c r="H52" s="11">
        <v>44201.287905092591</v>
      </c>
      <c r="I52" s="11"/>
      <c r="J52" s="16"/>
      <c r="K52" s="292"/>
      <c r="L52" s="25"/>
      <c r="M52" s="45">
        <v>33</v>
      </c>
      <c r="N52" s="46" t="s">
        <v>232</v>
      </c>
      <c r="O52" s="16" t="s">
        <v>41</v>
      </c>
      <c r="P52" s="11">
        <v>44201.471990740742</v>
      </c>
      <c r="Q52" s="11"/>
      <c r="R52" s="16"/>
      <c r="S52" s="47"/>
      <c r="T52" s="25"/>
      <c r="W52" t="s">
        <v>231</v>
      </c>
      <c r="X52" s="45">
        <v>19</v>
      </c>
      <c r="Y52" s="46" t="s">
        <v>232</v>
      </c>
      <c r="Z52" s="45">
        <v>33</v>
      </c>
      <c r="AA52" s="46" t="s">
        <v>232</v>
      </c>
    </row>
    <row r="53" spans="1:27" x14ac:dyDescent="0.25">
      <c r="A53" s="44" t="s">
        <v>233</v>
      </c>
      <c r="B53" s="48" t="s">
        <v>233</v>
      </c>
      <c r="C53" s="48"/>
      <c r="D53" s="29">
        <v>69</v>
      </c>
      <c r="E53" s="49">
        <v>34</v>
      </c>
      <c r="F53" s="50" t="s">
        <v>232</v>
      </c>
      <c r="G53" s="51" t="s">
        <v>36</v>
      </c>
      <c r="H53" s="34">
        <v>44201.287905092591</v>
      </c>
      <c r="I53" s="34"/>
      <c r="J53" s="51"/>
      <c r="K53" s="293"/>
      <c r="L53" s="31"/>
      <c r="M53" s="49">
        <v>91</v>
      </c>
      <c r="N53" s="50" t="s">
        <v>51</v>
      </c>
      <c r="O53" s="51" t="s">
        <v>52</v>
      </c>
      <c r="P53" s="34">
        <v>44201.479259259257</v>
      </c>
      <c r="Q53" s="34"/>
      <c r="R53" s="51"/>
      <c r="S53" s="52"/>
      <c r="T53" s="31"/>
      <c r="W53" s="48" t="s">
        <v>233</v>
      </c>
      <c r="X53" s="49">
        <v>34</v>
      </c>
      <c r="Y53" s="50" t="s">
        <v>232</v>
      </c>
      <c r="Z53" s="49">
        <v>91</v>
      </c>
      <c r="AA53" s="50" t="s">
        <v>51</v>
      </c>
    </row>
    <row r="54" spans="1:27" x14ac:dyDescent="0.25">
      <c r="A54" s="44" t="s">
        <v>234</v>
      </c>
      <c r="B54" s="18" t="s">
        <v>234</v>
      </c>
      <c r="C54"/>
      <c r="D54" s="24">
        <v>70</v>
      </c>
      <c r="E54" s="45">
        <v>56</v>
      </c>
      <c r="F54" s="46" t="s">
        <v>35</v>
      </c>
      <c r="G54" s="16" t="s">
        <v>36</v>
      </c>
      <c r="H54" s="11">
        <v>44201.287905092591</v>
      </c>
      <c r="I54" s="11"/>
      <c r="J54" s="16"/>
      <c r="K54" s="292"/>
      <c r="L54" s="25"/>
      <c r="M54" s="45">
        <v>102</v>
      </c>
      <c r="N54" s="46" t="s">
        <v>51</v>
      </c>
      <c r="O54" s="16" t="s">
        <v>60</v>
      </c>
      <c r="P54" s="11">
        <v>44201.486550925925</v>
      </c>
      <c r="Q54" s="11"/>
      <c r="R54" s="16"/>
      <c r="S54" s="47"/>
      <c r="T54" s="25"/>
      <c r="W54" s="18" t="s">
        <v>234</v>
      </c>
      <c r="X54" s="45">
        <v>56</v>
      </c>
      <c r="Y54" s="46" t="s">
        <v>35</v>
      </c>
      <c r="Z54" s="45">
        <v>102</v>
      </c>
      <c r="AA54" s="46" t="s">
        <v>51</v>
      </c>
    </row>
    <row r="55" spans="1:27" x14ac:dyDescent="0.25">
      <c r="A55" s="44" t="s">
        <v>235</v>
      </c>
      <c r="B55" s="53" t="s">
        <v>235</v>
      </c>
      <c r="C55" s="48"/>
      <c r="D55" s="29">
        <v>71</v>
      </c>
      <c r="E55" s="49">
        <v>49</v>
      </c>
      <c r="F55" s="50" t="s">
        <v>232</v>
      </c>
      <c r="G55" s="51" t="s">
        <v>36</v>
      </c>
      <c r="H55" s="34">
        <v>44201.287905092591</v>
      </c>
      <c r="I55" s="34"/>
      <c r="J55" s="51"/>
      <c r="K55" s="293"/>
      <c r="L55" s="31"/>
      <c r="M55" s="49">
        <v>106</v>
      </c>
      <c r="N55" s="50" t="s">
        <v>51</v>
      </c>
      <c r="O55" s="51" t="s">
        <v>60</v>
      </c>
      <c r="P55" s="34">
        <v>44201.486550925925</v>
      </c>
      <c r="Q55" s="34"/>
      <c r="R55" s="51"/>
      <c r="S55" s="52"/>
      <c r="T55" s="31"/>
      <c r="W55" s="53" t="s">
        <v>235</v>
      </c>
      <c r="X55" s="49">
        <v>49</v>
      </c>
      <c r="Y55" s="50" t="s">
        <v>232</v>
      </c>
      <c r="Z55" s="49">
        <v>106</v>
      </c>
      <c r="AA55" s="50" t="s">
        <v>51</v>
      </c>
    </row>
    <row r="56" spans="1:27" x14ac:dyDescent="0.25">
      <c r="A56" s="44" t="s">
        <v>236</v>
      </c>
      <c r="B56" s="18" t="s">
        <v>236</v>
      </c>
      <c r="C56"/>
      <c r="D56" s="24">
        <v>72</v>
      </c>
      <c r="E56" s="45">
        <v>73</v>
      </c>
      <c r="F56" s="46" t="s">
        <v>35</v>
      </c>
      <c r="G56" s="16" t="s">
        <v>36</v>
      </c>
      <c r="H56" s="11">
        <v>44201.287905092591</v>
      </c>
      <c r="I56" s="11"/>
      <c r="J56" s="16"/>
      <c r="K56" s="292"/>
      <c r="L56" s="25"/>
      <c r="M56" s="45">
        <v>111</v>
      </c>
      <c r="N56" s="46" t="s">
        <v>51</v>
      </c>
      <c r="O56" s="16" t="s">
        <v>60</v>
      </c>
      <c r="P56" s="11">
        <v>44201.486550925925</v>
      </c>
      <c r="Q56" s="11"/>
      <c r="R56" s="16"/>
      <c r="S56" s="47"/>
      <c r="T56" s="25"/>
      <c r="W56" s="18" t="s">
        <v>236</v>
      </c>
      <c r="X56" s="45">
        <v>73</v>
      </c>
      <c r="Y56" s="46" t="s">
        <v>35</v>
      </c>
      <c r="Z56" s="45">
        <v>111</v>
      </c>
      <c r="AA56" s="46" t="s">
        <v>51</v>
      </c>
    </row>
    <row r="57" spans="1:27" x14ac:dyDescent="0.25">
      <c r="A57" s="44" t="s">
        <v>237</v>
      </c>
      <c r="B57" s="53" t="s">
        <v>237</v>
      </c>
      <c r="C57" s="48"/>
      <c r="D57" s="29">
        <v>73</v>
      </c>
      <c r="E57" s="49">
        <v>22</v>
      </c>
      <c r="F57" s="50" t="s">
        <v>232</v>
      </c>
      <c r="G57" s="51" t="s">
        <v>36</v>
      </c>
      <c r="H57" s="34">
        <v>44201.287905092591</v>
      </c>
      <c r="I57" s="34"/>
      <c r="J57" s="51"/>
      <c r="K57" s="293"/>
      <c r="L57" s="31"/>
      <c r="M57" s="49">
        <v>89</v>
      </c>
      <c r="N57" s="50" t="s">
        <v>51</v>
      </c>
      <c r="O57" s="51" t="s">
        <v>60</v>
      </c>
      <c r="P57" s="34">
        <v>44201.486550925925</v>
      </c>
      <c r="Q57" s="34"/>
      <c r="R57" s="51"/>
      <c r="S57" s="52"/>
      <c r="T57" s="31"/>
      <c r="W57" s="53" t="s">
        <v>237</v>
      </c>
      <c r="X57" s="49">
        <v>22</v>
      </c>
      <c r="Y57" s="50" t="s">
        <v>232</v>
      </c>
      <c r="Z57" s="49">
        <v>89</v>
      </c>
      <c r="AA57" s="50" t="s">
        <v>51</v>
      </c>
    </row>
    <row r="58" spans="1:27" x14ac:dyDescent="0.25">
      <c r="A58" s="44" t="s">
        <v>238</v>
      </c>
      <c r="B58" s="18" t="s">
        <v>238</v>
      </c>
      <c r="C58"/>
      <c r="D58" s="24">
        <v>74</v>
      </c>
      <c r="E58" s="45">
        <v>98</v>
      </c>
      <c r="F58" s="46" t="s">
        <v>35</v>
      </c>
      <c r="G58" s="16" t="s">
        <v>36</v>
      </c>
      <c r="H58" s="11">
        <v>44201.287905092591</v>
      </c>
      <c r="I58" s="11"/>
      <c r="J58" s="16"/>
      <c r="K58" s="292"/>
      <c r="L58" s="25"/>
      <c r="M58" s="45">
        <v>107</v>
      </c>
      <c r="N58" s="46" t="s">
        <v>35</v>
      </c>
      <c r="O58" s="16" t="s">
        <v>41</v>
      </c>
      <c r="P58" s="11">
        <v>44201.471990740742</v>
      </c>
      <c r="Q58" s="11"/>
      <c r="R58" s="16"/>
      <c r="S58" s="47"/>
      <c r="T58" s="25"/>
      <c r="W58" s="18" t="s">
        <v>238</v>
      </c>
      <c r="X58" s="45">
        <v>98</v>
      </c>
      <c r="Y58" s="46" t="s">
        <v>35</v>
      </c>
      <c r="Z58" s="45">
        <v>107</v>
      </c>
      <c r="AA58" s="46" t="s">
        <v>35</v>
      </c>
    </row>
    <row r="59" spans="1:27" x14ac:dyDescent="0.25">
      <c r="A59" s="44" t="s">
        <v>239</v>
      </c>
      <c r="B59" s="53" t="s">
        <v>239</v>
      </c>
      <c r="C59" s="48"/>
      <c r="D59" s="29">
        <v>75</v>
      </c>
      <c r="E59" s="49">
        <v>103</v>
      </c>
      <c r="F59" s="50" t="s">
        <v>35</v>
      </c>
      <c r="G59" s="51" t="s">
        <v>36</v>
      </c>
      <c r="H59" s="34">
        <v>44201.287905092591</v>
      </c>
      <c r="I59" s="34"/>
      <c r="J59" s="51"/>
      <c r="K59" s="293"/>
      <c r="L59" s="31"/>
      <c r="M59" s="403">
        <v>189</v>
      </c>
      <c r="N59" s="50" t="s">
        <v>232</v>
      </c>
      <c r="O59" s="51" t="s">
        <v>41</v>
      </c>
      <c r="P59" s="34">
        <v>44201.471990740742</v>
      </c>
      <c r="Q59" s="34"/>
      <c r="R59" s="51"/>
      <c r="S59" s="52"/>
      <c r="T59" s="31"/>
      <c r="W59" s="53" t="s">
        <v>239</v>
      </c>
      <c r="X59" s="49">
        <v>103</v>
      </c>
      <c r="Y59" s="50" t="s">
        <v>35</v>
      </c>
      <c r="Z59" s="49">
        <v>189</v>
      </c>
      <c r="AA59" s="50" t="s">
        <v>232</v>
      </c>
    </row>
    <row r="60" spans="1:27" x14ac:dyDescent="0.25">
      <c r="A60" s="44" t="s">
        <v>240</v>
      </c>
      <c r="B60" s="18" t="s">
        <v>240</v>
      </c>
      <c r="C60"/>
      <c r="D60" s="24">
        <v>76</v>
      </c>
      <c r="E60" s="45">
        <v>109</v>
      </c>
      <c r="F60" s="46" t="s">
        <v>35</v>
      </c>
      <c r="G60" s="16" t="s">
        <v>36</v>
      </c>
      <c r="H60" s="11">
        <v>44201.287905092591</v>
      </c>
      <c r="I60" s="11"/>
      <c r="J60" s="16"/>
      <c r="K60" s="292"/>
      <c r="L60" s="25"/>
      <c r="M60" s="324">
        <v>196</v>
      </c>
      <c r="N60" s="46" t="s">
        <v>232</v>
      </c>
      <c r="O60" s="16" t="s">
        <v>41</v>
      </c>
      <c r="P60" s="11">
        <v>44201.471990740742</v>
      </c>
      <c r="Q60" s="11"/>
      <c r="R60" s="16"/>
      <c r="S60" s="47"/>
      <c r="T60" s="25"/>
      <c r="W60" s="18" t="s">
        <v>240</v>
      </c>
      <c r="X60" s="45">
        <v>109</v>
      </c>
      <c r="Y60" s="46" t="s">
        <v>35</v>
      </c>
      <c r="Z60" s="45">
        <v>196</v>
      </c>
      <c r="AA60" s="46" t="s">
        <v>232</v>
      </c>
    </row>
    <row r="61" spans="1:27" x14ac:dyDescent="0.25">
      <c r="A61" s="44" t="s">
        <v>241</v>
      </c>
      <c r="B61" s="53" t="s">
        <v>241</v>
      </c>
      <c r="C61" s="48"/>
      <c r="D61" s="29">
        <v>77</v>
      </c>
      <c r="E61" s="49">
        <v>119</v>
      </c>
      <c r="F61" s="50" t="s">
        <v>35</v>
      </c>
      <c r="G61" s="51" t="s">
        <v>36</v>
      </c>
      <c r="H61" s="34">
        <v>44201.287905092591</v>
      </c>
      <c r="I61" s="34"/>
      <c r="J61" s="51"/>
      <c r="K61" s="293"/>
      <c r="L61" s="31"/>
      <c r="M61" s="403">
        <v>211</v>
      </c>
      <c r="N61" s="50" t="s">
        <v>232</v>
      </c>
      <c r="O61" s="51" t="s">
        <v>41</v>
      </c>
      <c r="P61" s="34">
        <v>44201.471990740742</v>
      </c>
      <c r="Q61" s="34"/>
      <c r="R61" s="51"/>
      <c r="S61" s="52"/>
      <c r="T61" s="31"/>
      <c r="W61" s="53" t="s">
        <v>241</v>
      </c>
      <c r="X61" s="49">
        <v>119</v>
      </c>
      <c r="Y61" s="50" t="s">
        <v>35</v>
      </c>
      <c r="Z61" s="49">
        <v>211</v>
      </c>
      <c r="AA61" s="50" t="s">
        <v>232</v>
      </c>
    </row>
    <row r="62" spans="1:27" x14ac:dyDescent="0.25">
      <c r="A62" s="44" t="s">
        <v>242</v>
      </c>
      <c r="B62" s="18" t="s">
        <v>242</v>
      </c>
      <c r="C62"/>
      <c r="D62" s="24">
        <v>79</v>
      </c>
      <c r="E62" s="45">
        <v>94</v>
      </c>
      <c r="F62" s="46" t="s">
        <v>51</v>
      </c>
      <c r="G62" s="16" t="s">
        <v>168</v>
      </c>
      <c r="H62" s="11">
        <v>44201.316990740743</v>
      </c>
      <c r="I62" s="11"/>
      <c r="J62" s="16"/>
      <c r="K62" s="292"/>
      <c r="L62" s="25"/>
      <c r="M62" s="324">
        <v>118</v>
      </c>
      <c r="N62" s="46" t="s">
        <v>51</v>
      </c>
      <c r="O62" s="16" t="s">
        <v>173</v>
      </c>
      <c r="P62" s="11">
        <v>44201.501377314817</v>
      </c>
      <c r="Q62" s="11"/>
      <c r="R62" s="16"/>
      <c r="S62" s="47"/>
      <c r="T62" s="25"/>
      <c r="W62" s="18" t="s">
        <v>242</v>
      </c>
      <c r="X62" s="45">
        <v>94</v>
      </c>
      <c r="Y62" s="46" t="s">
        <v>51</v>
      </c>
      <c r="Z62" s="45">
        <v>118</v>
      </c>
      <c r="AA62" s="46" t="s">
        <v>51</v>
      </c>
    </row>
    <row r="63" spans="1:27" x14ac:dyDescent="0.25">
      <c r="A63" s="44" t="s">
        <v>243</v>
      </c>
      <c r="B63" s="53" t="s">
        <v>243</v>
      </c>
      <c r="C63" s="48"/>
      <c r="D63" s="29">
        <v>80</v>
      </c>
      <c r="E63" s="49">
        <v>100</v>
      </c>
      <c r="F63" s="50" t="s">
        <v>51</v>
      </c>
      <c r="G63" s="51" t="s">
        <v>168</v>
      </c>
      <c r="H63" s="34">
        <v>44201.316990740743</v>
      </c>
      <c r="I63" s="34"/>
      <c r="J63" s="51"/>
      <c r="K63" s="293"/>
      <c r="L63" s="31"/>
      <c r="M63" s="403">
        <v>115</v>
      </c>
      <c r="N63" s="50" t="s">
        <v>51</v>
      </c>
      <c r="O63" s="51" t="s">
        <v>173</v>
      </c>
      <c r="P63" s="34">
        <v>44201.501377314817</v>
      </c>
      <c r="Q63" s="34"/>
      <c r="R63" s="51"/>
      <c r="S63" s="52"/>
      <c r="T63" s="31"/>
      <c r="W63" s="53" t="s">
        <v>243</v>
      </c>
      <c r="X63" s="49">
        <v>100</v>
      </c>
      <c r="Y63" s="50" t="s">
        <v>51</v>
      </c>
      <c r="Z63" s="49">
        <v>115</v>
      </c>
      <c r="AA63" s="50" t="s">
        <v>51</v>
      </c>
    </row>
    <row r="64" spans="1:27" x14ac:dyDescent="0.25">
      <c r="A64" s="44" t="s">
        <v>244</v>
      </c>
      <c r="B64" s="18" t="s">
        <v>244</v>
      </c>
      <c r="C64"/>
      <c r="D64" s="24">
        <v>85</v>
      </c>
      <c r="E64" s="45">
        <v>101</v>
      </c>
      <c r="F64" s="46" t="s">
        <v>51</v>
      </c>
      <c r="G64" s="16" t="s">
        <v>168</v>
      </c>
      <c r="H64" s="11">
        <v>44201.316990740743</v>
      </c>
      <c r="I64" s="11"/>
      <c r="J64" s="16"/>
      <c r="K64" s="292"/>
      <c r="L64" s="25"/>
      <c r="M64" s="324">
        <v>109</v>
      </c>
      <c r="N64" s="46" t="s">
        <v>51</v>
      </c>
      <c r="O64" s="16" t="s">
        <v>173</v>
      </c>
      <c r="P64" s="11">
        <v>44201.501377314817</v>
      </c>
      <c r="Q64" s="11"/>
      <c r="R64" s="16"/>
      <c r="S64" s="47"/>
      <c r="T64" s="25"/>
      <c r="W64" s="18" t="s">
        <v>244</v>
      </c>
      <c r="X64" s="45">
        <v>101</v>
      </c>
      <c r="Y64" s="46" t="s">
        <v>51</v>
      </c>
      <c r="Z64" s="45">
        <v>109</v>
      </c>
      <c r="AA64" s="46" t="s">
        <v>51</v>
      </c>
    </row>
    <row r="65" spans="1:27" x14ac:dyDescent="0.25">
      <c r="A65" s="44" t="s">
        <v>245</v>
      </c>
      <c r="B65" s="53" t="s">
        <v>245</v>
      </c>
      <c r="C65" s="48"/>
      <c r="D65" s="29">
        <v>86</v>
      </c>
      <c r="E65" s="49">
        <v>93</v>
      </c>
      <c r="F65" s="50" t="s">
        <v>51</v>
      </c>
      <c r="G65" s="51" t="s">
        <v>168</v>
      </c>
      <c r="H65" s="34">
        <v>44201.316990740743</v>
      </c>
      <c r="I65" s="34"/>
      <c r="J65" s="51"/>
      <c r="K65" s="293"/>
      <c r="L65" s="31"/>
      <c r="M65" s="403">
        <v>148</v>
      </c>
      <c r="N65" s="50" t="s">
        <v>51</v>
      </c>
      <c r="O65" s="51" t="s">
        <v>173</v>
      </c>
      <c r="P65" s="34">
        <v>44201.501377314817</v>
      </c>
      <c r="Q65" s="34"/>
      <c r="R65" s="51"/>
      <c r="S65" s="52"/>
      <c r="T65" s="31"/>
      <c r="W65" s="53" t="s">
        <v>245</v>
      </c>
      <c r="X65" s="49">
        <v>93</v>
      </c>
      <c r="Y65" s="50" t="s">
        <v>51</v>
      </c>
      <c r="Z65" s="49">
        <v>148</v>
      </c>
      <c r="AA65" s="50" t="s">
        <v>51</v>
      </c>
    </row>
    <row r="66" spans="1:27" x14ac:dyDescent="0.25">
      <c r="A66" s="44" t="s">
        <v>246</v>
      </c>
      <c r="B66" s="18" t="s">
        <v>246</v>
      </c>
      <c r="C66"/>
      <c r="D66" s="24">
        <v>87</v>
      </c>
      <c r="E66" s="45">
        <v>97</v>
      </c>
      <c r="F66" s="46" t="s">
        <v>51</v>
      </c>
      <c r="G66" s="16" t="s">
        <v>168</v>
      </c>
      <c r="H66" s="11">
        <v>44201.316990740743</v>
      </c>
      <c r="I66" s="11"/>
      <c r="J66" s="16"/>
      <c r="K66" s="292"/>
      <c r="L66" s="25"/>
      <c r="M66" s="324">
        <v>137</v>
      </c>
      <c r="N66" s="46" t="s">
        <v>51</v>
      </c>
      <c r="O66" s="16" t="s">
        <v>173</v>
      </c>
      <c r="P66" s="11">
        <v>44201.501377314817</v>
      </c>
      <c r="Q66" s="11"/>
      <c r="R66" s="16"/>
      <c r="S66" s="47"/>
      <c r="T66" s="25"/>
      <c r="W66" s="18" t="s">
        <v>246</v>
      </c>
      <c r="X66" s="45">
        <v>97</v>
      </c>
      <c r="Y66" s="46" t="s">
        <v>51</v>
      </c>
      <c r="Z66" s="45">
        <v>137</v>
      </c>
      <c r="AA66" s="46" t="s">
        <v>51</v>
      </c>
    </row>
    <row r="67" spans="1:27" x14ac:dyDescent="0.25">
      <c r="A67" s="44" t="s">
        <v>247</v>
      </c>
      <c r="B67" s="53" t="s">
        <v>247</v>
      </c>
      <c r="C67" s="48"/>
      <c r="D67" s="29">
        <v>88</v>
      </c>
      <c r="E67" s="49">
        <v>96</v>
      </c>
      <c r="F67" s="50" t="s">
        <v>51</v>
      </c>
      <c r="G67" s="51" t="s">
        <v>168</v>
      </c>
      <c r="H67" s="34">
        <v>44201.316990740743</v>
      </c>
      <c r="I67" s="34"/>
      <c r="J67" s="51"/>
      <c r="K67" s="293"/>
      <c r="L67" s="31"/>
      <c r="M67" s="403">
        <v>112</v>
      </c>
      <c r="N67" s="50" t="s">
        <v>51</v>
      </c>
      <c r="O67" s="51" t="s">
        <v>173</v>
      </c>
      <c r="P67" s="34">
        <v>44201.501377314817</v>
      </c>
      <c r="Q67" s="34"/>
      <c r="R67" s="51"/>
      <c r="S67" s="52"/>
      <c r="T67" s="31"/>
      <c r="W67" s="53" t="s">
        <v>247</v>
      </c>
      <c r="X67" s="49">
        <v>96</v>
      </c>
      <c r="Y67" s="50" t="s">
        <v>51</v>
      </c>
      <c r="Z67" s="49">
        <v>112</v>
      </c>
      <c r="AA67" s="50" t="s">
        <v>51</v>
      </c>
    </row>
    <row r="68" spans="1:27" x14ac:dyDescent="0.25">
      <c r="A68" s="44" t="s">
        <v>248</v>
      </c>
      <c r="B68" t="s">
        <v>248</v>
      </c>
      <c r="C68"/>
      <c r="D68" s="24">
        <v>89</v>
      </c>
      <c r="E68" s="45">
        <v>110</v>
      </c>
      <c r="F68" s="46" t="s">
        <v>51</v>
      </c>
      <c r="G68" s="16" t="s">
        <v>168</v>
      </c>
      <c r="H68" s="11">
        <v>44201.316990740743</v>
      </c>
      <c r="I68" s="11"/>
      <c r="J68" s="16"/>
      <c r="K68" s="292"/>
      <c r="L68" s="25"/>
      <c r="M68" s="324">
        <v>242</v>
      </c>
      <c r="N68" s="46" t="s">
        <v>249</v>
      </c>
      <c r="O68" s="16" t="s">
        <v>173</v>
      </c>
      <c r="P68" s="11">
        <v>44201.501377314817</v>
      </c>
      <c r="Q68" s="11"/>
      <c r="R68" s="16"/>
      <c r="S68" s="47"/>
      <c r="T68" s="25"/>
      <c r="W68" t="s">
        <v>248</v>
      </c>
      <c r="X68" s="45">
        <v>110</v>
      </c>
      <c r="Y68" s="46" t="s">
        <v>51</v>
      </c>
      <c r="Z68" s="45">
        <v>242</v>
      </c>
      <c r="AA68" s="46" t="s">
        <v>249</v>
      </c>
    </row>
    <row r="69" spans="1:27" x14ac:dyDescent="0.25">
      <c r="A69" s="44" t="s">
        <v>250</v>
      </c>
      <c r="B69" s="48" t="s">
        <v>250</v>
      </c>
      <c r="C69" s="48"/>
      <c r="D69" s="29">
        <v>90</v>
      </c>
      <c r="E69" s="49">
        <v>97</v>
      </c>
      <c r="F69" s="50" t="s">
        <v>51</v>
      </c>
      <c r="G69" s="51" t="s">
        <v>168</v>
      </c>
      <c r="H69" s="34">
        <v>44201.316990740743</v>
      </c>
      <c r="I69" s="34"/>
      <c r="J69" s="51"/>
      <c r="K69" s="293"/>
      <c r="L69" s="31"/>
      <c r="M69" s="49">
        <v>115</v>
      </c>
      <c r="N69" s="50" t="s">
        <v>51</v>
      </c>
      <c r="O69" s="51" t="s">
        <v>173</v>
      </c>
      <c r="P69" s="34">
        <v>44201.501377314817</v>
      </c>
      <c r="Q69" s="34"/>
      <c r="R69" s="51"/>
      <c r="S69" s="52"/>
      <c r="T69" s="31"/>
      <c r="W69" s="48" t="s">
        <v>250</v>
      </c>
      <c r="X69" s="49">
        <v>97</v>
      </c>
      <c r="Y69" s="50" t="s">
        <v>51</v>
      </c>
      <c r="Z69" s="49">
        <v>115</v>
      </c>
      <c r="AA69" s="50" t="s">
        <v>51</v>
      </c>
    </row>
    <row r="70" spans="1:27" x14ac:dyDescent="0.25">
      <c r="A70" s="44" t="s">
        <v>251</v>
      </c>
      <c r="B70" t="s">
        <v>251</v>
      </c>
      <c r="C70"/>
      <c r="D70" s="24">
        <v>91</v>
      </c>
      <c r="E70" s="45">
        <v>67</v>
      </c>
      <c r="F70" s="46" t="s">
        <v>51</v>
      </c>
      <c r="G70" s="16" t="s">
        <v>168</v>
      </c>
      <c r="H70" s="11">
        <v>44201.316990740743</v>
      </c>
      <c r="I70" s="11"/>
      <c r="J70" s="16"/>
      <c r="K70" s="292"/>
      <c r="L70" s="25"/>
      <c r="M70" s="45">
        <v>128</v>
      </c>
      <c r="N70" s="46" t="s">
        <v>51</v>
      </c>
      <c r="O70" s="16" t="s">
        <v>173</v>
      </c>
      <c r="P70" s="11">
        <v>44201.501377314817</v>
      </c>
      <c r="Q70" s="11"/>
      <c r="R70" s="16"/>
      <c r="S70" s="47"/>
      <c r="T70" s="25"/>
      <c r="W70" t="s">
        <v>251</v>
      </c>
      <c r="X70" s="45">
        <v>67</v>
      </c>
      <c r="Y70" s="46" t="s">
        <v>51</v>
      </c>
      <c r="Z70" s="45">
        <v>128</v>
      </c>
      <c r="AA70" s="46" t="s">
        <v>51</v>
      </c>
    </row>
    <row r="71" spans="1:27" x14ac:dyDescent="0.25">
      <c r="A71" s="44" t="s">
        <v>252</v>
      </c>
      <c r="B71" s="48" t="s">
        <v>252</v>
      </c>
      <c r="C71" s="48"/>
      <c r="D71" s="29">
        <v>92</v>
      </c>
      <c r="E71" s="49">
        <v>54</v>
      </c>
      <c r="F71" s="50" t="s">
        <v>35</v>
      </c>
      <c r="G71" s="51" t="s">
        <v>36</v>
      </c>
      <c r="H71" s="34">
        <v>44201.287905092591</v>
      </c>
      <c r="I71" s="34"/>
      <c r="J71" s="51"/>
      <c r="K71" s="293"/>
      <c r="L71" s="31"/>
      <c r="M71" s="49">
        <v>101</v>
      </c>
      <c r="N71" s="50" t="s">
        <v>51</v>
      </c>
      <c r="O71" s="51" t="s">
        <v>60</v>
      </c>
      <c r="P71" s="34">
        <v>44201.486550925925</v>
      </c>
      <c r="Q71" s="34"/>
      <c r="R71" s="51"/>
      <c r="S71" s="52"/>
      <c r="T71" s="31"/>
      <c r="W71" s="48" t="s">
        <v>252</v>
      </c>
      <c r="X71" s="49">
        <v>54</v>
      </c>
      <c r="Y71" s="50" t="s">
        <v>35</v>
      </c>
      <c r="Z71" s="49">
        <v>101</v>
      </c>
      <c r="AA71" s="50" t="s">
        <v>51</v>
      </c>
    </row>
    <row r="72" spans="1:27" x14ac:dyDescent="0.25">
      <c r="B72" s="18"/>
      <c r="W72" s="18"/>
    </row>
    <row r="73" spans="1:27" x14ac:dyDescent="0.25">
      <c r="B73" s="18"/>
      <c r="W73" s="18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0AB5A-8585-42A9-AFCA-3E7118AD351E}">
  <dimension ref="A1:ML73"/>
  <sheetViews>
    <sheetView workbookViewId="0">
      <selection activeCell="EP33" sqref="EP33:EW33"/>
    </sheetView>
  </sheetViews>
  <sheetFormatPr defaultRowHeight="15" x14ac:dyDescent="0.25"/>
  <cols>
    <col min="1" max="1" width="3.28515625" style="1" customWidth="1"/>
    <col min="2" max="2" width="20.28515625" customWidth="1"/>
    <col min="3" max="3" width="11.42578125" style="2" bestFit="1" customWidth="1"/>
    <col min="4" max="4" width="8.7109375" style="24"/>
    <col min="5" max="5" width="23.7109375" style="9" customWidth="1"/>
    <col min="6" max="6" width="5.5703125" customWidth="1"/>
    <col min="7" max="7" width="15.140625" style="7" customWidth="1"/>
    <col min="8" max="8" width="10.85546875" style="7" customWidth="1"/>
    <col min="9" max="9" width="11.5703125" style="7" customWidth="1"/>
    <col min="10" max="12" width="11.140625" style="7" customWidth="1"/>
    <col min="13" max="13" width="23.7109375" style="9" customWidth="1"/>
    <col min="14" max="14" width="5.5703125" customWidth="1"/>
    <col min="15" max="15" width="15.140625" style="7" customWidth="1"/>
    <col min="16" max="16" width="10.85546875" style="7" customWidth="1"/>
    <col min="17" max="17" width="11.5703125" style="7" customWidth="1"/>
    <col min="18" max="20" width="11.140625" style="7" customWidth="1"/>
    <col min="21" max="21" width="23.7109375" style="9" customWidth="1"/>
    <col min="22" max="22" width="5.5703125" customWidth="1"/>
    <col min="23" max="23" width="15.140625" style="7" customWidth="1"/>
    <col min="24" max="24" width="10.85546875" style="7" customWidth="1"/>
    <col min="25" max="25" width="11.5703125" style="7" customWidth="1"/>
    <col min="26" max="28" width="11.140625" style="7" customWidth="1"/>
    <col min="29" max="29" width="23.7109375" style="9" customWidth="1"/>
    <col min="30" max="30" width="5.5703125" customWidth="1"/>
    <col min="31" max="31" width="15.140625" style="7" customWidth="1"/>
    <col min="32" max="32" width="10.85546875" style="7" customWidth="1"/>
    <col min="33" max="33" width="11.5703125" style="7" customWidth="1"/>
    <col min="34" max="36" width="11.140625" style="7" customWidth="1"/>
    <col min="37" max="37" width="23.7109375" style="9" customWidth="1"/>
    <col min="38" max="38" width="5.5703125" customWidth="1"/>
    <col min="39" max="39" width="15.140625" style="7" customWidth="1"/>
    <col min="40" max="40" width="10.85546875" style="7" customWidth="1"/>
    <col min="41" max="41" width="11.5703125" style="7" customWidth="1"/>
    <col min="42" max="44" width="11.140625" style="7" customWidth="1"/>
    <col min="45" max="45" width="23.7109375" style="9" customWidth="1"/>
    <col min="46" max="46" width="5.5703125" customWidth="1"/>
    <col min="47" max="47" width="15.140625" style="7" customWidth="1"/>
    <col min="48" max="48" width="10.85546875" style="7" customWidth="1"/>
    <col min="49" max="49" width="11.5703125" style="7" customWidth="1"/>
    <col min="50" max="52" width="11.140625" style="7" customWidth="1"/>
    <col min="53" max="53" width="23.7109375" style="9" customWidth="1"/>
    <col min="54" max="54" width="5.5703125" customWidth="1"/>
    <col min="55" max="55" width="15.140625" style="7" customWidth="1"/>
    <col min="56" max="56" width="10.85546875" style="7" customWidth="1"/>
    <col min="57" max="57" width="11.5703125" style="7" customWidth="1"/>
    <col min="58" max="60" width="11.140625" style="7" customWidth="1"/>
    <col min="61" max="61" width="23.7109375" style="9" customWidth="1"/>
    <col min="62" max="62" width="5.5703125" customWidth="1"/>
    <col min="63" max="63" width="15.140625" style="7" customWidth="1"/>
    <col min="64" max="64" width="10.85546875" style="7" customWidth="1"/>
    <col min="65" max="65" width="11.5703125" style="7" customWidth="1"/>
    <col min="66" max="68" width="11.140625" style="7" customWidth="1"/>
    <col min="69" max="69" width="23.7109375" style="9" customWidth="1"/>
    <col min="70" max="70" width="5.5703125" customWidth="1"/>
    <col min="71" max="71" width="15.140625" style="7" customWidth="1"/>
    <col min="72" max="72" width="10.85546875" style="7" customWidth="1"/>
    <col min="73" max="73" width="11.5703125" style="7" customWidth="1"/>
    <col min="74" max="76" width="11.140625" style="7" customWidth="1"/>
    <col min="77" max="77" width="23.7109375" style="9" customWidth="1"/>
    <col min="78" max="78" width="5.5703125" customWidth="1"/>
    <col min="79" max="79" width="15.140625" style="7" customWidth="1"/>
    <col min="80" max="80" width="10.85546875" style="7" customWidth="1"/>
    <col min="81" max="81" width="11.5703125" style="7" customWidth="1"/>
    <col min="82" max="84" width="11.140625" style="7" customWidth="1"/>
    <col min="85" max="85" width="23.7109375" style="9" customWidth="1"/>
    <col min="86" max="86" width="5.5703125" customWidth="1"/>
    <col min="87" max="87" width="15.140625" style="7" customWidth="1"/>
    <col min="88" max="88" width="10.85546875" style="7" customWidth="1"/>
    <col min="89" max="89" width="11.5703125" style="7" customWidth="1"/>
    <col min="90" max="92" width="11.140625" style="7" customWidth="1"/>
    <col min="93" max="93" width="23.7109375" style="9" customWidth="1"/>
    <col min="94" max="94" width="5.5703125" customWidth="1"/>
    <col min="95" max="95" width="15.140625" style="7" customWidth="1"/>
    <col min="96" max="96" width="10.85546875" style="7" customWidth="1"/>
    <col min="97" max="97" width="11.5703125" style="7" customWidth="1"/>
    <col min="98" max="100" width="11.140625" style="7" customWidth="1"/>
    <col min="101" max="101" width="23.7109375" style="9" customWidth="1"/>
    <col min="102" max="102" width="5.5703125" customWidth="1"/>
    <col min="103" max="103" width="15.140625" style="7" customWidth="1"/>
    <col min="104" max="104" width="10.85546875" style="7" customWidth="1"/>
    <col min="105" max="105" width="11.5703125" style="7" customWidth="1"/>
    <col min="106" max="108" width="11.140625" style="7" customWidth="1"/>
    <col min="109" max="109" width="23.7109375" style="9" customWidth="1"/>
    <col min="110" max="110" width="5.5703125" customWidth="1"/>
    <col min="111" max="111" width="15.140625" style="7" customWidth="1"/>
    <col min="112" max="112" width="10.85546875" style="7" customWidth="1"/>
    <col min="113" max="113" width="11.5703125" style="7" customWidth="1"/>
    <col min="114" max="116" width="11.140625" style="7" customWidth="1"/>
    <col min="117" max="117" width="23.7109375" style="9" customWidth="1"/>
    <col min="118" max="118" width="5.5703125" customWidth="1"/>
    <col min="119" max="119" width="15.140625" style="7" customWidth="1"/>
    <col min="120" max="120" width="10.85546875" style="7" customWidth="1"/>
    <col min="121" max="121" width="11.5703125" style="7" customWidth="1"/>
    <col min="122" max="124" width="11.140625" style="7" customWidth="1"/>
    <col min="125" max="125" width="23.7109375" style="9" customWidth="1"/>
    <col min="126" max="126" width="5.5703125" customWidth="1"/>
    <col min="127" max="127" width="15.140625" style="7" customWidth="1"/>
    <col min="128" max="128" width="10.85546875" style="7" customWidth="1"/>
    <col min="129" max="129" width="11.5703125" style="7" customWidth="1"/>
    <col min="130" max="133" width="11.140625" style="7" customWidth="1"/>
    <col min="134" max="134" width="3.28515625" style="1" customWidth="1"/>
    <col min="135" max="135" width="20.28515625" customWidth="1"/>
    <col min="136" max="136" width="11.42578125" style="2" bestFit="1" customWidth="1"/>
    <col min="137" max="137" width="8.7109375" style="24"/>
    <col min="138" max="138" width="23.7109375" style="9" customWidth="1"/>
    <col min="139" max="139" width="5.5703125" customWidth="1"/>
    <col min="140" max="140" width="15.140625" style="7" customWidth="1"/>
    <col min="141" max="141" width="10.85546875" style="7" customWidth="1"/>
    <col min="142" max="142" width="11.5703125" style="7" customWidth="1"/>
    <col min="143" max="145" width="11.140625" style="7" customWidth="1"/>
    <col min="146" max="146" width="23.7109375" style="9" customWidth="1"/>
    <col min="147" max="147" width="5.5703125" customWidth="1"/>
    <col min="148" max="148" width="15.140625" style="7" customWidth="1"/>
    <col min="149" max="149" width="10.85546875" style="7" customWidth="1"/>
    <col min="150" max="150" width="11.5703125" style="7" customWidth="1"/>
    <col min="151" max="153" width="11.140625" style="7" customWidth="1"/>
    <col min="154" max="154" width="23.7109375" style="9" customWidth="1"/>
    <col min="155" max="155" width="5.5703125" customWidth="1"/>
    <col min="156" max="156" width="15.140625" style="7" customWidth="1"/>
    <col min="157" max="157" width="10.85546875" style="7" customWidth="1"/>
    <col min="158" max="158" width="11.5703125" style="7" customWidth="1"/>
    <col min="159" max="161" width="11.140625" style="7" customWidth="1"/>
    <col min="162" max="162" width="23.7109375" style="9" customWidth="1"/>
    <col min="163" max="163" width="5.5703125" customWidth="1"/>
    <col min="164" max="164" width="15.140625" style="7" customWidth="1"/>
    <col min="165" max="165" width="10.85546875" style="7" customWidth="1"/>
    <col min="166" max="166" width="11.5703125" style="7" customWidth="1"/>
    <col min="167" max="169" width="11.140625" style="7" customWidth="1"/>
    <col min="170" max="170" width="23.7109375" style="9" customWidth="1"/>
    <col min="171" max="171" width="5.5703125" customWidth="1"/>
    <col min="172" max="172" width="15.140625" style="7" customWidth="1"/>
    <col min="173" max="173" width="10.85546875" style="7" customWidth="1"/>
    <col min="174" max="174" width="11.5703125" style="7" customWidth="1"/>
    <col min="175" max="177" width="11.140625" style="7" customWidth="1"/>
    <col min="178" max="178" width="23.7109375" style="9" customWidth="1"/>
    <col min="179" max="179" width="5.5703125" customWidth="1"/>
    <col min="180" max="180" width="15.140625" style="7" customWidth="1"/>
    <col min="181" max="181" width="10.85546875" style="7" customWidth="1"/>
    <col min="182" max="182" width="11.5703125" style="7" customWidth="1"/>
    <col min="183" max="185" width="11.140625" style="7" customWidth="1"/>
    <col min="186" max="186" width="23.7109375" style="9" customWidth="1"/>
    <col min="187" max="187" width="5.5703125" customWidth="1"/>
    <col min="188" max="188" width="15.140625" style="7" customWidth="1"/>
    <col min="189" max="189" width="10.85546875" style="7" customWidth="1"/>
    <col min="190" max="190" width="11.5703125" style="7" customWidth="1"/>
    <col min="191" max="193" width="11.140625" style="7" customWidth="1"/>
    <col min="194" max="194" width="23.7109375" style="9" customWidth="1"/>
    <col min="195" max="195" width="5.5703125" customWidth="1"/>
    <col min="196" max="196" width="15.140625" style="7" customWidth="1"/>
    <col min="197" max="197" width="10.85546875" style="7" customWidth="1"/>
    <col min="198" max="198" width="11.5703125" style="7" customWidth="1"/>
    <col min="199" max="201" width="11.140625" style="7" customWidth="1"/>
    <col min="202" max="202" width="23.7109375" style="9" customWidth="1"/>
    <col min="203" max="203" width="5.5703125" customWidth="1"/>
    <col min="204" max="204" width="15.140625" style="7" customWidth="1"/>
    <col min="205" max="205" width="10.85546875" style="7" customWidth="1"/>
    <col min="206" max="206" width="11.5703125" style="7" customWidth="1"/>
    <col min="207" max="209" width="11.140625" style="7" customWidth="1"/>
    <col min="210" max="210" width="23.7109375" style="9" customWidth="1"/>
    <col min="211" max="211" width="5.5703125" customWidth="1"/>
    <col min="212" max="212" width="15.140625" style="7" customWidth="1"/>
    <col min="213" max="213" width="10.85546875" style="7" customWidth="1"/>
    <col min="214" max="214" width="11.5703125" style="7" customWidth="1"/>
    <col min="215" max="217" width="11.140625" style="7" customWidth="1"/>
    <col min="218" max="218" width="23.7109375" style="9" customWidth="1"/>
    <col min="219" max="219" width="5.5703125" customWidth="1"/>
    <col min="220" max="220" width="15.140625" style="7" customWidth="1"/>
    <col min="221" max="221" width="10.85546875" style="7" customWidth="1"/>
    <col min="222" max="222" width="11.5703125" style="7" customWidth="1"/>
    <col min="223" max="225" width="11.140625" style="7" customWidth="1"/>
    <col min="226" max="226" width="23.7109375" style="9" customWidth="1"/>
    <col min="227" max="227" width="5.5703125" customWidth="1"/>
    <col min="228" max="228" width="15.140625" style="7" customWidth="1"/>
    <col min="229" max="229" width="10.85546875" style="7" customWidth="1"/>
    <col min="230" max="230" width="11.5703125" style="7" customWidth="1"/>
    <col min="231" max="233" width="11.140625" style="7" customWidth="1"/>
    <col min="234" max="234" width="23.7109375" style="9" customWidth="1"/>
    <col min="235" max="235" width="5.5703125" customWidth="1"/>
    <col min="236" max="236" width="15.140625" style="7" customWidth="1"/>
    <col min="237" max="237" width="10.85546875" style="7" customWidth="1"/>
    <col min="238" max="238" width="11.5703125" style="7" customWidth="1"/>
    <col min="239" max="241" width="11.140625" style="7" customWidth="1"/>
    <col min="244" max="244" width="20.28515625" customWidth="1"/>
    <col min="245" max="245" width="11.42578125" style="2" bestFit="1" customWidth="1"/>
    <col min="246" max="246" width="8.7109375" style="24"/>
    <col min="247" max="247" width="23.7109375" style="9" customWidth="1"/>
    <col min="248" max="248" width="5.5703125" customWidth="1"/>
    <col min="249" max="249" width="15.140625" style="7" customWidth="1"/>
    <col min="250" max="250" width="10.85546875" style="7" customWidth="1"/>
    <col min="251" max="251" width="11.5703125" style="7" customWidth="1"/>
    <col min="252" max="254" width="11.140625" style="7" customWidth="1"/>
    <col min="255" max="255" width="23.7109375" style="9" customWidth="1"/>
    <col min="256" max="256" width="5.5703125" customWidth="1"/>
    <col min="257" max="257" width="15.140625" style="7" customWidth="1"/>
    <col min="258" max="258" width="10.85546875" style="7" customWidth="1"/>
    <col min="259" max="259" width="11.5703125" style="7" customWidth="1"/>
    <col min="260" max="262" width="11.140625" style="7" customWidth="1"/>
    <col min="263" max="263" width="23.7109375" style="9" customWidth="1"/>
    <col min="264" max="264" width="5.5703125" customWidth="1"/>
    <col min="265" max="265" width="15.140625" style="7" customWidth="1"/>
    <col min="266" max="266" width="10.85546875" style="7" customWidth="1"/>
    <col min="267" max="267" width="11.5703125" style="7" customWidth="1"/>
    <col min="268" max="270" width="11.140625" style="7" customWidth="1"/>
    <col min="271" max="271" width="23.7109375" style="9" customWidth="1"/>
    <col min="272" max="272" width="5.5703125" customWidth="1"/>
    <col min="273" max="273" width="15.140625" style="7" customWidth="1"/>
    <col min="274" max="274" width="10.85546875" style="7" customWidth="1"/>
    <col min="275" max="275" width="11.5703125" style="7" customWidth="1"/>
    <col min="276" max="278" width="11.140625" style="7" customWidth="1"/>
    <col min="279" max="279" width="23.7109375" style="9" customWidth="1"/>
    <col min="280" max="280" width="5.5703125" customWidth="1"/>
    <col min="281" max="281" width="15.140625" style="7" customWidth="1"/>
    <col min="282" max="282" width="10.85546875" style="7" customWidth="1"/>
    <col min="283" max="283" width="11.5703125" style="7" customWidth="1"/>
    <col min="284" max="286" width="11.140625" style="7" customWidth="1"/>
    <col min="287" max="287" width="23.7109375" style="9" customWidth="1"/>
    <col min="288" max="288" width="5.5703125" customWidth="1"/>
    <col min="289" max="289" width="15.140625" style="7" customWidth="1"/>
    <col min="290" max="290" width="10.85546875" style="7" customWidth="1"/>
    <col min="291" max="291" width="11.5703125" style="7" customWidth="1"/>
    <col min="292" max="294" width="11.140625" style="7" customWidth="1"/>
    <col min="295" max="295" width="23.7109375" style="9" customWidth="1"/>
    <col min="296" max="296" width="5.5703125" customWidth="1"/>
    <col min="297" max="297" width="15.140625" style="7" customWidth="1"/>
    <col min="298" max="298" width="10.85546875" style="7" customWidth="1"/>
    <col min="299" max="299" width="11.5703125" style="7" customWidth="1"/>
    <col min="300" max="302" width="11.140625" style="7" customWidth="1"/>
    <col min="303" max="303" width="23.7109375" style="9" customWidth="1"/>
    <col min="304" max="304" width="5.5703125" customWidth="1"/>
    <col min="305" max="305" width="15.140625" style="7" customWidth="1"/>
    <col min="306" max="306" width="10.85546875" style="7" customWidth="1"/>
    <col min="307" max="307" width="11.5703125" style="7" customWidth="1"/>
    <col min="308" max="310" width="11.140625" style="7" customWidth="1"/>
    <col min="311" max="311" width="23.7109375" style="9" customWidth="1"/>
    <col min="312" max="312" width="5.5703125" customWidth="1"/>
    <col min="313" max="313" width="15.140625" style="7" customWidth="1"/>
    <col min="314" max="314" width="10.85546875" style="7" customWidth="1"/>
    <col min="315" max="315" width="11.5703125" style="7" customWidth="1"/>
    <col min="316" max="318" width="11.140625" style="7" customWidth="1"/>
    <col min="319" max="319" width="23.7109375" style="9" customWidth="1"/>
    <col min="320" max="320" width="5.5703125" customWidth="1"/>
    <col min="321" max="321" width="15.140625" style="7" customWidth="1"/>
    <col min="322" max="322" width="10.85546875" style="7" customWidth="1"/>
    <col min="323" max="323" width="11.5703125" style="7" customWidth="1"/>
    <col min="324" max="326" width="11.140625" style="7" customWidth="1"/>
    <col min="327" max="327" width="23.7109375" style="9" customWidth="1"/>
    <col min="328" max="328" width="5.5703125" customWidth="1"/>
    <col min="329" max="329" width="15.140625" style="7" customWidth="1"/>
    <col min="330" max="330" width="10.85546875" style="7" customWidth="1"/>
    <col min="331" max="331" width="11.5703125" style="7" customWidth="1"/>
    <col min="332" max="334" width="11.140625" style="7" customWidth="1"/>
    <col min="335" max="335" width="23.7109375" style="9" customWidth="1"/>
    <col min="336" max="336" width="5.5703125" customWidth="1"/>
    <col min="337" max="337" width="15.140625" style="7" customWidth="1"/>
    <col min="338" max="338" width="10.85546875" style="7" customWidth="1"/>
    <col min="339" max="339" width="11.5703125" style="7" customWidth="1"/>
    <col min="340" max="342" width="11.140625" style="7" customWidth="1"/>
    <col min="343" max="343" width="23.7109375" style="9" customWidth="1"/>
    <col min="344" max="344" width="5.5703125" customWidth="1"/>
    <col min="345" max="345" width="15.140625" style="7" customWidth="1"/>
    <col min="346" max="346" width="10.85546875" style="7" customWidth="1"/>
    <col min="347" max="347" width="11.5703125" style="7" customWidth="1"/>
    <col min="348" max="350" width="11.140625" style="7" customWidth="1"/>
  </cols>
  <sheetData>
    <row r="1" spans="1:350" s="1" customFormat="1" x14ac:dyDescent="0.25">
      <c r="C1" s="2"/>
      <c r="D1" s="24"/>
      <c r="E1" s="4">
        <v>5</v>
      </c>
      <c r="F1" s="1" t="s">
        <v>0</v>
      </c>
      <c r="G1" s="5"/>
      <c r="H1" s="5"/>
      <c r="I1" s="5"/>
      <c r="J1" s="5"/>
      <c r="K1" s="5"/>
      <c r="L1" s="5"/>
      <c r="M1" s="4">
        <v>6</v>
      </c>
      <c r="N1" s="1" t="s">
        <v>1</v>
      </c>
      <c r="O1" s="5"/>
      <c r="P1" s="5"/>
      <c r="Q1" s="5"/>
      <c r="R1" s="5"/>
      <c r="S1" s="5"/>
      <c r="T1" s="5"/>
      <c r="U1" s="4">
        <v>7</v>
      </c>
      <c r="V1" s="1" t="s">
        <v>253</v>
      </c>
      <c r="W1" s="5"/>
      <c r="X1" s="5"/>
      <c r="Y1" s="5"/>
      <c r="Z1" s="5"/>
      <c r="AA1" s="5"/>
      <c r="AB1" s="5"/>
      <c r="AC1" s="4">
        <v>8</v>
      </c>
      <c r="AD1" s="1" t="s">
        <v>254</v>
      </c>
      <c r="AE1" s="5"/>
      <c r="AF1" s="5"/>
      <c r="AG1" s="5"/>
      <c r="AH1" s="5"/>
      <c r="AI1" s="5"/>
      <c r="AJ1" s="5"/>
      <c r="AK1" s="4">
        <v>9</v>
      </c>
      <c r="AL1" s="1" t="s">
        <v>255</v>
      </c>
      <c r="AM1" s="5"/>
      <c r="AN1" s="5"/>
      <c r="AO1" s="5"/>
      <c r="AP1" s="5"/>
      <c r="AQ1" s="5"/>
      <c r="AR1" s="5"/>
      <c r="AS1" s="4">
        <v>10</v>
      </c>
      <c r="AT1" s="1" t="s">
        <v>256</v>
      </c>
      <c r="AU1" s="5"/>
      <c r="AV1" s="5"/>
      <c r="AW1" s="5"/>
      <c r="AX1" s="5"/>
      <c r="AY1" s="5"/>
      <c r="AZ1" s="5"/>
      <c r="BA1" s="4">
        <v>11</v>
      </c>
      <c r="BB1" s="1" t="s">
        <v>257</v>
      </c>
      <c r="BC1" s="5"/>
      <c r="BD1" s="5"/>
      <c r="BE1" s="5"/>
      <c r="BF1" s="5"/>
      <c r="BG1" s="5"/>
      <c r="BH1" s="5"/>
      <c r="BI1" s="4">
        <v>12</v>
      </c>
      <c r="BJ1" s="1" t="s">
        <v>258</v>
      </c>
      <c r="BK1" s="5"/>
      <c r="BL1" s="5"/>
      <c r="BM1" s="5"/>
      <c r="BN1" s="5"/>
      <c r="BO1" s="5"/>
      <c r="BP1" s="5"/>
      <c r="BQ1" s="4">
        <v>13</v>
      </c>
      <c r="BR1" s="1" t="s">
        <v>259</v>
      </c>
      <c r="BS1" s="5"/>
      <c r="BT1" s="5"/>
      <c r="BU1" s="5"/>
      <c r="BV1" s="5"/>
      <c r="BW1" s="5"/>
      <c r="BX1" s="5"/>
      <c r="BY1" s="4">
        <v>14</v>
      </c>
      <c r="BZ1" s="1" t="s">
        <v>260</v>
      </c>
      <c r="CA1" s="5"/>
      <c r="CB1" s="5"/>
      <c r="CC1" s="5"/>
      <c r="CD1" s="5"/>
      <c r="CE1" s="5"/>
      <c r="CF1" s="5"/>
      <c r="CG1" s="4">
        <v>15</v>
      </c>
      <c r="CH1" s="1" t="s">
        <v>261</v>
      </c>
      <c r="CI1" s="5"/>
      <c r="CJ1" s="5"/>
      <c r="CK1" s="5"/>
      <c r="CL1" s="5"/>
      <c r="CM1" s="5"/>
      <c r="CN1" s="5"/>
      <c r="CO1" s="4">
        <v>16</v>
      </c>
      <c r="CP1" s="1" t="s">
        <v>262</v>
      </c>
      <c r="CQ1" s="5"/>
      <c r="CR1" s="5"/>
      <c r="CS1" s="5"/>
      <c r="CT1" s="5"/>
      <c r="CU1" s="5"/>
      <c r="CV1" s="5"/>
      <c r="CW1" s="4">
        <v>17</v>
      </c>
      <c r="CX1" s="1" t="s">
        <v>263</v>
      </c>
      <c r="CY1" s="5"/>
      <c r="CZ1" s="5"/>
      <c r="DA1" s="5"/>
      <c r="DB1" s="5"/>
      <c r="DC1" s="5"/>
      <c r="DD1" s="5"/>
      <c r="DE1" s="4">
        <v>18</v>
      </c>
      <c r="DF1" s="1" t="s">
        <v>264</v>
      </c>
      <c r="DG1" s="5"/>
      <c r="DH1" s="5"/>
      <c r="DI1" s="5"/>
      <c r="DJ1" s="5"/>
      <c r="DK1" s="5"/>
      <c r="DL1" s="5"/>
      <c r="DM1" s="4">
        <v>19</v>
      </c>
      <c r="DN1" s="1" t="s">
        <v>265</v>
      </c>
      <c r="DO1" s="5"/>
      <c r="DP1" s="5"/>
      <c r="DQ1" s="5"/>
      <c r="DR1" s="5"/>
      <c r="DS1" s="5"/>
      <c r="DT1" s="5"/>
      <c r="DU1" s="4">
        <v>20</v>
      </c>
      <c r="DV1" s="1" t="s">
        <v>266</v>
      </c>
      <c r="DW1" s="5"/>
      <c r="DX1" s="5"/>
      <c r="DY1" s="5"/>
      <c r="DZ1" s="5"/>
      <c r="EA1" s="5"/>
      <c r="EB1" s="5"/>
      <c r="EC1" s="5"/>
      <c r="EF1" s="2"/>
      <c r="EG1" s="24"/>
      <c r="EH1" s="4">
        <v>5</v>
      </c>
      <c r="EI1" s="1" t="s">
        <v>0</v>
      </c>
      <c r="EJ1" s="5"/>
      <c r="EK1" s="5"/>
      <c r="EL1" s="5"/>
      <c r="EM1" s="5"/>
      <c r="EN1" s="5"/>
      <c r="EO1" s="5"/>
      <c r="EP1" s="4">
        <v>6</v>
      </c>
      <c r="EQ1" s="1" t="s">
        <v>1</v>
      </c>
      <c r="ER1" s="5"/>
      <c r="ES1" s="5"/>
      <c r="ET1" s="5"/>
      <c r="EU1" s="5"/>
      <c r="EV1" s="5"/>
      <c r="EW1" s="5"/>
      <c r="EX1" s="4">
        <v>7</v>
      </c>
      <c r="EY1" s="1" t="s">
        <v>253</v>
      </c>
      <c r="EZ1" s="5"/>
      <c r="FA1" s="5"/>
      <c r="FB1" s="5"/>
      <c r="FC1" s="5"/>
      <c r="FD1" s="5"/>
      <c r="FE1" s="5"/>
      <c r="FF1" s="4">
        <v>8</v>
      </c>
      <c r="FG1" s="1" t="s">
        <v>254</v>
      </c>
      <c r="FH1" s="5"/>
      <c r="FI1" s="5"/>
      <c r="FJ1" s="5"/>
      <c r="FK1" s="5"/>
      <c r="FL1" s="5"/>
      <c r="FM1" s="5"/>
      <c r="FN1" s="4">
        <v>9</v>
      </c>
      <c r="FO1" s="1" t="s">
        <v>255</v>
      </c>
      <c r="FP1" s="5"/>
      <c r="FQ1" s="5"/>
      <c r="FR1" s="5"/>
      <c r="FS1" s="5"/>
      <c r="FT1" s="5"/>
      <c r="FU1" s="5"/>
      <c r="FV1" s="4">
        <v>10</v>
      </c>
      <c r="FW1" s="1" t="s">
        <v>256</v>
      </c>
      <c r="FX1" s="5"/>
      <c r="FY1" s="5"/>
      <c r="FZ1" s="5"/>
      <c r="GA1" s="5"/>
      <c r="GB1" s="5"/>
      <c r="GC1" s="5"/>
      <c r="GD1" s="4">
        <v>11</v>
      </c>
      <c r="GE1" s="1" t="s">
        <v>257</v>
      </c>
      <c r="GF1" s="5"/>
      <c r="GG1" s="5"/>
      <c r="GH1" s="5"/>
      <c r="GI1" s="5"/>
      <c r="GJ1" s="5"/>
      <c r="GK1" s="5"/>
      <c r="GL1" s="4">
        <v>12</v>
      </c>
      <c r="GM1" s="1" t="s">
        <v>258</v>
      </c>
      <c r="GN1" s="5"/>
      <c r="GO1" s="5"/>
      <c r="GP1" s="5"/>
      <c r="GQ1" s="5"/>
      <c r="GR1" s="5"/>
      <c r="GS1" s="5"/>
      <c r="GT1" s="4">
        <v>13</v>
      </c>
      <c r="GU1" s="1" t="s">
        <v>259</v>
      </c>
      <c r="GV1" s="5"/>
      <c r="GW1" s="5"/>
      <c r="GX1" s="5"/>
      <c r="GY1" s="5"/>
      <c r="GZ1" s="5"/>
      <c r="HA1" s="5"/>
      <c r="HB1" s="4">
        <v>14</v>
      </c>
      <c r="HC1" s="1" t="s">
        <v>260</v>
      </c>
      <c r="HD1" s="5"/>
      <c r="HE1" s="5"/>
      <c r="HF1" s="5"/>
      <c r="HG1" s="5"/>
      <c r="HH1" s="5"/>
      <c r="HI1" s="5"/>
      <c r="HJ1" s="4">
        <v>15</v>
      </c>
      <c r="HK1" s="1" t="s">
        <v>261</v>
      </c>
      <c r="HL1" s="5"/>
      <c r="HM1" s="5"/>
      <c r="HN1" s="5"/>
      <c r="HO1" s="5"/>
      <c r="HP1" s="5"/>
      <c r="HQ1" s="5"/>
      <c r="HR1" s="4">
        <v>16</v>
      </c>
      <c r="HS1" s="1" t="s">
        <v>262</v>
      </c>
      <c r="HT1" s="5"/>
      <c r="HU1" s="5"/>
      <c r="HV1" s="5"/>
      <c r="HW1" s="5"/>
      <c r="HX1" s="5"/>
      <c r="HY1" s="5"/>
      <c r="HZ1" s="4">
        <v>17</v>
      </c>
      <c r="IA1" s="1" t="s">
        <v>263</v>
      </c>
      <c r="IB1" s="5"/>
      <c r="IC1" s="5"/>
      <c r="ID1" s="5"/>
      <c r="IE1" s="5"/>
      <c r="IF1" s="5"/>
      <c r="IG1" s="5"/>
      <c r="IK1" s="2"/>
      <c r="IL1" s="24"/>
      <c r="IM1" s="4">
        <v>5</v>
      </c>
      <c r="IN1" s="1" t="s">
        <v>0</v>
      </c>
      <c r="IO1" s="5"/>
      <c r="IP1" s="5"/>
      <c r="IQ1" s="5"/>
      <c r="IR1" s="5"/>
      <c r="IS1" s="5"/>
      <c r="IT1" s="5"/>
      <c r="IU1" s="4">
        <v>6</v>
      </c>
      <c r="IV1" s="1" t="s">
        <v>1</v>
      </c>
      <c r="IW1" s="5"/>
      <c r="IX1" s="5"/>
      <c r="IY1" s="5"/>
      <c r="IZ1" s="5"/>
      <c r="JA1" s="5"/>
      <c r="JB1" s="5"/>
      <c r="JC1" s="4">
        <v>7</v>
      </c>
      <c r="JD1" s="1" t="s">
        <v>253</v>
      </c>
      <c r="JE1" s="5"/>
      <c r="JF1" s="5"/>
      <c r="JG1" s="5"/>
      <c r="JH1" s="5"/>
      <c r="JI1" s="5"/>
      <c r="JJ1" s="5"/>
      <c r="JK1" s="4">
        <v>8</v>
      </c>
      <c r="JL1" s="1" t="s">
        <v>254</v>
      </c>
      <c r="JM1" s="5"/>
      <c r="JN1" s="5"/>
      <c r="JO1" s="5"/>
      <c r="JP1" s="5"/>
      <c r="JQ1" s="5"/>
      <c r="JR1" s="5"/>
      <c r="JS1" s="4">
        <v>9</v>
      </c>
      <c r="JT1" s="1" t="s">
        <v>255</v>
      </c>
      <c r="JU1" s="5"/>
      <c r="JV1" s="5"/>
      <c r="JW1" s="5"/>
      <c r="JX1" s="5"/>
      <c r="JY1" s="5"/>
      <c r="JZ1" s="5"/>
      <c r="KA1" s="4">
        <v>10</v>
      </c>
      <c r="KB1" s="1" t="s">
        <v>256</v>
      </c>
      <c r="KC1" s="5"/>
      <c r="KD1" s="5"/>
      <c r="KE1" s="5"/>
      <c r="KF1" s="5"/>
      <c r="KG1" s="5"/>
      <c r="KH1" s="5"/>
      <c r="KI1" s="4">
        <v>11</v>
      </c>
      <c r="KJ1" s="1" t="s">
        <v>257</v>
      </c>
      <c r="KK1" s="5"/>
      <c r="KL1" s="5"/>
      <c r="KM1" s="5"/>
      <c r="KN1" s="5"/>
      <c r="KO1" s="5"/>
      <c r="KP1" s="5"/>
      <c r="KQ1" s="4">
        <v>12</v>
      </c>
      <c r="KR1" s="1" t="s">
        <v>258</v>
      </c>
      <c r="KS1" s="5"/>
      <c r="KT1" s="5"/>
      <c r="KU1" s="5"/>
      <c r="KV1" s="5"/>
      <c r="KW1" s="5"/>
      <c r="KX1" s="5"/>
      <c r="KY1" s="4">
        <v>13</v>
      </c>
      <c r="KZ1" s="1" t="s">
        <v>259</v>
      </c>
      <c r="LA1" s="5"/>
      <c r="LB1" s="5"/>
      <c r="LC1" s="5"/>
      <c r="LD1" s="5"/>
      <c r="LE1" s="5"/>
      <c r="LF1" s="5"/>
      <c r="LG1" s="4">
        <v>14</v>
      </c>
      <c r="LH1" s="1" t="s">
        <v>260</v>
      </c>
      <c r="LI1" s="5"/>
      <c r="LJ1" s="5"/>
      <c r="LK1" s="5"/>
      <c r="LL1" s="5"/>
      <c r="LM1" s="5"/>
      <c r="LN1" s="5"/>
      <c r="LO1" s="4">
        <v>15</v>
      </c>
      <c r="LP1" s="1" t="s">
        <v>261</v>
      </c>
      <c r="LQ1" s="5"/>
      <c r="LR1" s="5"/>
      <c r="LS1" s="5"/>
      <c r="LT1" s="5"/>
      <c r="LU1" s="5"/>
      <c r="LV1" s="5"/>
      <c r="LW1" s="4">
        <v>16</v>
      </c>
      <c r="LX1" s="1" t="s">
        <v>262</v>
      </c>
      <c r="LY1" s="5"/>
      <c r="LZ1" s="5"/>
      <c r="MA1" s="5"/>
      <c r="MB1" s="5"/>
      <c r="MC1" s="5"/>
      <c r="MD1" s="5"/>
      <c r="ME1" s="4">
        <v>17</v>
      </c>
      <c r="MF1" s="1" t="s">
        <v>263</v>
      </c>
      <c r="MG1" s="5"/>
      <c r="MH1" s="5"/>
      <c r="MI1" s="5"/>
      <c r="MJ1" s="5"/>
      <c r="MK1" s="5"/>
      <c r="ML1" s="5"/>
    </row>
    <row r="2" spans="1:350" s="1" customFormat="1" x14ac:dyDescent="0.25">
      <c r="C2" s="2"/>
      <c r="D2" s="24"/>
      <c r="E2" s="4"/>
      <c r="G2" s="5"/>
      <c r="H2" s="5"/>
      <c r="I2" s="5"/>
      <c r="J2" s="5"/>
      <c r="K2" s="5"/>
      <c r="L2" s="5"/>
      <c r="M2" s="4"/>
      <c r="O2" s="5"/>
      <c r="P2" s="5"/>
      <c r="Q2" s="5"/>
      <c r="R2" s="5"/>
      <c r="S2" s="5"/>
      <c r="T2" s="5"/>
      <c r="U2" s="4"/>
      <c r="W2" s="5"/>
      <c r="X2" s="5"/>
      <c r="Y2" s="5"/>
      <c r="Z2" s="5"/>
      <c r="AA2" s="5"/>
      <c r="AB2" s="5"/>
      <c r="AC2" s="4"/>
      <c r="AE2" s="5"/>
      <c r="AF2" s="5"/>
      <c r="AG2" s="5"/>
      <c r="AH2" s="5"/>
      <c r="AI2" s="5"/>
      <c r="AJ2" s="5"/>
      <c r="AK2" s="4"/>
      <c r="AM2" s="5"/>
      <c r="AN2" s="5"/>
      <c r="AO2" s="5"/>
      <c r="AP2" s="5"/>
      <c r="AQ2" s="5"/>
      <c r="AR2" s="5"/>
      <c r="AS2" s="4"/>
      <c r="AU2" s="5"/>
      <c r="AV2" s="5"/>
      <c r="AW2" s="5"/>
      <c r="AX2" s="5"/>
      <c r="AY2" s="5"/>
      <c r="AZ2" s="5"/>
      <c r="BA2" s="4"/>
      <c r="BC2" s="5"/>
      <c r="BD2" s="5"/>
      <c r="BE2" s="5"/>
      <c r="BF2" s="5"/>
      <c r="BG2" s="5"/>
      <c r="BH2" s="5"/>
      <c r="BI2" s="4"/>
      <c r="BK2" s="5"/>
      <c r="BL2" s="5"/>
      <c r="BM2" s="5"/>
      <c r="BN2" s="5"/>
      <c r="BO2" s="5"/>
      <c r="BP2" s="5"/>
      <c r="BQ2" s="4"/>
      <c r="BS2" s="5"/>
      <c r="BT2" s="5"/>
      <c r="BU2" s="5"/>
      <c r="BV2" s="5"/>
      <c r="BW2" s="5"/>
      <c r="BX2" s="5"/>
      <c r="BY2" s="4"/>
      <c r="CA2" s="5"/>
      <c r="CB2" s="5"/>
      <c r="CC2" s="5"/>
      <c r="CD2" s="5"/>
      <c r="CE2" s="5"/>
      <c r="CF2" s="5"/>
      <c r="CG2" s="4"/>
      <c r="CI2" s="5"/>
      <c r="CJ2" s="5"/>
      <c r="CK2" s="5"/>
      <c r="CL2" s="5"/>
      <c r="CM2" s="5"/>
      <c r="CN2" s="5"/>
      <c r="CO2" s="4"/>
      <c r="CQ2" s="5"/>
      <c r="CR2" s="5"/>
      <c r="CS2" s="5"/>
      <c r="CT2" s="5"/>
      <c r="CU2" s="5"/>
      <c r="CV2" s="5"/>
      <c r="CW2" s="4"/>
      <c r="CY2" s="5"/>
      <c r="CZ2" s="5"/>
      <c r="DA2" s="5"/>
      <c r="DB2" s="5"/>
      <c r="DC2" s="5"/>
      <c r="DD2" s="5"/>
      <c r="DE2" s="4"/>
      <c r="DG2" s="5"/>
      <c r="DH2" s="5"/>
      <c r="DI2" s="5"/>
      <c r="DJ2" s="5"/>
      <c r="DK2" s="5"/>
      <c r="DL2" s="5"/>
      <c r="DM2" s="4"/>
      <c r="DO2" s="5"/>
      <c r="DP2" s="5"/>
      <c r="DQ2" s="5"/>
      <c r="DR2" s="5"/>
      <c r="DS2" s="5"/>
      <c r="DT2" s="5"/>
      <c r="DU2" s="4"/>
      <c r="DW2" s="5"/>
      <c r="DX2" s="5"/>
      <c r="DY2" s="5"/>
      <c r="DZ2" s="5"/>
      <c r="EA2" s="5"/>
      <c r="EB2" s="5"/>
      <c r="EC2" s="5"/>
      <c r="EF2" s="2"/>
      <c r="EG2" s="24"/>
      <c r="EH2" s="4"/>
      <c r="EJ2" s="5"/>
      <c r="EK2" s="5"/>
      <c r="EL2" s="5"/>
      <c r="EM2" s="5"/>
      <c r="EN2" s="5"/>
      <c r="EO2" s="5"/>
      <c r="EP2" s="4"/>
      <c r="ER2" s="5"/>
      <c r="ES2" s="5"/>
      <c r="ET2" s="5"/>
      <c r="EU2" s="5"/>
      <c r="EV2" s="5"/>
      <c r="EW2" s="5"/>
      <c r="EX2" s="4"/>
      <c r="EZ2" s="5"/>
      <c r="FA2" s="5"/>
      <c r="FB2" s="5"/>
      <c r="FC2" s="5"/>
      <c r="FD2" s="5"/>
      <c r="FE2" s="5"/>
      <c r="FF2" s="4"/>
      <c r="FH2" s="5"/>
      <c r="FI2" s="5"/>
      <c r="FJ2" s="5"/>
      <c r="FK2" s="5"/>
      <c r="FL2" s="5"/>
      <c r="FM2" s="5"/>
      <c r="FN2" s="4"/>
      <c r="FP2" s="5"/>
      <c r="FQ2" s="5"/>
      <c r="FR2" s="5"/>
      <c r="FS2" s="5"/>
      <c r="FT2" s="5"/>
      <c r="FU2" s="5"/>
      <c r="FV2" s="4"/>
      <c r="FX2" s="5"/>
      <c r="FY2" s="5"/>
      <c r="FZ2" s="5"/>
      <c r="GA2" s="5"/>
      <c r="GB2" s="5"/>
      <c r="GC2" s="5"/>
      <c r="GD2" s="4"/>
      <c r="GF2" s="5"/>
      <c r="GG2" s="5"/>
      <c r="GH2" s="5"/>
      <c r="GI2" s="5"/>
      <c r="GJ2" s="5"/>
      <c r="GK2" s="5"/>
      <c r="GL2" s="4"/>
      <c r="GN2" s="5"/>
      <c r="GO2" s="5"/>
      <c r="GP2" s="5"/>
      <c r="GQ2" s="5"/>
      <c r="GR2" s="5"/>
      <c r="GS2" s="5"/>
      <c r="GT2" s="4"/>
      <c r="GV2" s="5"/>
      <c r="GW2" s="5"/>
      <c r="GX2" s="5"/>
      <c r="GY2" s="5"/>
      <c r="GZ2" s="5"/>
      <c r="HA2" s="5"/>
      <c r="HB2" s="4"/>
      <c r="HD2" s="5"/>
      <c r="HE2" s="5"/>
      <c r="HF2" s="5"/>
      <c r="HG2" s="5"/>
      <c r="HH2" s="5"/>
      <c r="HI2" s="5"/>
      <c r="HJ2" s="4"/>
      <c r="HL2" s="5"/>
      <c r="HM2" s="5"/>
      <c r="HN2" s="5"/>
      <c r="HO2" s="5"/>
      <c r="HP2" s="5"/>
      <c r="HQ2" s="5"/>
      <c r="HR2" s="4"/>
      <c r="HT2" s="5"/>
      <c r="HU2" s="5"/>
      <c r="HV2" s="5"/>
      <c r="HW2" s="5"/>
      <c r="HX2" s="5"/>
      <c r="HY2" s="5"/>
      <c r="HZ2" s="4"/>
      <c r="IB2" s="5"/>
      <c r="IC2" s="5"/>
      <c r="ID2" s="5"/>
      <c r="IE2" s="5"/>
      <c r="IF2" s="5"/>
      <c r="IG2" s="5"/>
      <c r="IK2" s="2"/>
      <c r="IL2" s="24"/>
      <c r="IM2" s="4"/>
      <c r="IO2" s="5"/>
      <c r="IP2" s="5"/>
      <c r="IQ2" s="5"/>
      <c r="IR2" s="5"/>
      <c r="IS2" s="5"/>
      <c r="IT2" s="5"/>
      <c r="IU2" s="4"/>
      <c r="IW2" s="5"/>
      <c r="IX2" s="5"/>
      <c r="IY2" s="5"/>
      <c r="IZ2" s="5"/>
      <c r="JA2" s="5"/>
      <c r="JB2" s="5"/>
      <c r="JC2" s="4"/>
      <c r="JE2" s="5"/>
      <c r="JF2" s="5"/>
      <c r="JG2" s="5"/>
      <c r="JH2" s="5"/>
      <c r="JI2" s="5"/>
      <c r="JJ2" s="5"/>
      <c r="JK2" s="4"/>
      <c r="JM2" s="5"/>
      <c r="JN2" s="5"/>
      <c r="JO2" s="5"/>
      <c r="JP2" s="5"/>
      <c r="JQ2" s="5"/>
      <c r="JR2" s="5"/>
      <c r="JS2" s="4"/>
      <c r="JU2" s="5"/>
      <c r="JV2" s="5"/>
      <c r="JW2" s="5"/>
      <c r="JX2" s="5"/>
      <c r="JY2" s="5"/>
      <c r="JZ2" s="5"/>
      <c r="KA2" s="4"/>
      <c r="KC2" s="5"/>
      <c r="KD2" s="5"/>
      <c r="KE2" s="5"/>
      <c r="KF2" s="5"/>
      <c r="KG2" s="5"/>
      <c r="KH2" s="5"/>
      <c r="KI2" s="4"/>
      <c r="KK2" s="5"/>
      <c r="KL2" s="5"/>
      <c r="KM2" s="5"/>
      <c r="KN2" s="5"/>
      <c r="KO2" s="5"/>
      <c r="KP2" s="5"/>
      <c r="KQ2" s="4"/>
      <c r="KS2" s="5"/>
      <c r="KT2" s="5"/>
      <c r="KU2" s="5"/>
      <c r="KV2" s="5"/>
      <c r="KW2" s="5"/>
      <c r="KX2" s="5"/>
      <c r="KY2" s="4"/>
      <c r="LA2" s="5"/>
      <c r="LB2" s="5"/>
      <c r="LC2" s="5"/>
      <c r="LD2" s="5"/>
      <c r="LE2" s="5"/>
      <c r="LF2" s="5"/>
      <c r="LG2" s="4"/>
      <c r="LI2" s="5"/>
      <c r="LJ2" s="5"/>
      <c r="LK2" s="5"/>
      <c r="LL2" s="5"/>
      <c r="LM2" s="5"/>
      <c r="LN2" s="5"/>
      <c r="LO2" s="4"/>
      <c r="LQ2" s="5"/>
      <c r="LR2" s="5"/>
      <c r="LS2" s="5"/>
      <c r="LT2" s="5"/>
      <c r="LU2" s="5"/>
      <c r="LV2" s="5"/>
      <c r="LW2" s="4"/>
      <c r="LY2" s="5"/>
      <c r="LZ2" s="5"/>
      <c r="MA2" s="5"/>
      <c r="MB2" s="5"/>
      <c r="MC2" s="5"/>
      <c r="MD2" s="5"/>
      <c r="ME2" s="4"/>
      <c r="MG2" s="5"/>
      <c r="MH2" s="5"/>
      <c r="MI2" s="5"/>
      <c r="MJ2" s="5"/>
      <c r="MK2" s="5"/>
      <c r="ML2" s="5"/>
    </row>
    <row r="9" spans="1:350" x14ac:dyDescent="0.25">
      <c r="B9" t="s">
        <v>2</v>
      </c>
      <c r="E9" s="6" t="s">
        <v>267</v>
      </c>
      <c r="J9" s="8"/>
      <c r="K9" s="8"/>
      <c r="M9" s="6" t="s">
        <v>268</v>
      </c>
      <c r="R9" s="8"/>
      <c r="S9" s="8"/>
      <c r="U9" s="6" t="s">
        <v>269</v>
      </c>
      <c r="Z9" s="8"/>
      <c r="AA9" s="8"/>
      <c r="AC9" s="6" t="s">
        <v>270</v>
      </c>
      <c r="AH9" s="8"/>
      <c r="AI9" s="8"/>
      <c r="AK9" s="6" t="s">
        <v>271</v>
      </c>
      <c r="AP9" s="8"/>
      <c r="AQ9" s="8"/>
      <c r="AS9" s="6" t="s">
        <v>272</v>
      </c>
      <c r="AX9" s="8"/>
      <c r="AY9" s="8"/>
      <c r="BA9" s="6" t="s">
        <v>273</v>
      </c>
      <c r="BF9" s="8"/>
      <c r="BG9" s="8"/>
      <c r="BI9" s="6" t="s">
        <v>274</v>
      </c>
      <c r="BN9" s="8"/>
      <c r="BO9" s="8"/>
      <c r="BQ9" s="6" t="s">
        <v>275</v>
      </c>
      <c r="BV9" s="8"/>
      <c r="BW9" s="8"/>
      <c r="BY9" s="6" t="s">
        <v>276</v>
      </c>
      <c r="CD9" s="8"/>
      <c r="CE9" s="8"/>
      <c r="CG9" s="6" t="s">
        <v>277</v>
      </c>
      <c r="CL9" s="8"/>
      <c r="CM9" s="8"/>
      <c r="CO9" s="6" t="s">
        <v>278</v>
      </c>
      <c r="CT9" s="8"/>
      <c r="CU9" s="8"/>
      <c r="CW9" s="6" t="s">
        <v>279</v>
      </c>
      <c r="DB9" s="8"/>
      <c r="DC9" s="8"/>
      <c r="DE9" s="6" t="s">
        <v>280</v>
      </c>
      <c r="DJ9" s="8"/>
      <c r="DK9" s="8"/>
      <c r="DM9" s="6" t="s">
        <v>281</v>
      </c>
      <c r="DR9" s="8"/>
      <c r="DS9" s="8"/>
      <c r="DU9" s="6" t="s">
        <v>282</v>
      </c>
      <c r="DZ9" s="8"/>
      <c r="EA9" s="8"/>
      <c r="EE9" t="s">
        <v>2</v>
      </c>
      <c r="EH9" s="6" t="s">
        <v>1272</v>
      </c>
      <c r="EM9" s="8"/>
      <c r="EN9" s="8"/>
      <c r="EP9" s="6" t="s">
        <v>1274</v>
      </c>
      <c r="EU9" s="8"/>
      <c r="EV9" s="8"/>
      <c r="EX9" s="6" t="s">
        <v>1276</v>
      </c>
      <c r="FC9" s="8"/>
      <c r="FD9" s="8"/>
      <c r="FF9" s="6" t="s">
        <v>1279</v>
      </c>
      <c r="FK9" s="8"/>
      <c r="FL9" s="8"/>
      <c r="FN9" s="6" t="s">
        <v>1282</v>
      </c>
      <c r="FS9" s="8"/>
      <c r="FT9" s="8"/>
      <c r="FV9" s="6" t="s">
        <v>1284</v>
      </c>
      <c r="GA9" s="8"/>
      <c r="GB9" s="8"/>
      <c r="GD9" s="6" t="s">
        <v>1286</v>
      </c>
      <c r="GI9" s="8"/>
      <c r="GJ9" s="8"/>
      <c r="GL9" s="6" t="s">
        <v>1288</v>
      </c>
      <c r="GQ9" s="8"/>
      <c r="GR9" s="8"/>
      <c r="GT9" s="6" t="s">
        <v>1290</v>
      </c>
      <c r="GY9" s="8"/>
      <c r="GZ9" s="8"/>
      <c r="HB9" s="6" t="s">
        <v>1292</v>
      </c>
      <c r="HG9" s="8"/>
      <c r="HH9" s="8"/>
      <c r="HJ9" s="6" t="s">
        <v>1294</v>
      </c>
      <c r="HO9" s="8"/>
      <c r="HP9" s="8"/>
      <c r="HR9" s="6" t="s">
        <v>1296</v>
      </c>
      <c r="HW9" s="8"/>
      <c r="HX9" s="8"/>
      <c r="HZ9" s="6" t="s">
        <v>1298</v>
      </c>
      <c r="IE9" s="8"/>
      <c r="IF9" s="8"/>
      <c r="IJ9" t="s">
        <v>2</v>
      </c>
      <c r="IM9" s="6" t="s">
        <v>760</v>
      </c>
      <c r="IR9" s="8"/>
      <c r="IS9" s="8"/>
      <c r="IU9" s="6" t="s">
        <v>761</v>
      </c>
      <c r="IZ9" s="8"/>
      <c r="JA9" s="8"/>
      <c r="JC9" s="6" t="s">
        <v>762</v>
      </c>
      <c r="JH9" s="8"/>
      <c r="JI9" s="8"/>
      <c r="JK9" s="6" t="s">
        <v>763</v>
      </c>
      <c r="JP9" s="8"/>
      <c r="JQ9" s="8"/>
      <c r="JS9" s="6" t="s">
        <v>764</v>
      </c>
      <c r="JX9" s="8"/>
      <c r="JY9" s="8"/>
      <c r="KA9" s="6" t="s">
        <v>765</v>
      </c>
      <c r="KF9" s="8"/>
      <c r="KG9" s="8"/>
      <c r="KI9" s="6" t="s">
        <v>766</v>
      </c>
      <c r="KN9" s="8"/>
      <c r="KO9" s="8"/>
      <c r="KQ9" s="6" t="s">
        <v>767</v>
      </c>
      <c r="KV9" s="8"/>
      <c r="KW9" s="8"/>
      <c r="KY9" s="6" t="s">
        <v>768</v>
      </c>
      <c r="LD9" s="8"/>
      <c r="LE9" s="8"/>
      <c r="LG9" s="6" t="s">
        <v>769</v>
      </c>
      <c r="LL9" s="8"/>
      <c r="LM9" s="8"/>
      <c r="LO9" s="6" t="s">
        <v>770</v>
      </c>
      <c r="LT9" s="8"/>
      <c r="LU9" s="8"/>
      <c r="LW9" s="6" t="s">
        <v>771</v>
      </c>
      <c r="MB9" s="8"/>
      <c r="MC9" s="8"/>
      <c r="ME9" s="6" t="s">
        <v>772</v>
      </c>
      <c r="MJ9" s="8"/>
      <c r="MK9" s="8"/>
    </row>
    <row r="11" spans="1:350" x14ac:dyDescent="0.25">
      <c r="B11" t="s">
        <v>5</v>
      </c>
      <c r="E11" s="9" t="s">
        <v>283</v>
      </c>
      <c r="M11" s="9" t="s">
        <v>284</v>
      </c>
      <c r="U11" s="9" t="s">
        <v>285</v>
      </c>
      <c r="AC11" s="9" t="s">
        <v>286</v>
      </c>
      <c r="AK11" s="9" t="s">
        <v>287</v>
      </c>
      <c r="AS11" s="9" t="s">
        <v>288</v>
      </c>
      <c r="BA11" s="9" t="s">
        <v>289</v>
      </c>
      <c r="BI11" s="9" t="s">
        <v>290</v>
      </c>
      <c r="BQ11" s="9" t="s">
        <v>291</v>
      </c>
      <c r="BY11" s="9" t="s">
        <v>292</v>
      </c>
      <c r="CG11" s="9" t="s">
        <v>293</v>
      </c>
      <c r="CO11" s="9" t="s">
        <v>294</v>
      </c>
      <c r="CW11" s="9" t="s">
        <v>295</v>
      </c>
      <c r="DE11" s="9" t="s">
        <v>296</v>
      </c>
      <c r="DM11" s="9" t="s">
        <v>297</v>
      </c>
      <c r="DU11" s="9" t="s">
        <v>298</v>
      </c>
      <c r="EE11" t="s">
        <v>5</v>
      </c>
      <c r="EH11" s="9" t="s">
        <v>1352</v>
      </c>
      <c r="EP11" s="9" t="s">
        <v>1353</v>
      </c>
      <c r="EX11" s="9" t="s">
        <v>1354</v>
      </c>
      <c r="FF11" s="9" t="s">
        <v>1355</v>
      </c>
      <c r="FN11" s="9" t="s">
        <v>1356</v>
      </c>
      <c r="FV11" s="9" t="s">
        <v>1357</v>
      </c>
      <c r="GD11" s="9" t="s">
        <v>1358</v>
      </c>
      <c r="GL11" s="9" t="s">
        <v>1359</v>
      </c>
      <c r="GT11" s="9" t="s">
        <v>1360</v>
      </c>
      <c r="HB11" s="9" t="s">
        <v>1361</v>
      </c>
      <c r="HJ11" s="9" t="s">
        <v>1362</v>
      </c>
      <c r="HR11" s="9" t="s">
        <v>1363</v>
      </c>
      <c r="HZ11" s="9" t="s">
        <v>1364</v>
      </c>
      <c r="IJ11" t="s">
        <v>5</v>
      </c>
      <c r="IM11" s="9" t="s">
        <v>773</v>
      </c>
      <c r="IU11" s="9" t="s">
        <v>774</v>
      </c>
      <c r="JC11" s="9" t="s">
        <v>775</v>
      </c>
      <c r="JK11" s="9" t="s">
        <v>776</v>
      </c>
      <c r="JS11" s="9" t="s">
        <v>777</v>
      </c>
      <c r="KA11" s="9" t="s">
        <v>778</v>
      </c>
      <c r="KI11" s="9" t="s">
        <v>779</v>
      </c>
      <c r="KQ11" s="9" t="s">
        <v>780</v>
      </c>
      <c r="KY11" s="9" t="s">
        <v>781</v>
      </c>
      <c r="LG11" s="9" t="s">
        <v>782</v>
      </c>
      <c r="LO11" s="9" t="s">
        <v>783</v>
      </c>
      <c r="LW11" s="9" t="s">
        <v>784</v>
      </c>
      <c r="ME11" s="9" t="s">
        <v>785</v>
      </c>
    </row>
    <row r="12" spans="1:350" x14ac:dyDescent="0.25">
      <c r="B12" t="s">
        <v>8</v>
      </c>
      <c r="E12" s="9" t="s">
        <v>9</v>
      </c>
      <c r="M12" s="9" t="s">
        <v>9</v>
      </c>
      <c r="U12" s="9" t="s">
        <v>9</v>
      </c>
      <c r="AC12" s="9" t="s">
        <v>9</v>
      </c>
      <c r="AK12" s="9" t="s">
        <v>9</v>
      </c>
      <c r="AS12" s="9" t="s">
        <v>9</v>
      </c>
      <c r="BA12" s="9" t="s">
        <v>9</v>
      </c>
      <c r="BI12" s="9" t="s">
        <v>9</v>
      </c>
      <c r="BQ12" s="9" t="s">
        <v>9</v>
      </c>
      <c r="BY12" s="9" t="s">
        <v>9</v>
      </c>
      <c r="CG12" s="9" t="s">
        <v>9</v>
      </c>
      <c r="CO12" s="9" t="s">
        <v>9</v>
      </c>
      <c r="CW12" s="9" t="s">
        <v>9</v>
      </c>
      <c r="DE12" s="9" t="s">
        <v>9</v>
      </c>
      <c r="DM12" s="9" t="s">
        <v>9</v>
      </c>
      <c r="DU12" s="9" t="s">
        <v>9</v>
      </c>
      <c r="EE12" t="s">
        <v>8</v>
      </c>
      <c r="EH12" s="9" t="s">
        <v>9</v>
      </c>
      <c r="EP12" s="9" t="s">
        <v>9</v>
      </c>
      <c r="EX12" s="9" t="s">
        <v>9</v>
      </c>
      <c r="FF12" s="9" t="s">
        <v>9</v>
      </c>
      <c r="FN12" s="9" t="s">
        <v>9</v>
      </c>
      <c r="FV12" s="9" t="s">
        <v>9</v>
      </c>
      <c r="GD12" s="9" t="s">
        <v>9</v>
      </c>
      <c r="GL12" s="9" t="s">
        <v>9</v>
      </c>
      <c r="GT12" s="9" t="s">
        <v>9</v>
      </c>
      <c r="HB12" s="9" t="s">
        <v>9</v>
      </c>
      <c r="HJ12" s="9" t="s">
        <v>9</v>
      </c>
      <c r="HR12" s="9" t="s">
        <v>9</v>
      </c>
      <c r="HZ12" s="9" t="s">
        <v>9</v>
      </c>
      <c r="IJ12" t="s">
        <v>8</v>
      </c>
      <c r="IM12" s="9" t="s">
        <v>9</v>
      </c>
      <c r="IU12" s="9" t="s">
        <v>9</v>
      </c>
      <c r="JC12" s="9" t="s">
        <v>9</v>
      </c>
      <c r="JK12" s="9" t="s">
        <v>9</v>
      </c>
      <c r="JS12" s="9" t="s">
        <v>9</v>
      </c>
      <c r="KA12" s="9" t="s">
        <v>9</v>
      </c>
      <c r="KI12" s="9" t="s">
        <v>9</v>
      </c>
      <c r="KQ12" s="9" t="s">
        <v>9</v>
      </c>
      <c r="KY12" s="9" t="s">
        <v>9</v>
      </c>
      <c r="LG12" s="9" t="s">
        <v>9</v>
      </c>
      <c r="LO12" s="9" t="s">
        <v>9</v>
      </c>
      <c r="LW12" s="9" t="s">
        <v>9</v>
      </c>
      <c r="ME12" s="9" t="s">
        <v>9</v>
      </c>
    </row>
    <row r="13" spans="1:350" x14ac:dyDescent="0.25">
      <c r="B13" t="s">
        <v>10</v>
      </c>
      <c r="E13" s="10" t="s">
        <v>11</v>
      </c>
      <c r="J13" s="11"/>
      <c r="K13" s="11"/>
      <c r="M13" s="10" t="s">
        <v>11</v>
      </c>
      <c r="R13" s="11"/>
      <c r="S13" s="11"/>
      <c r="U13" s="10" t="s">
        <v>11</v>
      </c>
      <c r="Z13" s="11"/>
      <c r="AA13" s="11"/>
      <c r="AC13" s="10" t="s">
        <v>11</v>
      </c>
      <c r="AH13" s="11"/>
      <c r="AI13" s="11"/>
      <c r="AK13" s="10" t="s">
        <v>11</v>
      </c>
      <c r="AP13" s="11"/>
      <c r="AQ13" s="11"/>
      <c r="AS13" s="10" t="s">
        <v>11</v>
      </c>
      <c r="AX13" s="11"/>
      <c r="AY13" s="11"/>
      <c r="BA13" s="10" t="s">
        <v>11</v>
      </c>
      <c r="BF13" s="11"/>
      <c r="BG13" s="11"/>
      <c r="BI13" s="10" t="s">
        <v>11</v>
      </c>
      <c r="BN13" s="11"/>
      <c r="BO13" s="11"/>
      <c r="BQ13" s="10" t="s">
        <v>11</v>
      </c>
      <c r="BV13" s="11"/>
      <c r="BW13" s="11"/>
      <c r="BY13" s="10" t="s">
        <v>11</v>
      </c>
      <c r="CD13" s="11"/>
      <c r="CE13" s="11"/>
      <c r="CG13" s="10" t="s">
        <v>11</v>
      </c>
      <c r="CL13" s="11"/>
      <c r="CM13" s="11"/>
      <c r="CO13" s="10" t="s">
        <v>11</v>
      </c>
      <c r="CT13" s="11"/>
      <c r="CU13" s="11"/>
      <c r="CW13" s="10" t="s">
        <v>11</v>
      </c>
      <c r="DB13" s="11"/>
      <c r="DC13" s="11"/>
      <c r="DE13" s="10" t="s">
        <v>11</v>
      </c>
      <c r="DJ13" s="11"/>
      <c r="DK13" s="11"/>
      <c r="DM13" s="10" t="s">
        <v>11</v>
      </c>
      <c r="DR13" s="11"/>
      <c r="DS13" s="11"/>
      <c r="DU13" s="10" t="s">
        <v>11</v>
      </c>
      <c r="DZ13" s="11"/>
      <c r="EA13" s="11"/>
      <c r="EE13" t="s">
        <v>10</v>
      </c>
      <c r="EH13" s="10" t="s">
        <v>11</v>
      </c>
      <c r="EM13" s="11"/>
      <c r="EN13" s="11"/>
      <c r="EP13" s="10" t="s">
        <v>11</v>
      </c>
      <c r="EU13" s="11"/>
      <c r="EV13" s="11"/>
      <c r="EX13" s="10" t="s">
        <v>11</v>
      </c>
      <c r="FC13" s="11"/>
      <c r="FD13" s="11"/>
      <c r="FF13" s="10" t="s">
        <v>11</v>
      </c>
      <c r="FK13" s="11"/>
      <c r="FL13" s="11"/>
      <c r="FN13" s="10" t="s">
        <v>11</v>
      </c>
      <c r="FS13" s="11"/>
      <c r="FT13" s="11"/>
      <c r="FV13" s="10" t="s">
        <v>11</v>
      </c>
      <c r="GA13" s="11"/>
      <c r="GB13" s="11"/>
      <c r="GD13" s="10" t="s">
        <v>11</v>
      </c>
      <c r="GI13" s="11"/>
      <c r="GJ13" s="11"/>
      <c r="GL13" s="10" t="s">
        <v>11</v>
      </c>
      <c r="GQ13" s="11"/>
      <c r="GR13" s="11"/>
      <c r="GT13" s="10" t="s">
        <v>11</v>
      </c>
      <c r="GY13" s="11"/>
      <c r="GZ13" s="11"/>
      <c r="HB13" s="10" t="s">
        <v>11</v>
      </c>
      <c r="HG13" s="11"/>
      <c r="HH13" s="11"/>
      <c r="HJ13" s="10" t="s">
        <v>11</v>
      </c>
      <c r="HO13" s="11"/>
      <c r="HP13" s="11"/>
      <c r="HR13" s="10" t="s">
        <v>11</v>
      </c>
      <c r="HW13" s="11"/>
      <c r="HX13" s="11"/>
      <c r="HZ13" s="10" t="s">
        <v>11</v>
      </c>
      <c r="IE13" s="11"/>
      <c r="IF13" s="11"/>
      <c r="IJ13" t="s">
        <v>10</v>
      </c>
      <c r="IM13" s="10" t="s">
        <v>11</v>
      </c>
      <c r="IR13" s="11"/>
      <c r="IS13" s="11"/>
      <c r="IU13" s="10" t="s">
        <v>11</v>
      </c>
      <c r="IZ13" s="11"/>
      <c r="JA13" s="11"/>
      <c r="JC13" s="10" t="s">
        <v>11</v>
      </c>
      <c r="JH13" s="11"/>
      <c r="JI13" s="11"/>
      <c r="JK13" s="10" t="s">
        <v>11</v>
      </c>
      <c r="JP13" s="11"/>
      <c r="JQ13" s="11"/>
      <c r="JS13" s="10" t="s">
        <v>11</v>
      </c>
      <c r="JX13" s="11"/>
      <c r="JY13" s="11"/>
      <c r="KA13" s="10" t="s">
        <v>11</v>
      </c>
      <c r="KF13" s="11"/>
      <c r="KG13" s="11"/>
      <c r="KI13" s="10" t="s">
        <v>11</v>
      </c>
      <c r="KN13" s="11"/>
      <c r="KO13" s="11"/>
      <c r="KQ13" s="10" t="s">
        <v>11</v>
      </c>
      <c r="KV13" s="11"/>
      <c r="KW13" s="11"/>
      <c r="KY13" s="10" t="s">
        <v>11</v>
      </c>
      <c r="LD13" s="11"/>
      <c r="LE13" s="11"/>
      <c r="LG13" s="10" t="s">
        <v>11</v>
      </c>
      <c r="LL13" s="11"/>
      <c r="LM13" s="11"/>
      <c r="LO13" s="10" t="s">
        <v>11</v>
      </c>
      <c r="LT13" s="11"/>
      <c r="LU13" s="11"/>
      <c r="LW13" s="10" t="s">
        <v>11</v>
      </c>
      <c r="MB13" s="11"/>
      <c r="MC13" s="11"/>
      <c r="ME13" s="10" t="s">
        <v>11</v>
      </c>
      <c r="MJ13" s="11"/>
      <c r="MK13" s="11"/>
    </row>
    <row r="14" spans="1:350" x14ac:dyDescent="0.25">
      <c r="B14" t="s">
        <v>12</v>
      </c>
      <c r="E14" s="10" t="s">
        <v>299</v>
      </c>
      <c r="J14" s="11"/>
      <c r="K14" s="11"/>
      <c r="M14" s="10" t="s">
        <v>299</v>
      </c>
      <c r="R14" s="11"/>
      <c r="S14" s="11"/>
      <c r="U14" s="10" t="s">
        <v>299</v>
      </c>
      <c r="Z14" s="11"/>
      <c r="AA14" s="11"/>
      <c r="AC14" s="10" t="s">
        <v>299</v>
      </c>
      <c r="AH14" s="11"/>
      <c r="AI14" s="11"/>
      <c r="AK14" s="10" t="s">
        <v>299</v>
      </c>
      <c r="AP14" s="11"/>
      <c r="AQ14" s="11"/>
      <c r="AS14" s="10" t="s">
        <v>299</v>
      </c>
      <c r="AX14" s="11"/>
      <c r="AY14" s="11"/>
      <c r="BA14" s="10" t="s">
        <v>299</v>
      </c>
      <c r="BF14" s="11"/>
      <c r="BG14" s="11"/>
      <c r="BI14" s="10" t="s">
        <v>299</v>
      </c>
      <c r="BN14" s="11"/>
      <c r="BO14" s="11"/>
      <c r="BQ14" s="10" t="s">
        <v>299</v>
      </c>
      <c r="BV14" s="11"/>
      <c r="BW14" s="11"/>
      <c r="BY14" s="10" t="s">
        <v>299</v>
      </c>
      <c r="CD14" s="11"/>
      <c r="CE14" s="11"/>
      <c r="CG14" s="10" t="s">
        <v>299</v>
      </c>
      <c r="CL14" s="11"/>
      <c r="CM14" s="11"/>
      <c r="CO14" s="10" t="s">
        <v>299</v>
      </c>
      <c r="CT14" s="11"/>
      <c r="CU14" s="11"/>
      <c r="CW14" s="10" t="s">
        <v>299</v>
      </c>
      <c r="DB14" s="11"/>
      <c r="DC14" s="11"/>
      <c r="DE14" s="10" t="s">
        <v>299</v>
      </c>
      <c r="DJ14" s="11"/>
      <c r="DK14" s="11"/>
      <c r="DM14" s="10" t="s">
        <v>299</v>
      </c>
      <c r="DR14" s="11"/>
      <c r="DS14" s="11"/>
      <c r="DU14" s="10" t="s">
        <v>299</v>
      </c>
      <c r="DZ14" s="11"/>
      <c r="EA14" s="11"/>
      <c r="EE14" t="s">
        <v>12</v>
      </c>
      <c r="EH14" s="10" t="s">
        <v>299</v>
      </c>
      <c r="EM14" s="11"/>
      <c r="EN14" s="11"/>
      <c r="EP14" s="10" t="s">
        <v>299</v>
      </c>
      <c r="EU14" s="11"/>
      <c r="EV14" s="11"/>
      <c r="EX14" s="10" t="s">
        <v>299</v>
      </c>
      <c r="FC14" s="11"/>
      <c r="FD14" s="11"/>
      <c r="FF14" s="10" t="s">
        <v>299</v>
      </c>
      <c r="FK14" s="11"/>
      <c r="FL14" s="11"/>
      <c r="FN14" s="10" t="s">
        <v>299</v>
      </c>
      <c r="FS14" s="11"/>
      <c r="FT14" s="11"/>
      <c r="FV14" s="10" t="s">
        <v>299</v>
      </c>
      <c r="GA14" s="11"/>
      <c r="GB14" s="11"/>
      <c r="GD14" s="10" t="s">
        <v>299</v>
      </c>
      <c r="GI14" s="11"/>
      <c r="GJ14" s="11"/>
      <c r="GL14" s="10" t="s">
        <v>299</v>
      </c>
      <c r="GQ14" s="11"/>
      <c r="GR14" s="11"/>
      <c r="GT14" s="10" t="s">
        <v>299</v>
      </c>
      <c r="GY14" s="11"/>
      <c r="GZ14" s="11"/>
      <c r="HB14" s="10" t="s">
        <v>299</v>
      </c>
      <c r="HG14" s="11"/>
      <c r="HH14" s="11"/>
      <c r="HJ14" s="10" t="s">
        <v>299</v>
      </c>
      <c r="HO14" s="11"/>
      <c r="HP14" s="11"/>
      <c r="HR14" s="10" t="s">
        <v>299</v>
      </c>
      <c r="HW14" s="11"/>
      <c r="HX14" s="11"/>
      <c r="HZ14" s="10" t="s">
        <v>299</v>
      </c>
      <c r="IE14" s="11"/>
      <c r="IF14" s="11"/>
      <c r="IJ14" t="s">
        <v>12</v>
      </c>
      <c r="IM14" s="10" t="s">
        <v>299</v>
      </c>
      <c r="IR14" s="11"/>
      <c r="IS14" s="11"/>
      <c r="IU14" s="10" t="s">
        <v>299</v>
      </c>
      <c r="IZ14" s="11"/>
      <c r="JA14" s="11"/>
      <c r="JC14" s="10" t="s">
        <v>299</v>
      </c>
      <c r="JH14" s="11"/>
      <c r="JI14" s="11"/>
      <c r="JK14" s="10" t="s">
        <v>299</v>
      </c>
      <c r="JP14" s="11"/>
      <c r="JQ14" s="11"/>
      <c r="JS14" s="10" t="s">
        <v>299</v>
      </c>
      <c r="JX14" s="11"/>
      <c r="JY14" s="11"/>
      <c r="KA14" s="10" t="s">
        <v>299</v>
      </c>
      <c r="KF14" s="11"/>
      <c r="KG14" s="11"/>
      <c r="KI14" s="10" t="s">
        <v>299</v>
      </c>
      <c r="KN14" s="11"/>
      <c r="KO14" s="11"/>
      <c r="KQ14" s="10" t="s">
        <v>299</v>
      </c>
      <c r="KV14" s="11"/>
      <c r="KW14" s="11"/>
      <c r="KY14" s="10" t="s">
        <v>299</v>
      </c>
      <c r="LD14" s="11"/>
      <c r="LE14" s="11"/>
      <c r="LG14" s="10" t="s">
        <v>299</v>
      </c>
      <c r="LL14" s="11"/>
      <c r="LM14" s="11"/>
      <c r="LO14" s="10" t="s">
        <v>299</v>
      </c>
      <c r="LT14" s="11"/>
      <c r="LU14" s="11"/>
      <c r="LW14" s="10" t="s">
        <v>299</v>
      </c>
      <c r="MB14" s="11"/>
      <c r="MC14" s="11"/>
      <c r="ME14" s="10" t="s">
        <v>299</v>
      </c>
      <c r="MJ14" s="11"/>
      <c r="MK14" s="11"/>
    </row>
    <row r="15" spans="1:350" x14ac:dyDescent="0.25">
      <c r="B15" t="s">
        <v>14</v>
      </c>
      <c r="E15" s="9" t="s">
        <v>15</v>
      </c>
      <c r="M15" s="9" t="s">
        <v>15</v>
      </c>
      <c r="U15" s="9" t="s">
        <v>15</v>
      </c>
      <c r="AC15" s="9" t="s">
        <v>15</v>
      </c>
      <c r="AK15" s="9" t="s">
        <v>15</v>
      </c>
      <c r="AS15" s="9" t="s">
        <v>15</v>
      </c>
      <c r="BA15" s="9" t="s">
        <v>15</v>
      </c>
      <c r="BI15" s="9" t="s">
        <v>15</v>
      </c>
      <c r="BQ15" s="9" t="s">
        <v>15</v>
      </c>
      <c r="BY15" s="9" t="s">
        <v>15</v>
      </c>
      <c r="CG15" s="9" t="s">
        <v>15</v>
      </c>
      <c r="CO15" s="9" t="s">
        <v>15</v>
      </c>
      <c r="CW15" s="9" t="s">
        <v>15</v>
      </c>
      <c r="DE15" s="9" t="s">
        <v>15</v>
      </c>
      <c r="DM15" s="9" t="s">
        <v>15</v>
      </c>
      <c r="DU15" s="9" t="s">
        <v>15</v>
      </c>
      <c r="EE15" t="s">
        <v>14</v>
      </c>
      <c r="EH15" s="9" t="s">
        <v>1365</v>
      </c>
      <c r="EP15" s="9" t="s">
        <v>1365</v>
      </c>
      <c r="EX15" s="9" t="s">
        <v>1365</v>
      </c>
      <c r="FF15" s="9" t="s">
        <v>1365</v>
      </c>
      <c r="FN15" s="9" t="s">
        <v>1365</v>
      </c>
      <c r="FV15" s="9" t="s">
        <v>1365</v>
      </c>
      <c r="GD15" s="9" t="s">
        <v>1365</v>
      </c>
      <c r="GL15" s="9" t="s">
        <v>1365</v>
      </c>
      <c r="GT15" s="9" t="s">
        <v>1365</v>
      </c>
      <c r="HB15" s="9" t="s">
        <v>1365</v>
      </c>
      <c r="HJ15" s="9" t="s">
        <v>1365</v>
      </c>
      <c r="HR15" s="9" t="s">
        <v>1365</v>
      </c>
      <c r="HZ15" s="9" t="s">
        <v>1365</v>
      </c>
      <c r="IJ15" t="s">
        <v>14</v>
      </c>
      <c r="IM15" s="9" t="s">
        <v>786</v>
      </c>
      <c r="IU15" s="9" t="s">
        <v>786</v>
      </c>
      <c r="JC15" s="9" t="s">
        <v>786</v>
      </c>
      <c r="JK15" s="9" t="s">
        <v>786</v>
      </c>
      <c r="JS15" s="9" t="s">
        <v>786</v>
      </c>
      <c r="KA15" s="9" t="s">
        <v>786</v>
      </c>
      <c r="KI15" s="9" t="s">
        <v>786</v>
      </c>
      <c r="KQ15" s="9" t="s">
        <v>786</v>
      </c>
      <c r="KY15" s="9" t="s">
        <v>786</v>
      </c>
      <c r="LG15" s="9" t="s">
        <v>786</v>
      </c>
      <c r="LO15" s="9" t="s">
        <v>786</v>
      </c>
      <c r="LW15" s="9" t="s">
        <v>786</v>
      </c>
      <c r="ME15" s="9" t="s">
        <v>786</v>
      </c>
    </row>
    <row r="16" spans="1:350" s="13" customFormat="1" x14ac:dyDescent="0.25">
      <c r="A16" s="12"/>
      <c r="B16" s="13" t="s">
        <v>16</v>
      </c>
      <c r="C16" s="14"/>
      <c r="D16" s="24"/>
      <c r="E16" s="15" t="s">
        <v>300</v>
      </c>
      <c r="G16" s="16"/>
      <c r="H16" s="16"/>
      <c r="I16" s="16"/>
      <c r="J16" s="16"/>
      <c r="K16" s="16"/>
      <c r="L16" s="16"/>
      <c r="M16" s="15" t="s">
        <v>300</v>
      </c>
      <c r="O16" s="16"/>
      <c r="P16" s="16"/>
      <c r="Q16" s="16"/>
      <c r="R16" s="16"/>
      <c r="S16" s="16"/>
      <c r="T16" s="16"/>
      <c r="U16" s="15" t="s">
        <v>300</v>
      </c>
      <c r="W16" s="16"/>
      <c r="X16" s="16"/>
      <c r="Y16" s="16"/>
      <c r="Z16" s="16"/>
      <c r="AA16" s="16"/>
      <c r="AB16" s="16"/>
      <c r="AC16" s="15" t="s">
        <v>300</v>
      </c>
      <c r="AE16" s="16"/>
      <c r="AF16" s="16"/>
      <c r="AG16" s="16"/>
      <c r="AH16" s="16"/>
      <c r="AI16" s="16"/>
      <c r="AJ16" s="16"/>
      <c r="AK16" s="15" t="s">
        <v>300</v>
      </c>
      <c r="AM16" s="16"/>
      <c r="AN16" s="16"/>
      <c r="AO16" s="16"/>
      <c r="AP16" s="16"/>
      <c r="AQ16" s="16"/>
      <c r="AR16" s="16"/>
      <c r="AS16" s="15" t="s">
        <v>300</v>
      </c>
      <c r="AU16" s="16"/>
      <c r="AV16" s="16"/>
      <c r="AW16" s="16"/>
      <c r="AX16" s="16"/>
      <c r="AY16" s="16"/>
      <c r="AZ16" s="16"/>
      <c r="BA16" s="15" t="s">
        <v>300</v>
      </c>
      <c r="BC16" s="16"/>
      <c r="BD16" s="16"/>
      <c r="BE16" s="16"/>
      <c r="BF16" s="16"/>
      <c r="BG16" s="16"/>
      <c r="BH16" s="16"/>
      <c r="BI16" s="15" t="s">
        <v>300</v>
      </c>
      <c r="BK16" s="16"/>
      <c r="BL16" s="16"/>
      <c r="BM16" s="16"/>
      <c r="BN16" s="16"/>
      <c r="BO16" s="16"/>
      <c r="BP16" s="16"/>
      <c r="BQ16" s="15" t="s">
        <v>300</v>
      </c>
      <c r="BS16" s="16"/>
      <c r="BT16" s="16"/>
      <c r="BU16" s="16"/>
      <c r="BV16" s="16"/>
      <c r="BW16" s="16"/>
      <c r="BX16" s="16"/>
      <c r="BY16" s="15" t="s">
        <v>300</v>
      </c>
      <c r="CA16" s="16"/>
      <c r="CB16" s="16"/>
      <c r="CC16" s="16"/>
      <c r="CD16" s="16"/>
      <c r="CE16" s="16"/>
      <c r="CF16" s="16"/>
      <c r="CG16" s="15" t="s">
        <v>300</v>
      </c>
      <c r="CI16" s="16"/>
      <c r="CJ16" s="16"/>
      <c r="CK16" s="16"/>
      <c r="CL16" s="16"/>
      <c r="CM16" s="16"/>
      <c r="CN16" s="16"/>
      <c r="CO16" s="15" t="s">
        <v>300</v>
      </c>
      <c r="CQ16" s="16"/>
      <c r="CR16" s="16"/>
      <c r="CS16" s="16"/>
      <c r="CT16" s="16"/>
      <c r="CU16" s="16"/>
      <c r="CV16" s="16"/>
      <c r="CW16" s="15" t="s">
        <v>300</v>
      </c>
      <c r="CY16" s="16"/>
      <c r="CZ16" s="16"/>
      <c r="DA16" s="16"/>
      <c r="DB16" s="16"/>
      <c r="DC16" s="16"/>
      <c r="DD16" s="16"/>
      <c r="DE16" s="15" t="s">
        <v>300</v>
      </c>
      <c r="DG16" s="16"/>
      <c r="DH16" s="16"/>
      <c r="DI16" s="16"/>
      <c r="DJ16" s="16"/>
      <c r="DK16" s="16"/>
      <c r="DL16" s="16"/>
      <c r="DM16" s="15" t="s">
        <v>300</v>
      </c>
      <c r="DO16" s="16"/>
      <c r="DP16" s="16"/>
      <c r="DQ16" s="16"/>
      <c r="DR16" s="16"/>
      <c r="DS16" s="16"/>
      <c r="DT16" s="16"/>
      <c r="DU16" s="15" t="s">
        <v>300</v>
      </c>
      <c r="DW16" s="16"/>
      <c r="DX16" s="16"/>
      <c r="DY16" s="16"/>
      <c r="DZ16" s="16"/>
      <c r="EA16" s="16"/>
      <c r="EB16" s="16"/>
      <c r="EC16" s="16"/>
      <c r="ED16" s="12"/>
      <c r="EE16" s="13" t="s">
        <v>16</v>
      </c>
      <c r="EF16" s="14"/>
      <c r="EG16" s="24"/>
      <c r="EH16" s="15" t="s">
        <v>300</v>
      </c>
      <c r="EJ16" s="16"/>
      <c r="EK16" s="16"/>
      <c r="EL16" s="16"/>
      <c r="EM16" s="16"/>
      <c r="EN16" s="16"/>
      <c r="EO16" s="16"/>
      <c r="EP16" s="15" t="s">
        <v>300</v>
      </c>
      <c r="ER16" s="16"/>
      <c r="ES16" s="16"/>
      <c r="ET16" s="16"/>
      <c r="EU16" s="16"/>
      <c r="EV16" s="16"/>
      <c r="EW16" s="16"/>
      <c r="EX16" s="15" t="s">
        <v>300</v>
      </c>
      <c r="EZ16" s="16"/>
      <c r="FA16" s="16"/>
      <c r="FB16" s="16"/>
      <c r="FC16" s="16"/>
      <c r="FD16" s="16"/>
      <c r="FE16" s="16"/>
      <c r="FF16" s="15" t="s">
        <v>300</v>
      </c>
      <c r="FH16" s="16"/>
      <c r="FI16" s="16"/>
      <c r="FJ16" s="16"/>
      <c r="FK16" s="16"/>
      <c r="FL16" s="16"/>
      <c r="FM16" s="16"/>
      <c r="FN16" s="15" t="s">
        <v>300</v>
      </c>
      <c r="FP16" s="16"/>
      <c r="FQ16" s="16"/>
      <c r="FR16" s="16"/>
      <c r="FS16" s="16"/>
      <c r="FT16" s="16"/>
      <c r="FU16" s="16"/>
      <c r="FV16" s="15" t="s">
        <v>300</v>
      </c>
      <c r="FX16" s="16"/>
      <c r="FY16" s="16"/>
      <c r="FZ16" s="16"/>
      <c r="GA16" s="16"/>
      <c r="GB16" s="16"/>
      <c r="GC16" s="16"/>
      <c r="GD16" s="15" t="s">
        <v>300</v>
      </c>
      <c r="GF16" s="16"/>
      <c r="GG16" s="16"/>
      <c r="GH16" s="16"/>
      <c r="GI16" s="16"/>
      <c r="GJ16" s="16"/>
      <c r="GK16" s="16"/>
      <c r="GL16" s="15" t="s">
        <v>300</v>
      </c>
      <c r="GN16" s="16"/>
      <c r="GO16" s="16"/>
      <c r="GP16" s="16"/>
      <c r="GQ16" s="16"/>
      <c r="GR16" s="16"/>
      <c r="GS16" s="16"/>
      <c r="GT16" s="15" t="s">
        <v>300</v>
      </c>
      <c r="GV16" s="16"/>
      <c r="GW16" s="16"/>
      <c r="GX16" s="16"/>
      <c r="GY16" s="16"/>
      <c r="GZ16" s="16"/>
      <c r="HA16" s="16"/>
      <c r="HB16" s="15" t="s">
        <v>300</v>
      </c>
      <c r="HD16" s="16"/>
      <c r="HE16" s="16"/>
      <c r="HF16" s="16"/>
      <c r="HG16" s="16"/>
      <c r="HH16" s="16"/>
      <c r="HI16" s="16"/>
      <c r="HJ16" s="15" t="s">
        <v>300</v>
      </c>
      <c r="HL16" s="16"/>
      <c r="HM16" s="16"/>
      <c r="HN16" s="16"/>
      <c r="HO16" s="16"/>
      <c r="HP16" s="16"/>
      <c r="HQ16" s="16"/>
      <c r="HR16" s="15" t="s">
        <v>300</v>
      </c>
      <c r="HT16" s="16"/>
      <c r="HU16" s="16"/>
      <c r="HV16" s="16"/>
      <c r="HW16" s="16"/>
      <c r="HX16" s="16"/>
      <c r="HY16" s="16"/>
      <c r="HZ16" s="15" t="s">
        <v>300</v>
      </c>
      <c r="IB16" s="16"/>
      <c r="IC16" s="16"/>
      <c r="ID16" s="16"/>
      <c r="IE16" s="16"/>
      <c r="IF16" s="16"/>
      <c r="IG16" s="16"/>
      <c r="IJ16" s="13" t="s">
        <v>16</v>
      </c>
      <c r="IK16" s="14"/>
      <c r="IL16" s="24"/>
      <c r="IM16" s="15" t="s">
        <v>300</v>
      </c>
      <c r="IO16" s="16"/>
      <c r="IP16" s="16"/>
      <c r="IQ16" s="16"/>
      <c r="IR16" s="16"/>
      <c r="IS16" s="16"/>
      <c r="IT16" s="16"/>
      <c r="IU16" s="15" t="s">
        <v>300</v>
      </c>
      <c r="IW16" s="16"/>
      <c r="IX16" s="16"/>
      <c r="IY16" s="16"/>
      <c r="IZ16" s="16"/>
      <c r="JA16" s="16"/>
      <c r="JB16" s="16"/>
      <c r="JC16" s="15" t="s">
        <v>300</v>
      </c>
      <c r="JE16" s="16"/>
      <c r="JF16" s="16"/>
      <c r="JG16" s="16"/>
      <c r="JH16" s="16"/>
      <c r="JI16" s="16"/>
      <c r="JJ16" s="16"/>
      <c r="JK16" s="15" t="s">
        <v>300</v>
      </c>
      <c r="JM16" s="16"/>
      <c r="JN16" s="16"/>
      <c r="JO16" s="16"/>
      <c r="JP16" s="16"/>
      <c r="JQ16" s="16"/>
      <c r="JR16" s="16"/>
      <c r="JS16" s="15" t="s">
        <v>300</v>
      </c>
      <c r="JU16" s="16"/>
      <c r="JV16" s="16"/>
      <c r="JW16" s="16"/>
      <c r="JX16" s="16"/>
      <c r="JY16" s="16"/>
      <c r="JZ16" s="16"/>
      <c r="KA16" s="15" t="s">
        <v>300</v>
      </c>
      <c r="KC16" s="16"/>
      <c r="KD16" s="16"/>
      <c r="KE16" s="16"/>
      <c r="KF16" s="16"/>
      <c r="KG16" s="16"/>
      <c r="KH16" s="16"/>
      <c r="KI16" s="15" t="s">
        <v>300</v>
      </c>
      <c r="KK16" s="16"/>
      <c r="KL16" s="16"/>
      <c r="KM16" s="16"/>
      <c r="KN16" s="16"/>
      <c r="KO16" s="16"/>
      <c r="KP16" s="16"/>
      <c r="KQ16" s="15" t="s">
        <v>300</v>
      </c>
      <c r="KS16" s="16"/>
      <c r="KT16" s="16"/>
      <c r="KU16" s="16"/>
      <c r="KV16" s="16"/>
      <c r="KW16" s="16"/>
      <c r="KX16" s="16"/>
      <c r="KY16" s="15" t="s">
        <v>300</v>
      </c>
      <c r="LA16" s="16"/>
      <c r="LB16" s="16"/>
      <c r="LC16" s="16"/>
      <c r="LD16" s="16"/>
      <c r="LE16" s="16"/>
      <c r="LF16" s="16"/>
      <c r="LG16" s="15" t="s">
        <v>300</v>
      </c>
      <c r="LI16" s="16"/>
      <c r="LJ16" s="16"/>
      <c r="LK16" s="16"/>
      <c r="LL16" s="16"/>
      <c r="LM16" s="16"/>
      <c r="LN16" s="16"/>
      <c r="LO16" s="15" t="s">
        <v>300</v>
      </c>
      <c r="LQ16" s="16"/>
      <c r="LR16" s="16"/>
      <c r="LS16" s="16"/>
      <c r="LT16" s="16"/>
      <c r="LU16" s="16"/>
      <c r="LV16" s="16"/>
      <c r="LW16" s="15" t="s">
        <v>300</v>
      </c>
      <c r="LY16" s="16"/>
      <c r="LZ16" s="16"/>
      <c r="MA16" s="16"/>
      <c r="MB16" s="16"/>
      <c r="MC16" s="16"/>
      <c r="MD16" s="16"/>
      <c r="ME16" s="15" t="s">
        <v>300</v>
      </c>
      <c r="MG16" s="16"/>
      <c r="MH16" s="16"/>
      <c r="MI16" s="16"/>
      <c r="MJ16" s="16"/>
      <c r="MK16" s="16"/>
      <c r="ML16" s="16"/>
    </row>
    <row r="17" spans="1:350" x14ac:dyDescent="0.25">
      <c r="B17" t="s">
        <v>17</v>
      </c>
      <c r="E17" s="9" t="s">
        <v>301</v>
      </c>
      <c r="M17" s="9" t="s">
        <v>301</v>
      </c>
      <c r="U17" s="9" t="s">
        <v>301</v>
      </c>
      <c r="AC17" s="9" t="s">
        <v>301</v>
      </c>
      <c r="AK17" s="9" t="s">
        <v>301</v>
      </c>
      <c r="AS17" s="9" t="s">
        <v>301</v>
      </c>
      <c r="BA17" s="9" t="s">
        <v>301</v>
      </c>
      <c r="BI17" s="9" t="s">
        <v>301</v>
      </c>
      <c r="BQ17" s="9" t="s">
        <v>301</v>
      </c>
      <c r="BY17" s="9" t="s">
        <v>301</v>
      </c>
      <c r="CG17" s="9" t="s">
        <v>301</v>
      </c>
      <c r="CO17" s="9" t="s">
        <v>301</v>
      </c>
      <c r="CW17" s="9" t="s">
        <v>301</v>
      </c>
      <c r="DE17" s="9" t="s">
        <v>301</v>
      </c>
      <c r="DM17" s="9" t="s">
        <v>301</v>
      </c>
      <c r="DU17" s="9" t="s">
        <v>301</v>
      </c>
      <c r="EE17" t="s">
        <v>17</v>
      </c>
      <c r="EH17" s="9" t="s">
        <v>301</v>
      </c>
      <c r="EP17" s="9" t="s">
        <v>301</v>
      </c>
      <c r="EX17" s="9" t="s">
        <v>301</v>
      </c>
      <c r="FF17" s="9" t="s">
        <v>301</v>
      </c>
      <c r="FN17" s="9" t="s">
        <v>301</v>
      </c>
      <c r="FV17" s="9" t="s">
        <v>301</v>
      </c>
      <c r="GD17" s="9" t="s">
        <v>301</v>
      </c>
      <c r="GL17" s="9" t="s">
        <v>301</v>
      </c>
      <c r="GT17" s="9" t="s">
        <v>301</v>
      </c>
      <c r="HB17" s="9" t="s">
        <v>301</v>
      </c>
      <c r="HJ17" s="9" t="s">
        <v>301</v>
      </c>
      <c r="HR17" s="9" t="s">
        <v>301</v>
      </c>
      <c r="HZ17" s="9" t="s">
        <v>301</v>
      </c>
      <c r="IJ17" t="s">
        <v>17</v>
      </c>
      <c r="IM17" s="9" t="s">
        <v>301</v>
      </c>
      <c r="IU17" s="9" t="s">
        <v>301</v>
      </c>
      <c r="JC17" s="9" t="s">
        <v>301</v>
      </c>
      <c r="JK17" s="9" t="s">
        <v>301</v>
      </c>
      <c r="JS17" s="9" t="s">
        <v>301</v>
      </c>
      <c r="KA17" s="9" t="s">
        <v>301</v>
      </c>
      <c r="KI17" s="9" t="s">
        <v>301</v>
      </c>
      <c r="KQ17" s="9" t="s">
        <v>301</v>
      </c>
      <c r="KY17" s="9" t="s">
        <v>301</v>
      </c>
      <c r="LG17" s="9" t="s">
        <v>301</v>
      </c>
      <c r="LO17" s="9" t="s">
        <v>301</v>
      </c>
      <c r="LW17" s="9" t="s">
        <v>301</v>
      </c>
      <c r="ME17" s="9" t="s">
        <v>301</v>
      </c>
    </row>
    <row r="18" spans="1:350" s="13" customFormat="1" x14ac:dyDescent="0.25">
      <c r="A18" s="12"/>
      <c r="B18" s="17" t="s">
        <v>19</v>
      </c>
      <c r="C18" s="14"/>
      <c r="D18" s="24"/>
      <c r="E18" s="54">
        <v>0.22500000000000001</v>
      </c>
      <c r="F18" s="55"/>
      <c r="G18" s="26"/>
      <c r="H18" s="26"/>
      <c r="I18" s="26"/>
      <c r="J18" s="26"/>
      <c r="K18" s="26"/>
      <c r="L18" s="26"/>
      <c r="M18" s="54">
        <v>0.217</v>
      </c>
      <c r="N18" s="55"/>
      <c r="O18" s="26"/>
      <c r="P18" s="26"/>
      <c r="Q18" s="26"/>
      <c r="R18" s="26"/>
      <c r="S18" s="26"/>
      <c r="T18" s="26"/>
      <c r="U18" s="54">
        <v>0.22</v>
      </c>
      <c r="V18" s="55"/>
      <c r="W18" s="26"/>
      <c r="X18" s="26"/>
      <c r="Y18" s="26"/>
      <c r="Z18" s="26"/>
      <c r="AA18" s="26"/>
      <c r="AB18" s="26"/>
      <c r="AC18" s="54">
        <v>0.22500000000000001</v>
      </c>
      <c r="AD18" s="55"/>
      <c r="AE18" s="26"/>
      <c r="AF18" s="26"/>
      <c r="AG18" s="26"/>
      <c r="AH18" s="26"/>
      <c r="AI18" s="26"/>
      <c r="AJ18" s="26"/>
      <c r="AK18" s="54">
        <v>0.217</v>
      </c>
      <c r="AL18" s="55"/>
      <c r="AM18" s="26"/>
      <c r="AN18" s="26"/>
      <c r="AO18" s="26"/>
      <c r="AP18" s="26"/>
      <c r="AQ18" s="26"/>
      <c r="AR18" s="26"/>
      <c r="AS18" s="54">
        <v>0.23699999999999999</v>
      </c>
      <c r="AT18" s="55"/>
      <c r="AU18" s="26"/>
      <c r="AV18" s="26"/>
      <c r="AW18" s="26"/>
      <c r="AX18" s="26"/>
      <c r="AY18" s="26"/>
      <c r="AZ18" s="26"/>
      <c r="BA18" s="54">
        <v>0.23499999999999999</v>
      </c>
      <c r="BB18" s="55"/>
      <c r="BC18" s="26"/>
      <c r="BD18" s="26"/>
      <c r="BE18" s="26"/>
      <c r="BF18" s="26"/>
      <c r="BG18" s="26"/>
      <c r="BH18" s="26"/>
      <c r="BI18" s="54">
        <v>0.215</v>
      </c>
      <c r="BJ18" s="55"/>
      <c r="BK18" s="26"/>
      <c r="BL18" s="26"/>
      <c r="BM18" s="26"/>
      <c r="BN18" s="26"/>
      <c r="BO18" s="26"/>
      <c r="BP18" s="26"/>
      <c r="BQ18" s="54">
        <v>0.22</v>
      </c>
      <c r="BR18" s="55"/>
      <c r="BS18" s="26"/>
      <c r="BT18" s="26"/>
      <c r="BU18" s="26"/>
      <c r="BV18" s="26"/>
      <c r="BW18" s="26"/>
      <c r="BX18" s="26"/>
      <c r="BY18" s="54">
        <v>0.22500000000000001</v>
      </c>
      <c r="BZ18" s="55"/>
      <c r="CA18" s="26"/>
      <c r="CB18" s="26"/>
      <c r="CC18" s="26"/>
      <c r="CD18" s="26"/>
      <c r="CE18" s="26"/>
      <c r="CF18" s="26"/>
      <c r="CG18" s="54">
        <v>0.22500000000000001</v>
      </c>
      <c r="CH18" s="55"/>
      <c r="CI18" s="26"/>
      <c r="CJ18" s="26"/>
      <c r="CK18" s="26"/>
      <c r="CL18" s="26"/>
      <c r="CM18" s="26"/>
      <c r="CN18" s="26"/>
      <c r="CO18" s="54">
        <v>0.22</v>
      </c>
      <c r="CP18" s="55"/>
      <c r="CQ18" s="26"/>
      <c r="CR18" s="26"/>
      <c r="CS18" s="26"/>
      <c r="CT18" s="26"/>
      <c r="CU18" s="26"/>
      <c r="CV18" s="26"/>
      <c r="CW18" s="54">
        <v>0.23499999999999999</v>
      </c>
      <c r="CX18" s="55"/>
      <c r="CY18" s="26"/>
      <c r="CZ18" s="26"/>
      <c r="DA18" s="26"/>
      <c r="DB18" s="26"/>
      <c r="DC18" s="26"/>
      <c r="DD18" s="26"/>
      <c r="DE18" s="54">
        <v>0.215</v>
      </c>
      <c r="DF18" s="55"/>
      <c r="DG18" s="26"/>
      <c r="DH18" s="26"/>
      <c r="DI18" s="26"/>
      <c r="DJ18" s="26"/>
      <c r="DK18" s="26"/>
      <c r="DL18" s="26"/>
      <c r="DM18" s="54">
        <v>0.21</v>
      </c>
      <c r="DN18" s="55"/>
      <c r="DO18" s="26"/>
      <c r="DP18" s="26"/>
      <c r="DQ18" s="26"/>
      <c r="DR18" s="26"/>
      <c r="DS18" s="26"/>
      <c r="DT18" s="26"/>
      <c r="DU18" s="54">
        <v>0.22</v>
      </c>
      <c r="DV18" s="55"/>
      <c r="DW18" s="26"/>
      <c r="DX18" s="26"/>
      <c r="DY18" s="26"/>
      <c r="DZ18" s="26"/>
      <c r="EA18" s="26"/>
      <c r="EB18" s="26"/>
      <c r="EC18" s="26"/>
      <c r="ED18" s="12"/>
      <c r="EE18" s="17" t="s">
        <v>19</v>
      </c>
      <c r="EF18" s="14"/>
      <c r="EG18" s="24"/>
      <c r="EH18" s="54">
        <v>0.21</v>
      </c>
      <c r="EI18" s="55"/>
      <c r="EJ18" s="26"/>
      <c r="EK18" s="26"/>
      <c r="EL18" s="26"/>
      <c r="EM18" s="26"/>
      <c r="EN18" s="26"/>
      <c r="EO18" s="26"/>
      <c r="EP18" s="54">
        <v>0.2</v>
      </c>
      <c r="EQ18" s="55"/>
      <c r="ER18" s="26"/>
      <c r="ES18" s="26"/>
      <c r="ET18" s="26"/>
      <c r="EU18" s="26"/>
      <c r="EV18" s="26"/>
      <c r="EW18" s="26"/>
      <c r="EX18" s="54">
        <v>0.21</v>
      </c>
      <c r="EY18" s="55"/>
      <c r="EZ18" s="26"/>
      <c r="FA18" s="26"/>
      <c r="FB18" s="26"/>
      <c r="FC18" s="26"/>
      <c r="FD18" s="26"/>
      <c r="FE18" s="26"/>
      <c r="FF18" s="54">
        <v>0.21</v>
      </c>
      <c r="FG18" s="55"/>
      <c r="FH18" s="26"/>
      <c r="FI18" s="26"/>
      <c r="FJ18" s="26"/>
      <c r="FK18" s="26"/>
      <c r="FL18" s="26"/>
      <c r="FM18" s="26"/>
      <c r="FN18" s="54">
        <v>0.21</v>
      </c>
      <c r="FO18" s="55"/>
      <c r="FP18" s="26"/>
      <c r="FQ18" s="26"/>
      <c r="FR18" s="26"/>
      <c r="FS18" s="26"/>
      <c r="FT18" s="26"/>
      <c r="FU18" s="26"/>
      <c r="FV18" s="54">
        <v>0.21</v>
      </c>
      <c r="FW18" s="55"/>
      <c r="FX18" s="26"/>
      <c r="FY18" s="26"/>
      <c r="FZ18" s="26"/>
      <c r="GA18" s="26"/>
      <c r="GB18" s="26"/>
      <c r="GC18" s="26"/>
      <c r="GD18" s="54">
        <v>0.21</v>
      </c>
      <c r="GE18" s="55"/>
      <c r="GF18" s="26"/>
      <c r="GG18" s="26"/>
      <c r="GH18" s="26"/>
      <c r="GI18" s="26"/>
      <c r="GJ18" s="26"/>
      <c r="GK18" s="26"/>
      <c r="GL18" s="54">
        <v>0.21</v>
      </c>
      <c r="GM18" s="55"/>
      <c r="GN18" s="26"/>
      <c r="GO18" s="26"/>
      <c r="GP18" s="26"/>
      <c r="GQ18" s="26"/>
      <c r="GR18" s="26"/>
      <c r="GS18" s="26"/>
      <c r="GT18" s="54">
        <v>0.215</v>
      </c>
      <c r="GU18" s="55"/>
      <c r="GV18" s="26"/>
      <c r="GW18" s="26"/>
      <c r="GX18" s="26"/>
      <c r="GY18" s="26"/>
      <c r="GZ18" s="26"/>
      <c r="HA18" s="26"/>
      <c r="HB18" s="54">
        <v>0.22</v>
      </c>
      <c r="HC18" s="55"/>
      <c r="HD18" s="26"/>
      <c r="HE18" s="26"/>
      <c r="HF18" s="26"/>
      <c r="HG18" s="26"/>
      <c r="HH18" s="26"/>
      <c r="HI18" s="26"/>
      <c r="HJ18" s="54">
        <v>0.22500000000000001</v>
      </c>
      <c r="HK18" s="55"/>
      <c r="HL18" s="26"/>
      <c r="HM18" s="26"/>
      <c r="HN18" s="26"/>
      <c r="HO18" s="26"/>
      <c r="HP18" s="26"/>
      <c r="HQ18" s="26"/>
      <c r="HR18" s="54">
        <v>0.20499999999999999</v>
      </c>
      <c r="HS18" s="55"/>
      <c r="HT18" s="26"/>
      <c r="HU18" s="26"/>
      <c r="HV18" s="26"/>
      <c r="HW18" s="26"/>
      <c r="HX18" s="26"/>
      <c r="HY18" s="26"/>
      <c r="HZ18" s="54">
        <v>0.21</v>
      </c>
      <c r="IA18" s="55"/>
      <c r="IB18" s="26"/>
      <c r="IC18" s="26"/>
      <c r="ID18" s="26"/>
      <c r="IE18" s="26"/>
      <c r="IF18" s="26"/>
      <c r="IG18" s="26"/>
      <c r="IJ18" s="17" t="s">
        <v>19</v>
      </c>
      <c r="IK18" s="14"/>
      <c r="IL18" s="24"/>
      <c r="IM18" s="54">
        <v>0.20499999999999999</v>
      </c>
      <c r="IN18" s="55"/>
      <c r="IO18" s="26"/>
      <c r="IP18" s="26"/>
      <c r="IQ18" s="26"/>
      <c r="IR18" s="26"/>
      <c r="IS18" s="26"/>
      <c r="IT18" s="26"/>
      <c r="IU18" s="54">
        <v>0.20499999999999999</v>
      </c>
      <c r="IV18" s="55"/>
      <c r="IW18" s="26"/>
      <c r="IX18" s="26"/>
      <c r="IY18" s="26"/>
      <c r="IZ18" s="26"/>
      <c r="JA18" s="26"/>
      <c r="JB18" s="26"/>
      <c r="JC18" s="54">
        <v>0.20499999999999999</v>
      </c>
      <c r="JD18" s="55"/>
      <c r="JE18" s="26"/>
      <c r="JF18" s="26"/>
      <c r="JG18" s="26"/>
      <c r="JH18" s="26"/>
      <c r="JI18" s="26"/>
      <c r="JJ18" s="26"/>
      <c r="JK18" s="54">
        <v>0.21</v>
      </c>
      <c r="JL18" s="55"/>
      <c r="JM18" s="26"/>
      <c r="JN18" s="26"/>
      <c r="JO18" s="26"/>
      <c r="JP18" s="26"/>
      <c r="JQ18" s="26"/>
      <c r="JR18" s="26"/>
      <c r="JS18" s="54">
        <v>0.20499999999999999</v>
      </c>
      <c r="JT18" s="55"/>
      <c r="JU18" s="26"/>
      <c r="JV18" s="26"/>
      <c r="JW18" s="26"/>
      <c r="JX18" s="26"/>
      <c r="JY18" s="26"/>
      <c r="JZ18" s="26"/>
      <c r="KA18" s="54">
        <v>0.20499999999999999</v>
      </c>
      <c r="KB18" s="55"/>
      <c r="KC18" s="26"/>
      <c r="KD18" s="26"/>
      <c r="KE18" s="26"/>
      <c r="KF18" s="26"/>
      <c r="KG18" s="26"/>
      <c r="KH18" s="26"/>
      <c r="KI18" s="54">
        <v>0.21</v>
      </c>
      <c r="KJ18" s="55"/>
      <c r="KK18" s="26"/>
      <c r="KL18" s="26"/>
      <c r="KM18" s="26"/>
      <c r="KN18" s="26"/>
      <c r="KO18" s="26"/>
      <c r="KP18" s="26"/>
      <c r="KQ18" s="54">
        <v>0.20499999999999999</v>
      </c>
      <c r="KR18" s="55"/>
      <c r="KS18" s="26"/>
      <c r="KT18" s="26"/>
      <c r="KU18" s="26"/>
      <c r="KV18" s="26"/>
      <c r="KW18" s="26"/>
      <c r="KX18" s="26"/>
      <c r="KY18" s="54">
        <v>0.217</v>
      </c>
      <c r="KZ18" s="55"/>
      <c r="LA18" s="26"/>
      <c r="LB18" s="26"/>
      <c r="LC18" s="26"/>
      <c r="LD18" s="26"/>
      <c r="LE18" s="26"/>
      <c r="LF18" s="26"/>
      <c r="LG18" s="54">
        <v>0.20499999999999999</v>
      </c>
      <c r="LH18" s="55"/>
      <c r="LI18" s="26"/>
      <c r="LJ18" s="26"/>
      <c r="LK18" s="26"/>
      <c r="LL18" s="26"/>
      <c r="LM18" s="26"/>
      <c r="LN18" s="26"/>
      <c r="LO18" s="54">
        <v>0.215</v>
      </c>
      <c r="LP18" s="55"/>
      <c r="LQ18" s="26"/>
      <c r="LR18" s="26"/>
      <c r="LS18" s="26"/>
      <c r="LT18" s="26"/>
      <c r="LU18" s="26"/>
      <c r="LV18" s="26"/>
      <c r="LW18" s="54">
        <v>0.21</v>
      </c>
      <c r="LX18" s="55"/>
      <c r="LY18" s="26"/>
      <c r="LZ18" s="26"/>
      <c r="MA18" s="26"/>
      <c r="MB18" s="26"/>
      <c r="MC18" s="26"/>
      <c r="MD18" s="26"/>
      <c r="ME18" s="54">
        <v>0.215</v>
      </c>
      <c r="MF18" s="55"/>
      <c r="MG18" s="26"/>
      <c r="MH18" s="26"/>
      <c r="MI18" s="26"/>
      <c r="MJ18" s="26"/>
      <c r="MK18" s="26"/>
      <c r="ML18" s="26"/>
    </row>
    <row r="19" spans="1:350" x14ac:dyDescent="0.25">
      <c r="B19" s="18" t="s">
        <v>20</v>
      </c>
      <c r="E19" s="9" t="s">
        <v>302</v>
      </c>
      <c r="I19" s="7" t="s">
        <v>22</v>
      </c>
      <c r="M19" s="9" t="s">
        <v>302</v>
      </c>
      <c r="Q19" s="7" t="s">
        <v>22</v>
      </c>
      <c r="U19" s="9" t="s">
        <v>302</v>
      </c>
      <c r="Y19" s="7" t="s">
        <v>22</v>
      </c>
      <c r="AC19" s="9" t="s">
        <v>302</v>
      </c>
      <c r="AG19" s="7" t="s">
        <v>22</v>
      </c>
      <c r="AK19" s="9" t="s">
        <v>302</v>
      </c>
      <c r="AO19" s="7" t="s">
        <v>22</v>
      </c>
      <c r="AS19" s="9" t="s">
        <v>302</v>
      </c>
      <c r="AW19" s="7" t="s">
        <v>22</v>
      </c>
      <c r="BA19" s="9" t="s">
        <v>302</v>
      </c>
      <c r="BE19" s="7" t="s">
        <v>22</v>
      </c>
      <c r="BI19" s="9" t="s">
        <v>302</v>
      </c>
      <c r="BM19" s="7" t="s">
        <v>22</v>
      </c>
      <c r="BQ19" s="9" t="s">
        <v>302</v>
      </c>
      <c r="BU19" s="7" t="s">
        <v>22</v>
      </c>
      <c r="BY19" s="9" t="s">
        <v>302</v>
      </c>
      <c r="CC19" s="7" t="s">
        <v>22</v>
      </c>
      <c r="CG19" s="9" t="s">
        <v>302</v>
      </c>
      <c r="CK19" s="7" t="s">
        <v>22</v>
      </c>
      <c r="CO19" s="9" t="s">
        <v>302</v>
      </c>
      <c r="CS19" s="7" t="s">
        <v>22</v>
      </c>
      <c r="CW19" s="9" t="s">
        <v>302</v>
      </c>
      <c r="DA19" s="7" t="s">
        <v>22</v>
      </c>
      <c r="DE19" s="9" t="s">
        <v>302</v>
      </c>
      <c r="DI19" s="7" t="s">
        <v>22</v>
      </c>
      <c r="DM19" s="9" t="s">
        <v>302</v>
      </c>
      <c r="DQ19" s="7" t="s">
        <v>22</v>
      </c>
      <c r="DU19" s="9" t="s">
        <v>302</v>
      </c>
      <c r="DY19" s="7" t="s">
        <v>22</v>
      </c>
      <c r="EE19" s="18" t="s">
        <v>20</v>
      </c>
      <c r="EH19" s="9" t="s">
        <v>302</v>
      </c>
      <c r="EL19" s="7" t="s">
        <v>22</v>
      </c>
      <c r="EP19" s="9" t="s">
        <v>302</v>
      </c>
      <c r="ET19" s="7" t="s">
        <v>22</v>
      </c>
      <c r="EX19" s="9" t="s">
        <v>302</v>
      </c>
      <c r="FB19" s="7" t="s">
        <v>22</v>
      </c>
      <c r="FF19" s="9" t="s">
        <v>302</v>
      </c>
      <c r="FJ19" s="7" t="s">
        <v>22</v>
      </c>
      <c r="FN19" s="9" t="s">
        <v>302</v>
      </c>
      <c r="FR19" s="7" t="s">
        <v>22</v>
      </c>
      <c r="FV19" s="9" t="s">
        <v>302</v>
      </c>
      <c r="FZ19" s="7" t="s">
        <v>22</v>
      </c>
      <c r="GD19" s="9" t="s">
        <v>302</v>
      </c>
      <c r="GH19" s="7" t="s">
        <v>22</v>
      </c>
      <c r="GL19" s="9" t="s">
        <v>302</v>
      </c>
      <c r="GP19" s="7" t="s">
        <v>22</v>
      </c>
      <c r="GT19" s="9" t="s">
        <v>302</v>
      </c>
      <c r="GX19" s="7" t="s">
        <v>22</v>
      </c>
      <c r="HB19" s="9" t="s">
        <v>302</v>
      </c>
      <c r="HF19" s="7" t="s">
        <v>22</v>
      </c>
      <c r="HJ19" s="9" t="s">
        <v>302</v>
      </c>
      <c r="HN19" s="7" t="s">
        <v>22</v>
      </c>
      <c r="HR19" s="9" t="s">
        <v>302</v>
      </c>
      <c r="HV19" s="7" t="s">
        <v>22</v>
      </c>
      <c r="HZ19" s="9" t="s">
        <v>302</v>
      </c>
      <c r="ID19" s="7" t="s">
        <v>22</v>
      </c>
      <c r="IJ19" s="18" t="s">
        <v>20</v>
      </c>
      <c r="IM19" s="9" t="s">
        <v>302</v>
      </c>
      <c r="IQ19" s="7" t="s">
        <v>22</v>
      </c>
      <c r="IU19" s="9" t="s">
        <v>302</v>
      </c>
      <c r="IY19" s="7" t="s">
        <v>22</v>
      </c>
      <c r="JC19" s="9" t="s">
        <v>302</v>
      </c>
      <c r="JG19" s="7" t="s">
        <v>22</v>
      </c>
      <c r="JK19" s="9" t="s">
        <v>302</v>
      </c>
      <c r="JO19" s="7" t="s">
        <v>22</v>
      </c>
      <c r="JS19" s="9" t="s">
        <v>302</v>
      </c>
      <c r="JW19" s="7" t="s">
        <v>22</v>
      </c>
      <c r="KA19" s="9" t="s">
        <v>302</v>
      </c>
      <c r="KE19" s="7" t="s">
        <v>22</v>
      </c>
      <c r="KI19" s="9" t="s">
        <v>302</v>
      </c>
      <c r="KM19" s="7" t="s">
        <v>22</v>
      </c>
      <c r="KQ19" s="9" t="s">
        <v>302</v>
      </c>
      <c r="KU19" s="7" t="s">
        <v>22</v>
      </c>
      <c r="KY19" s="9" t="s">
        <v>302</v>
      </c>
      <c r="LC19" s="7" t="s">
        <v>22</v>
      </c>
      <c r="LG19" s="9" t="s">
        <v>302</v>
      </c>
      <c r="LK19" s="7" t="s">
        <v>22</v>
      </c>
      <c r="LO19" s="9" t="s">
        <v>302</v>
      </c>
      <c r="LS19" s="7" t="s">
        <v>22</v>
      </c>
      <c r="LW19" s="9" t="s">
        <v>302</v>
      </c>
      <c r="MA19" s="7" t="s">
        <v>22</v>
      </c>
      <c r="ME19" s="9" t="s">
        <v>302</v>
      </c>
      <c r="MI19" s="7" t="s">
        <v>22</v>
      </c>
    </row>
    <row r="20" spans="1:350" ht="15.75" thickBot="1" x14ac:dyDescent="0.3">
      <c r="B20" s="19" t="s">
        <v>23</v>
      </c>
      <c r="C20" s="20" t="s">
        <v>24</v>
      </c>
      <c r="D20" s="56"/>
      <c r="E20" s="22" t="s">
        <v>303</v>
      </c>
      <c r="F20" s="20"/>
      <c r="G20" s="23" t="s">
        <v>26</v>
      </c>
      <c r="H20" s="23" t="s">
        <v>27</v>
      </c>
      <c r="I20" s="23" t="s">
        <v>28</v>
      </c>
      <c r="J20" s="23" t="s">
        <v>29</v>
      </c>
      <c r="K20" s="23" t="s">
        <v>30</v>
      </c>
      <c r="L20" s="23" t="s">
        <v>31</v>
      </c>
      <c r="M20" s="22" t="s">
        <v>303</v>
      </c>
      <c r="N20" s="20"/>
      <c r="O20" s="23" t="s">
        <v>26</v>
      </c>
      <c r="P20" s="23" t="s">
        <v>27</v>
      </c>
      <c r="Q20" s="23" t="s">
        <v>28</v>
      </c>
      <c r="R20" s="23" t="s">
        <v>29</v>
      </c>
      <c r="S20" s="23" t="s">
        <v>30</v>
      </c>
      <c r="T20" s="23" t="s">
        <v>31</v>
      </c>
      <c r="U20" s="22" t="s">
        <v>303</v>
      </c>
      <c r="V20" s="20"/>
      <c r="W20" s="23" t="s">
        <v>26</v>
      </c>
      <c r="X20" s="23" t="s">
        <v>27</v>
      </c>
      <c r="Y20" s="23" t="s">
        <v>28</v>
      </c>
      <c r="Z20" s="23" t="s">
        <v>29</v>
      </c>
      <c r="AA20" s="23" t="s">
        <v>30</v>
      </c>
      <c r="AB20" s="23" t="s">
        <v>31</v>
      </c>
      <c r="AC20" s="22" t="s">
        <v>303</v>
      </c>
      <c r="AD20" s="20"/>
      <c r="AE20" s="23" t="s">
        <v>26</v>
      </c>
      <c r="AF20" s="23" t="s">
        <v>27</v>
      </c>
      <c r="AG20" s="23" t="s">
        <v>28</v>
      </c>
      <c r="AH20" s="23" t="s">
        <v>29</v>
      </c>
      <c r="AI20" s="23" t="s">
        <v>30</v>
      </c>
      <c r="AJ20" s="23" t="s">
        <v>31</v>
      </c>
      <c r="AK20" s="22" t="s">
        <v>303</v>
      </c>
      <c r="AL20" s="20"/>
      <c r="AM20" s="23" t="s">
        <v>26</v>
      </c>
      <c r="AN20" s="23" t="s">
        <v>27</v>
      </c>
      <c r="AO20" s="23" t="s">
        <v>28</v>
      </c>
      <c r="AP20" s="23" t="s">
        <v>29</v>
      </c>
      <c r="AQ20" s="23" t="s">
        <v>30</v>
      </c>
      <c r="AR20" s="23" t="s">
        <v>31</v>
      </c>
      <c r="AS20" s="22" t="s">
        <v>303</v>
      </c>
      <c r="AT20" s="20"/>
      <c r="AU20" s="23" t="s">
        <v>26</v>
      </c>
      <c r="AV20" s="23" t="s">
        <v>27</v>
      </c>
      <c r="AW20" s="23" t="s">
        <v>28</v>
      </c>
      <c r="AX20" s="23" t="s">
        <v>29</v>
      </c>
      <c r="AY20" s="23" t="s">
        <v>30</v>
      </c>
      <c r="AZ20" s="23" t="s">
        <v>31</v>
      </c>
      <c r="BA20" s="22" t="s">
        <v>303</v>
      </c>
      <c r="BB20" s="20"/>
      <c r="BC20" s="23" t="s">
        <v>26</v>
      </c>
      <c r="BD20" s="23" t="s">
        <v>27</v>
      </c>
      <c r="BE20" s="23" t="s">
        <v>28</v>
      </c>
      <c r="BF20" s="23" t="s">
        <v>29</v>
      </c>
      <c r="BG20" s="23" t="s">
        <v>30</v>
      </c>
      <c r="BH20" s="23" t="s">
        <v>31</v>
      </c>
      <c r="BI20" s="22" t="s">
        <v>303</v>
      </c>
      <c r="BJ20" s="20"/>
      <c r="BK20" s="23" t="s">
        <v>26</v>
      </c>
      <c r="BL20" s="23" t="s">
        <v>27</v>
      </c>
      <c r="BM20" s="23" t="s">
        <v>28</v>
      </c>
      <c r="BN20" s="23" t="s">
        <v>29</v>
      </c>
      <c r="BO20" s="23" t="s">
        <v>30</v>
      </c>
      <c r="BP20" s="23" t="s">
        <v>31</v>
      </c>
      <c r="BQ20" s="22" t="s">
        <v>303</v>
      </c>
      <c r="BR20" s="20"/>
      <c r="BS20" s="23" t="s">
        <v>26</v>
      </c>
      <c r="BT20" s="23" t="s">
        <v>27</v>
      </c>
      <c r="BU20" s="23" t="s">
        <v>28</v>
      </c>
      <c r="BV20" s="23" t="s">
        <v>29</v>
      </c>
      <c r="BW20" s="23" t="s">
        <v>30</v>
      </c>
      <c r="BX20" s="23" t="s">
        <v>31</v>
      </c>
      <c r="BY20" s="22" t="s">
        <v>303</v>
      </c>
      <c r="BZ20" s="20"/>
      <c r="CA20" s="23" t="s">
        <v>26</v>
      </c>
      <c r="CB20" s="23" t="s">
        <v>27</v>
      </c>
      <c r="CC20" s="23" t="s">
        <v>28</v>
      </c>
      <c r="CD20" s="23" t="s">
        <v>29</v>
      </c>
      <c r="CE20" s="23" t="s">
        <v>30</v>
      </c>
      <c r="CF20" s="23" t="s">
        <v>31</v>
      </c>
      <c r="CG20" s="22" t="s">
        <v>303</v>
      </c>
      <c r="CH20" s="20"/>
      <c r="CI20" s="23" t="s">
        <v>26</v>
      </c>
      <c r="CJ20" s="23" t="s">
        <v>27</v>
      </c>
      <c r="CK20" s="23" t="s">
        <v>28</v>
      </c>
      <c r="CL20" s="23" t="s">
        <v>29</v>
      </c>
      <c r="CM20" s="23" t="s">
        <v>30</v>
      </c>
      <c r="CN20" s="23" t="s">
        <v>31</v>
      </c>
      <c r="CO20" s="22" t="s">
        <v>303</v>
      </c>
      <c r="CP20" s="20"/>
      <c r="CQ20" s="23" t="s">
        <v>26</v>
      </c>
      <c r="CR20" s="23" t="s">
        <v>27</v>
      </c>
      <c r="CS20" s="23" t="s">
        <v>28</v>
      </c>
      <c r="CT20" s="23" t="s">
        <v>29</v>
      </c>
      <c r="CU20" s="23" t="s">
        <v>30</v>
      </c>
      <c r="CV20" s="23" t="s">
        <v>31</v>
      </c>
      <c r="CW20" s="22" t="s">
        <v>303</v>
      </c>
      <c r="CX20" s="20"/>
      <c r="CY20" s="23" t="s">
        <v>26</v>
      </c>
      <c r="CZ20" s="23" t="s">
        <v>27</v>
      </c>
      <c r="DA20" s="23" t="s">
        <v>28</v>
      </c>
      <c r="DB20" s="23" t="s">
        <v>29</v>
      </c>
      <c r="DC20" s="23" t="s">
        <v>30</v>
      </c>
      <c r="DD20" s="23" t="s">
        <v>31</v>
      </c>
      <c r="DE20" s="22" t="s">
        <v>303</v>
      </c>
      <c r="DF20" s="20"/>
      <c r="DG20" s="23" t="s">
        <v>26</v>
      </c>
      <c r="DH20" s="23" t="s">
        <v>27</v>
      </c>
      <c r="DI20" s="23" t="s">
        <v>28</v>
      </c>
      <c r="DJ20" s="23" t="s">
        <v>29</v>
      </c>
      <c r="DK20" s="23" t="s">
        <v>30</v>
      </c>
      <c r="DL20" s="23" t="s">
        <v>31</v>
      </c>
      <c r="DM20" s="22" t="s">
        <v>303</v>
      </c>
      <c r="DN20" s="20"/>
      <c r="DO20" s="23" t="s">
        <v>26</v>
      </c>
      <c r="DP20" s="23" t="s">
        <v>27</v>
      </c>
      <c r="DQ20" s="23" t="s">
        <v>28</v>
      </c>
      <c r="DR20" s="23" t="s">
        <v>29</v>
      </c>
      <c r="DS20" s="23" t="s">
        <v>30</v>
      </c>
      <c r="DT20" s="23" t="s">
        <v>31</v>
      </c>
      <c r="DU20" s="22" t="s">
        <v>303</v>
      </c>
      <c r="DV20" s="20"/>
      <c r="DW20" s="23" t="s">
        <v>26</v>
      </c>
      <c r="DX20" s="23" t="s">
        <v>27</v>
      </c>
      <c r="DY20" s="23" t="s">
        <v>28</v>
      </c>
      <c r="DZ20" s="23" t="s">
        <v>29</v>
      </c>
      <c r="EA20" s="23" t="s">
        <v>30</v>
      </c>
      <c r="EB20" s="23" t="s">
        <v>31</v>
      </c>
      <c r="EC20" s="91"/>
      <c r="EE20" s="19" t="s">
        <v>23</v>
      </c>
      <c r="EF20" s="20" t="s">
        <v>24</v>
      </c>
      <c r="EG20" s="56"/>
      <c r="EH20" s="22" t="s">
        <v>303</v>
      </c>
      <c r="EI20" s="20"/>
      <c r="EJ20" s="23" t="s">
        <v>26</v>
      </c>
      <c r="EK20" s="23" t="s">
        <v>27</v>
      </c>
      <c r="EL20" s="23" t="s">
        <v>28</v>
      </c>
      <c r="EM20" s="23" t="s">
        <v>29</v>
      </c>
      <c r="EN20" s="23" t="s">
        <v>30</v>
      </c>
      <c r="EO20" s="23" t="s">
        <v>31</v>
      </c>
      <c r="EP20" s="22" t="s">
        <v>303</v>
      </c>
      <c r="EQ20" s="20"/>
      <c r="ER20" s="23" t="s">
        <v>26</v>
      </c>
      <c r="ES20" s="23" t="s">
        <v>27</v>
      </c>
      <c r="ET20" s="23" t="s">
        <v>28</v>
      </c>
      <c r="EU20" s="23" t="s">
        <v>29</v>
      </c>
      <c r="EV20" s="23" t="s">
        <v>30</v>
      </c>
      <c r="EW20" s="23" t="s">
        <v>31</v>
      </c>
      <c r="EX20" s="22" t="s">
        <v>303</v>
      </c>
      <c r="EY20" s="20"/>
      <c r="EZ20" s="23" t="s">
        <v>26</v>
      </c>
      <c r="FA20" s="23" t="s">
        <v>27</v>
      </c>
      <c r="FB20" s="23" t="s">
        <v>28</v>
      </c>
      <c r="FC20" s="23" t="s">
        <v>29</v>
      </c>
      <c r="FD20" s="23" t="s">
        <v>30</v>
      </c>
      <c r="FE20" s="23" t="s">
        <v>31</v>
      </c>
      <c r="FF20" s="22" t="s">
        <v>303</v>
      </c>
      <c r="FG20" s="20"/>
      <c r="FH20" s="23" t="s">
        <v>26</v>
      </c>
      <c r="FI20" s="23" t="s">
        <v>27</v>
      </c>
      <c r="FJ20" s="23" t="s">
        <v>28</v>
      </c>
      <c r="FK20" s="23" t="s">
        <v>29</v>
      </c>
      <c r="FL20" s="23" t="s">
        <v>30</v>
      </c>
      <c r="FM20" s="23" t="s">
        <v>31</v>
      </c>
      <c r="FN20" s="22" t="s">
        <v>303</v>
      </c>
      <c r="FO20" s="20"/>
      <c r="FP20" s="23" t="s">
        <v>26</v>
      </c>
      <c r="FQ20" s="23" t="s">
        <v>27</v>
      </c>
      <c r="FR20" s="23" t="s">
        <v>28</v>
      </c>
      <c r="FS20" s="23" t="s">
        <v>29</v>
      </c>
      <c r="FT20" s="23" t="s">
        <v>30</v>
      </c>
      <c r="FU20" s="23" t="s">
        <v>31</v>
      </c>
      <c r="FV20" s="22" t="s">
        <v>303</v>
      </c>
      <c r="FW20" s="20"/>
      <c r="FX20" s="23" t="s">
        <v>26</v>
      </c>
      <c r="FY20" s="23" t="s">
        <v>27</v>
      </c>
      <c r="FZ20" s="23" t="s">
        <v>28</v>
      </c>
      <c r="GA20" s="23" t="s">
        <v>29</v>
      </c>
      <c r="GB20" s="23" t="s">
        <v>30</v>
      </c>
      <c r="GC20" s="23" t="s">
        <v>31</v>
      </c>
      <c r="GD20" s="22" t="s">
        <v>303</v>
      </c>
      <c r="GE20" s="20"/>
      <c r="GF20" s="23" t="s">
        <v>26</v>
      </c>
      <c r="GG20" s="23" t="s">
        <v>27</v>
      </c>
      <c r="GH20" s="23" t="s">
        <v>28</v>
      </c>
      <c r="GI20" s="23" t="s">
        <v>29</v>
      </c>
      <c r="GJ20" s="23" t="s">
        <v>30</v>
      </c>
      <c r="GK20" s="23" t="s">
        <v>31</v>
      </c>
      <c r="GL20" s="22" t="s">
        <v>303</v>
      </c>
      <c r="GM20" s="20"/>
      <c r="GN20" s="23" t="s">
        <v>26</v>
      </c>
      <c r="GO20" s="23" t="s">
        <v>27</v>
      </c>
      <c r="GP20" s="23" t="s">
        <v>28</v>
      </c>
      <c r="GQ20" s="23" t="s">
        <v>29</v>
      </c>
      <c r="GR20" s="23" t="s">
        <v>30</v>
      </c>
      <c r="GS20" s="23" t="s">
        <v>31</v>
      </c>
      <c r="GT20" s="22" t="s">
        <v>303</v>
      </c>
      <c r="GU20" s="20"/>
      <c r="GV20" s="23" t="s">
        <v>26</v>
      </c>
      <c r="GW20" s="23" t="s">
        <v>27</v>
      </c>
      <c r="GX20" s="23" t="s">
        <v>28</v>
      </c>
      <c r="GY20" s="23" t="s">
        <v>29</v>
      </c>
      <c r="GZ20" s="23" t="s">
        <v>30</v>
      </c>
      <c r="HA20" s="23" t="s">
        <v>31</v>
      </c>
      <c r="HB20" s="22" t="s">
        <v>303</v>
      </c>
      <c r="HC20" s="20"/>
      <c r="HD20" s="23" t="s">
        <v>26</v>
      </c>
      <c r="HE20" s="23" t="s">
        <v>27</v>
      </c>
      <c r="HF20" s="23" t="s">
        <v>28</v>
      </c>
      <c r="HG20" s="23" t="s">
        <v>29</v>
      </c>
      <c r="HH20" s="23" t="s">
        <v>30</v>
      </c>
      <c r="HI20" s="23" t="s">
        <v>31</v>
      </c>
      <c r="HJ20" s="22" t="s">
        <v>303</v>
      </c>
      <c r="HK20" s="20"/>
      <c r="HL20" s="23" t="s">
        <v>26</v>
      </c>
      <c r="HM20" s="23" t="s">
        <v>27</v>
      </c>
      <c r="HN20" s="23" t="s">
        <v>28</v>
      </c>
      <c r="HO20" s="23" t="s">
        <v>29</v>
      </c>
      <c r="HP20" s="23" t="s">
        <v>30</v>
      </c>
      <c r="HQ20" s="23" t="s">
        <v>31</v>
      </c>
      <c r="HR20" s="22" t="s">
        <v>303</v>
      </c>
      <c r="HS20" s="20"/>
      <c r="HT20" s="23" t="s">
        <v>26</v>
      </c>
      <c r="HU20" s="23" t="s">
        <v>27</v>
      </c>
      <c r="HV20" s="23" t="s">
        <v>28</v>
      </c>
      <c r="HW20" s="23" t="s">
        <v>29</v>
      </c>
      <c r="HX20" s="23" t="s">
        <v>30</v>
      </c>
      <c r="HY20" s="23" t="s">
        <v>31</v>
      </c>
      <c r="HZ20" s="22" t="s">
        <v>303</v>
      </c>
      <c r="IA20" s="20"/>
      <c r="IB20" s="23" t="s">
        <v>26</v>
      </c>
      <c r="IC20" s="23" t="s">
        <v>27</v>
      </c>
      <c r="ID20" s="23" t="s">
        <v>28</v>
      </c>
      <c r="IE20" s="23" t="s">
        <v>29</v>
      </c>
      <c r="IF20" s="23" t="s">
        <v>30</v>
      </c>
      <c r="IG20" s="23" t="s">
        <v>31</v>
      </c>
      <c r="IJ20" s="19" t="s">
        <v>23</v>
      </c>
      <c r="IK20" s="20" t="s">
        <v>24</v>
      </c>
      <c r="IL20" s="56"/>
      <c r="IM20" s="22" t="s">
        <v>303</v>
      </c>
      <c r="IN20" s="20"/>
      <c r="IO20" s="23" t="s">
        <v>26</v>
      </c>
      <c r="IP20" s="23" t="s">
        <v>27</v>
      </c>
      <c r="IQ20" s="23" t="s">
        <v>28</v>
      </c>
      <c r="IR20" s="23" t="s">
        <v>29</v>
      </c>
      <c r="IS20" s="23" t="s">
        <v>30</v>
      </c>
      <c r="IT20" s="23" t="s">
        <v>31</v>
      </c>
      <c r="IU20" s="22" t="s">
        <v>303</v>
      </c>
      <c r="IV20" s="20"/>
      <c r="IW20" s="23" t="s">
        <v>26</v>
      </c>
      <c r="IX20" s="23" t="s">
        <v>27</v>
      </c>
      <c r="IY20" s="23" t="s">
        <v>28</v>
      </c>
      <c r="IZ20" s="23" t="s">
        <v>29</v>
      </c>
      <c r="JA20" s="23" t="s">
        <v>30</v>
      </c>
      <c r="JB20" s="23" t="s">
        <v>31</v>
      </c>
      <c r="JC20" s="22" t="s">
        <v>303</v>
      </c>
      <c r="JD20" s="20"/>
      <c r="JE20" s="23" t="s">
        <v>26</v>
      </c>
      <c r="JF20" s="23" t="s">
        <v>27</v>
      </c>
      <c r="JG20" s="23" t="s">
        <v>28</v>
      </c>
      <c r="JH20" s="23" t="s">
        <v>29</v>
      </c>
      <c r="JI20" s="23" t="s">
        <v>30</v>
      </c>
      <c r="JJ20" s="23" t="s">
        <v>31</v>
      </c>
      <c r="JK20" s="22" t="s">
        <v>303</v>
      </c>
      <c r="JL20" s="20"/>
      <c r="JM20" s="23" t="s">
        <v>26</v>
      </c>
      <c r="JN20" s="23" t="s">
        <v>27</v>
      </c>
      <c r="JO20" s="23" t="s">
        <v>28</v>
      </c>
      <c r="JP20" s="23" t="s">
        <v>29</v>
      </c>
      <c r="JQ20" s="23" t="s">
        <v>30</v>
      </c>
      <c r="JR20" s="23" t="s">
        <v>31</v>
      </c>
      <c r="JS20" s="22" t="s">
        <v>303</v>
      </c>
      <c r="JT20" s="20"/>
      <c r="JU20" s="23" t="s">
        <v>26</v>
      </c>
      <c r="JV20" s="23" t="s">
        <v>27</v>
      </c>
      <c r="JW20" s="23" t="s">
        <v>28</v>
      </c>
      <c r="JX20" s="23" t="s">
        <v>29</v>
      </c>
      <c r="JY20" s="23" t="s">
        <v>30</v>
      </c>
      <c r="JZ20" s="23" t="s">
        <v>31</v>
      </c>
      <c r="KA20" s="22" t="s">
        <v>303</v>
      </c>
      <c r="KB20" s="20"/>
      <c r="KC20" s="23" t="s">
        <v>26</v>
      </c>
      <c r="KD20" s="23" t="s">
        <v>27</v>
      </c>
      <c r="KE20" s="23" t="s">
        <v>28</v>
      </c>
      <c r="KF20" s="23" t="s">
        <v>29</v>
      </c>
      <c r="KG20" s="23" t="s">
        <v>30</v>
      </c>
      <c r="KH20" s="23" t="s">
        <v>31</v>
      </c>
      <c r="KI20" s="22" t="s">
        <v>303</v>
      </c>
      <c r="KJ20" s="20"/>
      <c r="KK20" s="23" t="s">
        <v>26</v>
      </c>
      <c r="KL20" s="23" t="s">
        <v>27</v>
      </c>
      <c r="KM20" s="23" t="s">
        <v>28</v>
      </c>
      <c r="KN20" s="23" t="s">
        <v>29</v>
      </c>
      <c r="KO20" s="23" t="s">
        <v>30</v>
      </c>
      <c r="KP20" s="23" t="s">
        <v>31</v>
      </c>
      <c r="KQ20" s="22" t="s">
        <v>303</v>
      </c>
      <c r="KR20" s="20"/>
      <c r="KS20" s="23" t="s">
        <v>26</v>
      </c>
      <c r="KT20" s="23" t="s">
        <v>27</v>
      </c>
      <c r="KU20" s="23" t="s">
        <v>28</v>
      </c>
      <c r="KV20" s="23" t="s">
        <v>29</v>
      </c>
      <c r="KW20" s="23" t="s">
        <v>30</v>
      </c>
      <c r="KX20" s="23" t="s">
        <v>31</v>
      </c>
      <c r="KY20" s="22" t="s">
        <v>303</v>
      </c>
      <c r="KZ20" s="20"/>
      <c r="LA20" s="23" t="s">
        <v>26</v>
      </c>
      <c r="LB20" s="23" t="s">
        <v>27</v>
      </c>
      <c r="LC20" s="23" t="s">
        <v>28</v>
      </c>
      <c r="LD20" s="23" t="s">
        <v>29</v>
      </c>
      <c r="LE20" s="23" t="s">
        <v>30</v>
      </c>
      <c r="LF20" s="23" t="s">
        <v>31</v>
      </c>
      <c r="LG20" s="22" t="s">
        <v>303</v>
      </c>
      <c r="LH20" s="20"/>
      <c r="LI20" s="23" t="s">
        <v>26</v>
      </c>
      <c r="LJ20" s="23" t="s">
        <v>27</v>
      </c>
      <c r="LK20" s="23" t="s">
        <v>28</v>
      </c>
      <c r="LL20" s="23" t="s">
        <v>29</v>
      </c>
      <c r="LM20" s="23" t="s">
        <v>30</v>
      </c>
      <c r="LN20" s="23" t="s">
        <v>31</v>
      </c>
      <c r="LO20" s="22" t="s">
        <v>303</v>
      </c>
      <c r="LP20" s="20"/>
      <c r="LQ20" s="23" t="s">
        <v>26</v>
      </c>
      <c r="LR20" s="23" t="s">
        <v>27</v>
      </c>
      <c r="LS20" s="23" t="s">
        <v>28</v>
      </c>
      <c r="LT20" s="23" t="s">
        <v>29</v>
      </c>
      <c r="LU20" s="23" t="s">
        <v>30</v>
      </c>
      <c r="LV20" s="23" t="s">
        <v>31</v>
      </c>
      <c r="LW20" s="22" t="s">
        <v>303</v>
      </c>
      <c r="LX20" s="20"/>
      <c r="LY20" s="23" t="s">
        <v>26</v>
      </c>
      <c r="LZ20" s="23" t="s">
        <v>27</v>
      </c>
      <c r="MA20" s="23" t="s">
        <v>28</v>
      </c>
      <c r="MB20" s="23" t="s">
        <v>29</v>
      </c>
      <c r="MC20" s="23" t="s">
        <v>30</v>
      </c>
      <c r="MD20" s="23" t="s">
        <v>31</v>
      </c>
      <c r="ME20" s="22" t="s">
        <v>303</v>
      </c>
      <c r="MF20" s="20"/>
      <c r="MG20" s="23" t="s">
        <v>26</v>
      </c>
      <c r="MH20" s="23" t="s">
        <v>27</v>
      </c>
      <c r="MI20" s="23" t="s">
        <v>28</v>
      </c>
      <c r="MJ20" s="23" t="s">
        <v>29</v>
      </c>
      <c r="MK20" s="23" t="s">
        <v>30</v>
      </c>
      <c r="ML20" s="23" t="s">
        <v>31</v>
      </c>
    </row>
    <row r="21" spans="1:350" x14ac:dyDescent="0.25">
      <c r="B21" s="18"/>
      <c r="EE21" s="18"/>
      <c r="IJ21" s="18"/>
    </row>
    <row r="22" spans="1:350" x14ac:dyDescent="0.25">
      <c r="A22" s="1" t="s">
        <v>32</v>
      </c>
      <c r="B22" s="17" t="s">
        <v>32</v>
      </c>
      <c r="C22" s="13" t="s">
        <v>33</v>
      </c>
      <c r="D22" s="24">
        <v>27</v>
      </c>
      <c r="E22" s="9" t="s">
        <v>304</v>
      </c>
      <c r="F22" s="25" t="s">
        <v>116</v>
      </c>
      <c r="G22" s="7" t="s">
        <v>305</v>
      </c>
      <c r="H22" s="26">
        <v>1</v>
      </c>
      <c r="I22" s="11">
        <v>44200.931643518517</v>
      </c>
      <c r="J22" s="7" t="s" cm="1">
        <v>306</v>
      </c>
      <c r="K22" s="7" t="s" cm="1">
        <v>304</v>
      </c>
      <c r="L22" s="7" t="s" cm="1">
        <v>307</v>
      </c>
      <c r="M22" s="9" t="s">
        <v>308</v>
      </c>
      <c r="N22" s="25" t="s">
        <v>116</v>
      </c>
      <c r="O22" s="7" t="s">
        <v>309</v>
      </c>
      <c r="P22" s="26">
        <v>1</v>
      </c>
      <c r="Q22" s="11">
        <v>44200.938900462963</v>
      </c>
      <c r="R22" s="7" t="s" cm="1">
        <v>310</v>
      </c>
      <c r="S22" s="7" t="s" cm="1">
        <v>308</v>
      </c>
      <c r="T22" s="7" t="s" cm="1">
        <v>311</v>
      </c>
      <c r="U22" s="9" t="s">
        <v>312</v>
      </c>
      <c r="V22" s="25" t="s">
        <v>96</v>
      </c>
      <c r="W22" s="7" t="s">
        <v>313</v>
      </c>
      <c r="X22" s="26">
        <v>1</v>
      </c>
      <c r="Y22" s="11">
        <v>44200.946180555555</v>
      </c>
      <c r="Z22" s="7" t="s" cm="1">
        <v>314</v>
      </c>
      <c r="AA22" s="7" t="s" cm="1">
        <v>315</v>
      </c>
      <c r="AB22" s="7" t="s" cm="1">
        <v>316</v>
      </c>
      <c r="AC22" s="9" t="s">
        <v>317</v>
      </c>
      <c r="AD22" s="25" t="s">
        <v>35</v>
      </c>
      <c r="AE22" s="7" t="s">
        <v>318</v>
      </c>
      <c r="AF22" s="26">
        <v>1</v>
      </c>
      <c r="AG22" s="11">
        <v>44200.953449074077</v>
      </c>
      <c r="AH22" s="7" t="s" cm="1">
        <v>306</v>
      </c>
      <c r="AI22" s="7" t="s" cm="1">
        <v>304</v>
      </c>
      <c r="AJ22" s="7" t="s" cm="1">
        <v>307</v>
      </c>
      <c r="AK22" s="9" t="s">
        <v>319</v>
      </c>
      <c r="AL22" s="25" t="s">
        <v>35</v>
      </c>
      <c r="AM22" s="7" t="s">
        <v>320</v>
      </c>
      <c r="AN22" s="26">
        <v>1</v>
      </c>
      <c r="AO22" s="11">
        <v>44200.960729166669</v>
      </c>
      <c r="AP22" s="7" t="s" cm="1">
        <v>310</v>
      </c>
      <c r="AQ22" s="7" t="s" cm="1">
        <v>308</v>
      </c>
      <c r="AR22" s="7" t="s" cm="1">
        <v>311</v>
      </c>
      <c r="AS22" s="9" t="s">
        <v>87</v>
      </c>
      <c r="AT22" s="25" t="s">
        <v>35</v>
      </c>
      <c r="AU22" s="7" t="s">
        <v>321</v>
      </c>
      <c r="AV22" s="26">
        <v>1</v>
      </c>
      <c r="AW22" s="11">
        <v>44200.967986111114</v>
      </c>
      <c r="AX22" s="7" t="s" cm="1">
        <v>322</v>
      </c>
      <c r="AY22" s="7" t="s" cm="1">
        <v>323</v>
      </c>
      <c r="AZ22" s="7" t="s" cm="1">
        <v>324</v>
      </c>
      <c r="BA22" s="9" t="s">
        <v>325</v>
      </c>
      <c r="BB22" s="25" t="s">
        <v>116</v>
      </c>
      <c r="BC22" s="7" t="s">
        <v>326</v>
      </c>
      <c r="BD22" s="26">
        <v>1</v>
      </c>
      <c r="BE22" s="11">
        <v>44200.975266203706</v>
      </c>
      <c r="BF22" s="7" t="s" cm="1">
        <v>327</v>
      </c>
      <c r="BG22" s="7" t="s" cm="1">
        <v>325</v>
      </c>
      <c r="BH22" s="7" t="s" cm="1">
        <v>328</v>
      </c>
      <c r="BI22" s="9" t="s">
        <v>329</v>
      </c>
      <c r="BJ22" s="25" t="s">
        <v>116</v>
      </c>
      <c r="BK22" s="7" t="s">
        <v>330</v>
      </c>
      <c r="BL22" s="26">
        <v>1</v>
      </c>
      <c r="BM22" s="11">
        <v>44200.997083333335</v>
      </c>
      <c r="BN22" s="7" t="s" cm="1">
        <v>331</v>
      </c>
      <c r="BO22" s="7" t="s" cm="1">
        <v>329</v>
      </c>
      <c r="BP22" s="7" t="s" cm="1">
        <v>332</v>
      </c>
      <c r="BQ22" s="9" t="s">
        <v>315</v>
      </c>
      <c r="BR22" s="25" t="s">
        <v>116</v>
      </c>
      <c r="BS22" s="7" t="s">
        <v>333</v>
      </c>
      <c r="BT22" s="26">
        <v>1</v>
      </c>
      <c r="BU22" s="11">
        <v>44201.004351851851</v>
      </c>
      <c r="BV22" s="7" t="s" cm="1">
        <v>314</v>
      </c>
      <c r="BW22" s="7" t="s" cm="1">
        <v>315</v>
      </c>
      <c r="BX22" s="7" t="s" cm="1">
        <v>316</v>
      </c>
      <c r="BY22" s="9" t="s">
        <v>304</v>
      </c>
      <c r="BZ22" s="25" t="s">
        <v>116</v>
      </c>
      <c r="CA22" s="7" t="s">
        <v>334</v>
      </c>
      <c r="CB22" s="26">
        <v>1</v>
      </c>
      <c r="CC22" s="11">
        <v>44201.018888888888</v>
      </c>
      <c r="CD22" s="7" t="s" cm="1">
        <v>306</v>
      </c>
      <c r="CE22" s="7" t="s" cm="1">
        <v>304</v>
      </c>
      <c r="CF22" s="7" t="s" cm="1">
        <v>307</v>
      </c>
      <c r="CG22" s="9" t="s">
        <v>335</v>
      </c>
      <c r="CH22" s="25" t="s">
        <v>96</v>
      </c>
      <c r="CI22" s="7" t="s">
        <v>336</v>
      </c>
      <c r="CJ22" s="26">
        <v>1</v>
      </c>
      <c r="CK22" s="11">
        <v>44201.026145833333</v>
      </c>
      <c r="CL22" s="7" t="s" cm="1">
        <v>306</v>
      </c>
      <c r="CM22" s="7" t="s" cm="1">
        <v>304</v>
      </c>
      <c r="CN22" s="7" t="s" cm="1">
        <v>307</v>
      </c>
      <c r="CO22" s="9" t="s">
        <v>337</v>
      </c>
      <c r="CP22" s="25" t="s">
        <v>96</v>
      </c>
      <c r="CQ22" s="7" t="s">
        <v>338</v>
      </c>
      <c r="CR22" s="26">
        <v>1</v>
      </c>
      <c r="CS22" s="11">
        <v>44201.033414351848</v>
      </c>
      <c r="CT22" s="7" t="s" cm="1">
        <v>314</v>
      </c>
      <c r="CU22" s="7" t="s" cm="1">
        <v>315</v>
      </c>
      <c r="CV22" s="7" t="s" cm="1">
        <v>316</v>
      </c>
      <c r="CW22" s="9" t="s">
        <v>339</v>
      </c>
      <c r="CX22" s="25" t="s">
        <v>51</v>
      </c>
      <c r="CY22" s="7" t="s">
        <v>340</v>
      </c>
      <c r="CZ22" s="26">
        <v>5</v>
      </c>
      <c r="DA22" s="11">
        <v>44201.120625000003</v>
      </c>
      <c r="DB22" s="7" t="s" cm="1">
        <v>341</v>
      </c>
      <c r="DC22" s="7" t="s" cm="1">
        <v>328</v>
      </c>
      <c r="DD22" s="7" t="s" cm="1">
        <v>342</v>
      </c>
      <c r="DE22" s="9" t="s">
        <v>343</v>
      </c>
      <c r="DF22" s="25" t="s">
        <v>51</v>
      </c>
      <c r="DG22" s="7" t="s">
        <v>344</v>
      </c>
      <c r="DH22" s="26">
        <v>5</v>
      </c>
      <c r="DI22" s="11">
        <v>44201.17150462963</v>
      </c>
      <c r="DJ22" s="7" t="s" cm="1">
        <v>345</v>
      </c>
      <c r="DK22" s="7" t="s" cm="1">
        <v>332</v>
      </c>
      <c r="DL22" s="7" t="s" cm="1">
        <v>346</v>
      </c>
      <c r="DM22" s="9" t="s">
        <v>347</v>
      </c>
      <c r="DN22" s="25" t="s">
        <v>51</v>
      </c>
      <c r="DO22" s="7" t="s">
        <v>348</v>
      </c>
      <c r="DP22" s="26">
        <v>5</v>
      </c>
      <c r="DQ22" s="11">
        <v>44201.222442129627</v>
      </c>
      <c r="DR22" s="7" t="s" cm="1">
        <v>349</v>
      </c>
      <c r="DS22" s="7" t="s" cm="1">
        <v>350</v>
      </c>
      <c r="DT22" s="7" t="s" cm="1">
        <v>351</v>
      </c>
      <c r="DU22" s="9" t="s">
        <v>315</v>
      </c>
      <c r="DV22" s="25" t="s">
        <v>116</v>
      </c>
      <c r="DW22" s="7" t="s">
        <v>352</v>
      </c>
      <c r="DX22" s="26">
        <v>1</v>
      </c>
      <c r="DY22" s="11">
        <v>44201.055219907408</v>
      </c>
      <c r="DZ22" s="7" t="s" cm="1">
        <v>314</v>
      </c>
      <c r="EA22" s="7" t="s" cm="1">
        <v>315</v>
      </c>
      <c r="EB22" s="7" t="s" cm="1">
        <v>316</v>
      </c>
      <c r="ED22" s="1" t="s">
        <v>32</v>
      </c>
      <c r="EE22" s="17" t="s">
        <v>32</v>
      </c>
      <c r="EF22" s="13" t="s">
        <v>33</v>
      </c>
      <c r="EG22" s="24">
        <v>27</v>
      </c>
      <c r="EH22" s="9" t="s">
        <v>1366</v>
      </c>
      <c r="EI22" s="25" t="s">
        <v>35</v>
      </c>
      <c r="EJ22" s="7" t="s">
        <v>1367</v>
      </c>
      <c r="EK22" s="26">
        <v>1</v>
      </c>
      <c r="EL22" s="11">
        <v>44197.441516203704</v>
      </c>
      <c r="EM22" s="7" t="s" cm="1">
        <v>815</v>
      </c>
      <c r="EN22" s="7" t="s" cm="1">
        <v>571</v>
      </c>
      <c r="EO22" s="7" t="s" cm="1">
        <v>350</v>
      </c>
      <c r="EP22" s="9" t="s">
        <v>1368</v>
      </c>
      <c r="EQ22" s="25" t="s">
        <v>51</v>
      </c>
      <c r="ER22" s="7" t="s">
        <v>1369</v>
      </c>
      <c r="ES22" s="26">
        <v>5</v>
      </c>
      <c r="ET22" s="11">
        <v>44197.508703703701</v>
      </c>
      <c r="EU22" s="7" t="s" cm="1">
        <v>1370</v>
      </c>
      <c r="EV22" s="7" t="s" cm="1">
        <v>1371</v>
      </c>
      <c r="EW22" s="7" t="s" cm="1">
        <v>210</v>
      </c>
      <c r="EX22" s="9" t="s">
        <v>1372</v>
      </c>
      <c r="EY22" s="25" t="s">
        <v>35</v>
      </c>
      <c r="EZ22" s="7" t="s">
        <v>1373</v>
      </c>
      <c r="FA22" s="26">
        <v>1</v>
      </c>
      <c r="FB22" s="11">
        <v>44197.546087962961</v>
      </c>
      <c r="FC22" s="7" t="s" cm="1">
        <v>815</v>
      </c>
      <c r="FD22" s="7" t="s" cm="1">
        <v>571</v>
      </c>
      <c r="FE22" s="7" t="s" cm="1">
        <v>350</v>
      </c>
      <c r="FF22" s="9" t="s">
        <v>1374</v>
      </c>
      <c r="FG22" s="25" t="s">
        <v>35</v>
      </c>
      <c r="FH22" s="7" t="s">
        <v>1375</v>
      </c>
      <c r="FI22" s="26">
        <v>1</v>
      </c>
      <c r="FJ22" s="11">
        <v>44197.598356481481</v>
      </c>
      <c r="FK22" s="7" t="s" cm="1">
        <v>815</v>
      </c>
      <c r="FL22" s="7" t="s" cm="1">
        <v>571</v>
      </c>
      <c r="FM22" s="7" t="s" cm="1">
        <v>350</v>
      </c>
      <c r="FN22" s="9" t="s">
        <v>1376</v>
      </c>
      <c r="FO22" s="25" t="s">
        <v>51</v>
      </c>
      <c r="FP22" s="7" t="s">
        <v>1377</v>
      </c>
      <c r="FQ22" s="26">
        <v>5</v>
      </c>
      <c r="FR22" s="11">
        <v>44197.643136574072</v>
      </c>
      <c r="FS22" s="7" t="s" cm="1">
        <v>349</v>
      </c>
      <c r="FT22" s="7" t="s" cm="1">
        <v>350</v>
      </c>
      <c r="FU22" s="7" t="s" cm="1">
        <v>351</v>
      </c>
      <c r="FV22" s="9" t="s">
        <v>571</v>
      </c>
      <c r="FW22" s="25" t="s">
        <v>116</v>
      </c>
      <c r="FX22" s="7" t="s">
        <v>1378</v>
      </c>
      <c r="FY22" s="26">
        <v>1</v>
      </c>
      <c r="FZ22" s="11">
        <v>44197.687905092593</v>
      </c>
      <c r="GA22" s="7" t="s" cm="1">
        <v>815</v>
      </c>
      <c r="GB22" s="7" t="s" cm="1">
        <v>571</v>
      </c>
      <c r="GC22" s="7" t="s" cm="1">
        <v>350</v>
      </c>
      <c r="GD22" s="9" t="s">
        <v>571</v>
      </c>
      <c r="GE22" s="25" t="s">
        <v>116</v>
      </c>
      <c r="GF22" s="7" t="s">
        <v>1379</v>
      </c>
      <c r="GG22" s="26">
        <v>1</v>
      </c>
      <c r="GH22" s="11">
        <v>44197.702847222223</v>
      </c>
      <c r="GI22" s="7" t="s" cm="1">
        <v>815</v>
      </c>
      <c r="GJ22" s="7" t="s" cm="1">
        <v>571</v>
      </c>
      <c r="GK22" s="7" t="s" cm="1">
        <v>350</v>
      </c>
      <c r="GL22" s="9" t="s">
        <v>571</v>
      </c>
      <c r="GM22" s="25" t="s">
        <v>116</v>
      </c>
      <c r="GN22" s="7" t="s">
        <v>1380</v>
      </c>
      <c r="GO22" s="26">
        <v>1</v>
      </c>
      <c r="GP22" s="11">
        <v>44197.717766203707</v>
      </c>
      <c r="GQ22" s="7" t="s" cm="1">
        <v>815</v>
      </c>
      <c r="GR22" s="7" t="s" cm="1">
        <v>571</v>
      </c>
      <c r="GS22" s="7" t="s" cm="1">
        <v>350</v>
      </c>
      <c r="GT22" s="9" t="s">
        <v>1381</v>
      </c>
      <c r="GU22" s="25" t="s">
        <v>35</v>
      </c>
      <c r="GV22" s="7" t="s">
        <v>1382</v>
      </c>
      <c r="GW22" s="26">
        <v>1</v>
      </c>
      <c r="GX22" s="11">
        <v>44197.74763888889</v>
      </c>
      <c r="GY22" s="7" t="s" cm="1">
        <v>331</v>
      </c>
      <c r="GZ22" s="7" t="s" cm="1">
        <v>329</v>
      </c>
      <c r="HA22" s="7" t="s" cm="1">
        <v>332</v>
      </c>
      <c r="HB22" s="9" t="s">
        <v>1383</v>
      </c>
      <c r="HC22" s="25" t="s">
        <v>35</v>
      </c>
      <c r="HD22" s="7" t="s">
        <v>1384</v>
      </c>
      <c r="HE22" s="26">
        <v>1</v>
      </c>
      <c r="HF22" s="11">
        <v>44197.755104166667</v>
      </c>
      <c r="HG22" s="7" t="s" cm="1">
        <v>314</v>
      </c>
      <c r="HH22" s="7" t="s" cm="1">
        <v>315</v>
      </c>
      <c r="HI22" s="7" t="s" cm="1">
        <v>316</v>
      </c>
      <c r="HJ22" s="9" t="s">
        <v>1385</v>
      </c>
      <c r="HK22" s="25" t="s">
        <v>35</v>
      </c>
      <c r="HL22" s="7" t="s">
        <v>1386</v>
      </c>
      <c r="HM22" s="26">
        <v>1</v>
      </c>
      <c r="HN22" s="11">
        <v>44197.76258101852</v>
      </c>
      <c r="HO22" s="7" t="s" cm="1">
        <v>306</v>
      </c>
      <c r="HP22" s="7" t="s" cm="1">
        <v>304</v>
      </c>
      <c r="HQ22" s="7" t="s" cm="1">
        <v>307</v>
      </c>
      <c r="HR22" s="9" t="s">
        <v>675</v>
      </c>
      <c r="HS22" s="25" t="s">
        <v>51</v>
      </c>
      <c r="HT22" s="7" t="s">
        <v>1387</v>
      </c>
      <c r="HU22" s="26">
        <v>50</v>
      </c>
      <c r="HV22" s="11">
        <v>44197.785011574073</v>
      </c>
      <c r="HW22" s="7" t="s" cm="1">
        <v>1388</v>
      </c>
      <c r="HX22" s="7" t="s" cm="1">
        <v>811</v>
      </c>
      <c r="HY22" s="7" t="s" cm="1">
        <v>789</v>
      </c>
      <c r="HZ22" s="9" t="s">
        <v>1389</v>
      </c>
      <c r="IA22" s="25" t="s">
        <v>51</v>
      </c>
      <c r="IB22" s="7" t="s">
        <v>1390</v>
      </c>
      <c r="IC22" s="26">
        <v>50</v>
      </c>
      <c r="ID22" s="11">
        <v>44197.844837962963</v>
      </c>
      <c r="IE22" s="7" t="s" cm="1">
        <v>801</v>
      </c>
      <c r="IF22" s="7" t="s" cm="1">
        <v>802</v>
      </c>
      <c r="IG22" s="7" t="s" cm="1">
        <v>803</v>
      </c>
      <c r="IJ22" s="17" t="s">
        <v>32</v>
      </c>
      <c r="IK22" s="13" t="s">
        <v>33</v>
      </c>
      <c r="IL22" s="24">
        <v>27</v>
      </c>
      <c r="IM22" s="9" t="s">
        <v>787</v>
      </c>
      <c r="IN22" s="25" t="s">
        <v>51</v>
      </c>
      <c r="IO22" s="7" t="s">
        <v>788</v>
      </c>
      <c r="IP22" s="26">
        <v>555.55600000000004</v>
      </c>
      <c r="IQ22" s="11">
        <v>44202.749432870369</v>
      </c>
      <c r="IR22" s="7" t="s" cm="1">
        <v>789</v>
      </c>
      <c r="IS22" s="7" t="s" cm="1">
        <v>790</v>
      </c>
      <c r="IT22" s="7" t="s" cm="1">
        <v>791</v>
      </c>
      <c r="IU22" s="9" t="s">
        <v>792</v>
      </c>
      <c r="IV22" s="25" t="s">
        <v>51</v>
      </c>
      <c r="IW22" s="7" t="s">
        <v>793</v>
      </c>
      <c r="IX22" s="26">
        <v>100</v>
      </c>
      <c r="IY22" s="11">
        <v>44202.802233796298</v>
      </c>
      <c r="IZ22" s="7" t="s" cm="1">
        <v>794</v>
      </c>
      <c r="JA22" s="7" t="s" cm="1">
        <v>795</v>
      </c>
      <c r="JB22" s="7" t="s" cm="1">
        <v>796</v>
      </c>
      <c r="JC22" s="9" t="s">
        <v>797</v>
      </c>
      <c r="JD22" s="25" t="s">
        <v>51</v>
      </c>
      <c r="JE22" s="7" t="s">
        <v>798</v>
      </c>
      <c r="JF22" s="26">
        <v>100</v>
      </c>
      <c r="JG22" s="11">
        <v>44202.88521990741</v>
      </c>
      <c r="JH22" s="7" t="s" cm="1">
        <v>794</v>
      </c>
      <c r="JI22" s="7" t="s" cm="1">
        <v>795</v>
      </c>
      <c r="JJ22" s="7" t="s" cm="1">
        <v>796</v>
      </c>
      <c r="JK22" s="9" t="s">
        <v>799</v>
      </c>
      <c r="JL22" s="25" t="s">
        <v>51</v>
      </c>
      <c r="JM22" s="7" t="s">
        <v>800</v>
      </c>
      <c r="JN22" s="26">
        <v>50</v>
      </c>
      <c r="JO22" s="11">
        <v>44202.900300925925</v>
      </c>
      <c r="JP22" s="7" t="s" cm="1">
        <v>801</v>
      </c>
      <c r="JQ22" s="7" t="s" cm="1">
        <v>802</v>
      </c>
      <c r="JR22" s="7" t="s" cm="1">
        <v>803</v>
      </c>
      <c r="JS22" s="9" t="s">
        <v>804</v>
      </c>
      <c r="JT22" s="25" t="s">
        <v>51</v>
      </c>
      <c r="JU22" s="7" t="s">
        <v>805</v>
      </c>
      <c r="JV22" s="26">
        <v>83.332999999999998</v>
      </c>
      <c r="JW22" s="11">
        <v>44202.975821759261</v>
      </c>
      <c r="JX22" s="7" t="s" cm="1">
        <v>806</v>
      </c>
      <c r="JY22" s="7" t="s" cm="1">
        <v>807</v>
      </c>
      <c r="JZ22" s="7" t="s" cm="1">
        <v>808</v>
      </c>
      <c r="KA22" s="9" t="s">
        <v>809</v>
      </c>
      <c r="KB22" s="25" t="s">
        <v>51</v>
      </c>
      <c r="KC22" s="7" t="s">
        <v>810</v>
      </c>
      <c r="KD22" s="26">
        <v>111.111</v>
      </c>
      <c r="KE22" s="11">
        <v>44202.998495370368</v>
      </c>
      <c r="KF22" s="7" t="s" cm="1">
        <v>811</v>
      </c>
      <c r="KG22" s="7" t="s" cm="1">
        <v>812</v>
      </c>
      <c r="KH22" s="7" t="s" cm="1">
        <v>790</v>
      </c>
      <c r="KI22" s="9" t="s">
        <v>813</v>
      </c>
      <c r="KJ22" s="25" t="s">
        <v>35</v>
      </c>
      <c r="KK22" s="7" t="s">
        <v>814</v>
      </c>
      <c r="KL22" s="26">
        <v>1</v>
      </c>
      <c r="KM22" s="11">
        <v>44203.043842592589</v>
      </c>
      <c r="KN22" s="7" t="s" cm="1">
        <v>815</v>
      </c>
      <c r="KO22" s="7" t="s" cm="1">
        <v>571</v>
      </c>
      <c r="KP22" s="7" t="s" cm="1">
        <v>350</v>
      </c>
      <c r="KQ22" s="9" t="s">
        <v>816</v>
      </c>
      <c r="KR22" s="25" t="s">
        <v>35</v>
      </c>
      <c r="KS22" s="7" t="s">
        <v>817</v>
      </c>
      <c r="KT22" s="26">
        <v>1</v>
      </c>
      <c r="KU22" s="11">
        <v>44203.096782407411</v>
      </c>
      <c r="KV22" s="7" t="s" cm="1">
        <v>818</v>
      </c>
      <c r="KW22" s="7" t="s" cm="1">
        <v>819</v>
      </c>
      <c r="KX22" s="7" t="s" cm="1">
        <v>820</v>
      </c>
      <c r="KY22" s="9" t="s">
        <v>821</v>
      </c>
      <c r="KZ22" s="25" t="s">
        <v>35</v>
      </c>
      <c r="LA22" s="7" t="s">
        <v>822</v>
      </c>
      <c r="LB22" s="26">
        <v>1</v>
      </c>
      <c r="LC22" s="11">
        <v>44203.180162037039</v>
      </c>
      <c r="LD22" s="7" t="s" cm="1">
        <v>310</v>
      </c>
      <c r="LE22" s="7" t="s" cm="1">
        <v>308</v>
      </c>
      <c r="LF22" s="7" t="s" cm="1">
        <v>311</v>
      </c>
      <c r="LG22" s="9" t="s">
        <v>823</v>
      </c>
      <c r="LH22" s="25" t="s">
        <v>35</v>
      </c>
      <c r="LI22" s="7" t="s">
        <v>824</v>
      </c>
      <c r="LJ22" s="26">
        <v>1</v>
      </c>
      <c r="LK22" s="11">
        <v>44203.187754629631</v>
      </c>
      <c r="LL22" s="7" t="s" cm="1">
        <v>818</v>
      </c>
      <c r="LM22" s="7" t="s" cm="1">
        <v>819</v>
      </c>
      <c r="LN22" s="7" t="s" cm="1">
        <v>820</v>
      </c>
      <c r="LO22" s="9" t="s">
        <v>825</v>
      </c>
      <c r="LP22" s="25" t="s">
        <v>51</v>
      </c>
      <c r="LQ22" s="7" t="s">
        <v>826</v>
      </c>
      <c r="LR22" s="26">
        <v>10</v>
      </c>
      <c r="LS22" s="11">
        <v>44203.240810185183</v>
      </c>
      <c r="LT22" s="7" t="s" cm="1">
        <v>827</v>
      </c>
      <c r="LU22" s="7" t="s" cm="1">
        <v>57</v>
      </c>
      <c r="LV22" s="7" t="s" cm="1">
        <v>828</v>
      </c>
      <c r="LW22" s="9" t="s">
        <v>829</v>
      </c>
      <c r="LX22" s="25" t="s">
        <v>51</v>
      </c>
      <c r="LY22" s="7" t="s">
        <v>830</v>
      </c>
      <c r="LZ22" s="26">
        <v>10</v>
      </c>
      <c r="MA22" s="11">
        <v>44203.286273148151</v>
      </c>
      <c r="MB22" s="7" t="s" cm="1">
        <v>831</v>
      </c>
      <c r="MC22" s="7" t="s" cm="1">
        <v>647</v>
      </c>
      <c r="MD22" s="7" t="s" cm="1">
        <v>802</v>
      </c>
      <c r="ME22" s="9" t="s">
        <v>832</v>
      </c>
      <c r="MF22" s="25" t="s">
        <v>51</v>
      </c>
      <c r="MG22" s="7" t="s">
        <v>833</v>
      </c>
      <c r="MH22" s="26">
        <v>10</v>
      </c>
      <c r="MI22" s="11">
        <v>44203.309027777781</v>
      </c>
      <c r="MJ22" s="7" t="s" cm="1">
        <v>827</v>
      </c>
      <c r="MK22" s="7" t="s" cm="1">
        <v>57</v>
      </c>
      <c r="ML22" s="7" t="s" cm="1">
        <v>828</v>
      </c>
    </row>
    <row r="23" spans="1:350" x14ac:dyDescent="0.25">
      <c r="A23" s="1" t="s">
        <v>45</v>
      </c>
      <c r="B23" s="27" t="s">
        <v>45</v>
      </c>
      <c r="C23" s="28" t="s">
        <v>46</v>
      </c>
      <c r="D23" s="29">
        <v>28</v>
      </c>
      <c r="E23" s="30" t="s">
        <v>353</v>
      </c>
      <c r="F23" s="31" t="s">
        <v>96</v>
      </c>
      <c r="G23" s="32" t="s">
        <v>305</v>
      </c>
      <c r="H23" s="33">
        <v>1</v>
      </c>
      <c r="I23" s="34">
        <v>44200.931643518517</v>
      </c>
      <c r="J23" s="32" t="s" cm="1">
        <v>354</v>
      </c>
      <c r="K23" s="32" t="s" cm="1">
        <v>304</v>
      </c>
      <c r="L23" s="32" t="s" cm="1">
        <v>307</v>
      </c>
      <c r="M23" s="30" t="s">
        <v>355</v>
      </c>
      <c r="N23" s="31" t="s">
        <v>96</v>
      </c>
      <c r="O23" s="32" t="s">
        <v>309</v>
      </c>
      <c r="P23" s="33">
        <v>1</v>
      </c>
      <c r="Q23" s="34">
        <v>44200.938900462963</v>
      </c>
      <c r="R23" s="32" t="s" cm="1">
        <v>356</v>
      </c>
      <c r="S23" s="32" t="s" cm="1">
        <v>308</v>
      </c>
      <c r="T23" s="32" t="s" cm="1">
        <v>311</v>
      </c>
      <c r="U23" s="30" t="s">
        <v>329</v>
      </c>
      <c r="V23" s="31" t="s">
        <v>96</v>
      </c>
      <c r="W23" s="32" t="s">
        <v>313</v>
      </c>
      <c r="X23" s="33">
        <v>1</v>
      </c>
      <c r="Y23" s="34">
        <v>44200.946180555555</v>
      </c>
      <c r="Z23" s="32" t="s" cm="1">
        <v>357</v>
      </c>
      <c r="AA23" s="32" t="s" cm="1">
        <v>315</v>
      </c>
      <c r="AB23" s="32" t="s" cm="1">
        <v>316</v>
      </c>
      <c r="AC23" s="30" t="s">
        <v>304</v>
      </c>
      <c r="AD23" s="31" t="s">
        <v>116</v>
      </c>
      <c r="AE23" s="32" t="s">
        <v>318</v>
      </c>
      <c r="AF23" s="33">
        <v>1</v>
      </c>
      <c r="AG23" s="34">
        <v>44200.953449074077</v>
      </c>
      <c r="AH23" s="32" t="s" cm="1">
        <v>354</v>
      </c>
      <c r="AI23" s="32" t="s" cm="1">
        <v>304</v>
      </c>
      <c r="AJ23" s="32" t="s" cm="1">
        <v>307</v>
      </c>
      <c r="AK23" s="30" t="s">
        <v>308</v>
      </c>
      <c r="AL23" s="31" t="s">
        <v>116</v>
      </c>
      <c r="AM23" s="32" t="s">
        <v>320</v>
      </c>
      <c r="AN23" s="33">
        <v>1</v>
      </c>
      <c r="AO23" s="34">
        <v>44200.960729166669</v>
      </c>
      <c r="AP23" s="32" t="s" cm="1">
        <v>356</v>
      </c>
      <c r="AQ23" s="32" t="s" cm="1">
        <v>308</v>
      </c>
      <c r="AR23" s="32" t="s" cm="1">
        <v>311</v>
      </c>
      <c r="AS23" s="30" t="s">
        <v>323</v>
      </c>
      <c r="AT23" s="31" t="s">
        <v>116</v>
      </c>
      <c r="AU23" s="32" t="s">
        <v>321</v>
      </c>
      <c r="AV23" s="33">
        <v>1</v>
      </c>
      <c r="AW23" s="34">
        <v>44200.967986111114</v>
      </c>
      <c r="AX23" s="32" t="s" cm="1">
        <v>358</v>
      </c>
      <c r="AY23" s="32" t="s" cm="1">
        <v>323</v>
      </c>
      <c r="AZ23" s="32" t="s" cm="1">
        <v>324</v>
      </c>
      <c r="BA23" s="30" t="s">
        <v>325</v>
      </c>
      <c r="BB23" s="31" t="s">
        <v>116</v>
      </c>
      <c r="BC23" s="32" t="s">
        <v>326</v>
      </c>
      <c r="BD23" s="33">
        <v>1</v>
      </c>
      <c r="BE23" s="34">
        <v>44200.975266203706</v>
      </c>
      <c r="BF23" s="32" t="s" cm="1">
        <v>359</v>
      </c>
      <c r="BG23" s="32" t="s" cm="1">
        <v>325</v>
      </c>
      <c r="BH23" s="32" t="s" cm="1">
        <v>328</v>
      </c>
      <c r="BI23" s="30" t="s">
        <v>360</v>
      </c>
      <c r="BJ23" s="31" t="s">
        <v>96</v>
      </c>
      <c r="BK23" s="32" t="s">
        <v>330</v>
      </c>
      <c r="BL23" s="33">
        <v>1</v>
      </c>
      <c r="BM23" s="34">
        <v>44200.997083333335</v>
      </c>
      <c r="BN23" s="32" t="s" cm="1">
        <v>361</v>
      </c>
      <c r="BO23" s="32" t="s" cm="1">
        <v>329</v>
      </c>
      <c r="BP23" s="32" t="s" cm="1">
        <v>332</v>
      </c>
      <c r="BQ23" s="30" t="s">
        <v>362</v>
      </c>
      <c r="BR23" s="31" t="s">
        <v>96</v>
      </c>
      <c r="BS23" s="32" t="s">
        <v>333</v>
      </c>
      <c r="BT23" s="33">
        <v>1</v>
      </c>
      <c r="BU23" s="34">
        <v>44201.004351851851</v>
      </c>
      <c r="BV23" s="32" t="s" cm="1">
        <v>357</v>
      </c>
      <c r="BW23" s="32" t="s" cm="1">
        <v>315</v>
      </c>
      <c r="BX23" s="32" t="s" cm="1">
        <v>316</v>
      </c>
      <c r="BY23" s="30" t="s">
        <v>363</v>
      </c>
      <c r="BZ23" s="31" t="s">
        <v>96</v>
      </c>
      <c r="CA23" s="32" t="s">
        <v>334</v>
      </c>
      <c r="CB23" s="33">
        <v>1</v>
      </c>
      <c r="CC23" s="34">
        <v>44201.018888888888</v>
      </c>
      <c r="CD23" s="32" t="s" cm="1">
        <v>354</v>
      </c>
      <c r="CE23" s="32" t="s" cm="1">
        <v>304</v>
      </c>
      <c r="CF23" s="32" t="s" cm="1">
        <v>307</v>
      </c>
      <c r="CG23" s="30" t="s">
        <v>364</v>
      </c>
      <c r="CH23" s="31" t="s">
        <v>96</v>
      </c>
      <c r="CI23" s="32" t="s">
        <v>336</v>
      </c>
      <c r="CJ23" s="33">
        <v>1</v>
      </c>
      <c r="CK23" s="34">
        <v>44201.026145833333</v>
      </c>
      <c r="CL23" s="32" t="s" cm="1">
        <v>354</v>
      </c>
      <c r="CM23" s="32" t="s" cm="1">
        <v>304</v>
      </c>
      <c r="CN23" s="32" t="s" cm="1">
        <v>307</v>
      </c>
      <c r="CO23" s="30" t="s">
        <v>329</v>
      </c>
      <c r="CP23" s="31" t="s">
        <v>96</v>
      </c>
      <c r="CQ23" s="32" t="s">
        <v>338</v>
      </c>
      <c r="CR23" s="33">
        <v>1</v>
      </c>
      <c r="CS23" s="34">
        <v>44201.033414351848</v>
      </c>
      <c r="CT23" s="32" t="s" cm="1">
        <v>357</v>
      </c>
      <c r="CU23" s="32" t="s" cm="1">
        <v>315</v>
      </c>
      <c r="CV23" s="32" t="s" cm="1">
        <v>316</v>
      </c>
      <c r="CW23" s="30" t="s">
        <v>365</v>
      </c>
      <c r="CX23" s="31" t="s">
        <v>51</v>
      </c>
      <c r="CY23" s="32" t="s">
        <v>340</v>
      </c>
      <c r="CZ23" s="33">
        <v>5</v>
      </c>
      <c r="DA23" s="34">
        <v>44201.120625000003</v>
      </c>
      <c r="DB23" s="32" t="s" cm="1">
        <v>366</v>
      </c>
      <c r="DC23" s="32" t="s" cm="1">
        <v>328</v>
      </c>
      <c r="DD23" s="32" t="s" cm="1">
        <v>342</v>
      </c>
      <c r="DE23" s="30" t="s">
        <v>367</v>
      </c>
      <c r="DF23" s="31" t="s">
        <v>51</v>
      </c>
      <c r="DG23" s="32" t="s">
        <v>344</v>
      </c>
      <c r="DH23" s="33">
        <v>5</v>
      </c>
      <c r="DI23" s="34">
        <v>44201.17150462963</v>
      </c>
      <c r="DJ23" s="32" t="s" cm="1">
        <v>368</v>
      </c>
      <c r="DK23" s="32" t="s" cm="1">
        <v>332</v>
      </c>
      <c r="DL23" s="32" t="s" cm="1">
        <v>346</v>
      </c>
      <c r="DM23" s="30" t="s">
        <v>369</v>
      </c>
      <c r="DN23" s="31" t="s">
        <v>51</v>
      </c>
      <c r="DO23" s="32" t="s">
        <v>348</v>
      </c>
      <c r="DP23" s="33">
        <v>5</v>
      </c>
      <c r="DQ23" s="34">
        <v>44201.222442129627</v>
      </c>
      <c r="DR23" s="32" t="s" cm="1">
        <v>370</v>
      </c>
      <c r="DS23" s="32" t="s" cm="1">
        <v>350</v>
      </c>
      <c r="DT23" s="32" t="s" cm="1">
        <v>351</v>
      </c>
      <c r="DU23" s="30" t="s">
        <v>371</v>
      </c>
      <c r="DV23" s="31" t="s">
        <v>51</v>
      </c>
      <c r="DW23" s="32" t="s">
        <v>372</v>
      </c>
      <c r="DX23" s="33">
        <v>5</v>
      </c>
      <c r="DY23" s="34">
        <v>44201.0625</v>
      </c>
      <c r="DZ23" s="32" t="s" cm="1">
        <v>373</v>
      </c>
      <c r="EA23" s="32" t="s" cm="1">
        <v>316</v>
      </c>
      <c r="EB23" s="32" t="s" cm="1">
        <v>374</v>
      </c>
      <c r="EC23" s="32"/>
      <c r="ED23" s="1" t="s">
        <v>45</v>
      </c>
      <c r="EE23" s="27" t="s">
        <v>45</v>
      </c>
      <c r="EF23" s="28" t="s">
        <v>46</v>
      </c>
      <c r="EG23" s="29">
        <v>28</v>
      </c>
      <c r="EH23" s="30" t="s">
        <v>1391</v>
      </c>
      <c r="EI23" s="31" t="s">
        <v>51</v>
      </c>
      <c r="EJ23" s="32" t="s">
        <v>1392</v>
      </c>
      <c r="EK23" s="33">
        <v>5</v>
      </c>
      <c r="EL23" s="34">
        <v>44197.448993055557</v>
      </c>
      <c r="EM23" s="32" t="s" cm="1">
        <v>370</v>
      </c>
      <c r="EN23" s="32" t="s" cm="1">
        <v>350</v>
      </c>
      <c r="EO23" s="32" t="s" cm="1">
        <v>351</v>
      </c>
      <c r="EP23" s="30" t="s">
        <v>1393</v>
      </c>
      <c r="EQ23" s="31" t="s">
        <v>51</v>
      </c>
      <c r="ER23" s="32" t="s">
        <v>1369</v>
      </c>
      <c r="ES23" s="33">
        <v>5</v>
      </c>
      <c r="ET23" s="34">
        <v>44197.508703703701</v>
      </c>
      <c r="EU23" s="32" t="s" cm="1">
        <v>1394</v>
      </c>
      <c r="EV23" s="32" t="s" cm="1">
        <v>1371</v>
      </c>
      <c r="EW23" s="32" t="s" cm="1">
        <v>210</v>
      </c>
      <c r="EX23" s="30" t="s">
        <v>1395</v>
      </c>
      <c r="EY23" s="31" t="s">
        <v>51</v>
      </c>
      <c r="EZ23" s="32" t="s">
        <v>1396</v>
      </c>
      <c r="FA23" s="33">
        <v>5</v>
      </c>
      <c r="FB23" s="34">
        <v>44197.553576388891</v>
      </c>
      <c r="FC23" s="32" t="s" cm="1">
        <v>370</v>
      </c>
      <c r="FD23" s="32" t="s" cm="1">
        <v>350</v>
      </c>
      <c r="FE23" s="32" t="s" cm="1">
        <v>351</v>
      </c>
      <c r="FF23" s="30" t="s">
        <v>1397</v>
      </c>
      <c r="FG23" s="31" t="s">
        <v>51</v>
      </c>
      <c r="FH23" s="32" t="s">
        <v>1398</v>
      </c>
      <c r="FI23" s="33">
        <v>5</v>
      </c>
      <c r="FJ23" s="34">
        <v>44197.605821759258</v>
      </c>
      <c r="FK23" s="32" t="s" cm="1">
        <v>370</v>
      </c>
      <c r="FL23" s="32" t="s" cm="1">
        <v>350</v>
      </c>
      <c r="FM23" s="32" t="s" cm="1">
        <v>351</v>
      </c>
      <c r="FN23" s="30" t="s">
        <v>1399</v>
      </c>
      <c r="FO23" s="31" t="s">
        <v>51</v>
      </c>
      <c r="FP23" s="32" t="s">
        <v>1377</v>
      </c>
      <c r="FQ23" s="33">
        <v>5</v>
      </c>
      <c r="FR23" s="34">
        <v>44197.643136574072</v>
      </c>
      <c r="FS23" s="32" t="s" cm="1">
        <v>370</v>
      </c>
      <c r="FT23" s="32" t="s" cm="1">
        <v>350</v>
      </c>
      <c r="FU23" s="32" t="s" cm="1">
        <v>351</v>
      </c>
      <c r="FV23" s="30" t="s">
        <v>548</v>
      </c>
      <c r="FW23" s="31" t="s">
        <v>96</v>
      </c>
      <c r="FX23" s="32" t="s">
        <v>1378</v>
      </c>
      <c r="FY23" s="33">
        <v>1</v>
      </c>
      <c r="FZ23" s="34">
        <v>44197.687905092593</v>
      </c>
      <c r="GA23" s="32" t="s" cm="1">
        <v>753</v>
      </c>
      <c r="GB23" s="32" t="s" cm="1">
        <v>571</v>
      </c>
      <c r="GC23" s="32" t="s" cm="1">
        <v>350</v>
      </c>
      <c r="GD23" s="30" t="s">
        <v>1400</v>
      </c>
      <c r="GE23" s="31" t="s">
        <v>96</v>
      </c>
      <c r="GF23" s="32" t="s">
        <v>1379</v>
      </c>
      <c r="GG23" s="33">
        <v>1</v>
      </c>
      <c r="GH23" s="34">
        <v>44197.702847222223</v>
      </c>
      <c r="GI23" s="32" t="s" cm="1">
        <v>753</v>
      </c>
      <c r="GJ23" s="32" t="s" cm="1">
        <v>571</v>
      </c>
      <c r="GK23" s="32" t="s" cm="1">
        <v>350</v>
      </c>
      <c r="GL23" s="30" t="s">
        <v>819</v>
      </c>
      <c r="GM23" s="31" t="s">
        <v>96</v>
      </c>
      <c r="GN23" s="32" t="s">
        <v>1380</v>
      </c>
      <c r="GO23" s="33">
        <v>1</v>
      </c>
      <c r="GP23" s="34">
        <v>44197.717766203707</v>
      </c>
      <c r="GQ23" s="32" t="s" cm="1">
        <v>753</v>
      </c>
      <c r="GR23" s="32" t="s" cm="1">
        <v>571</v>
      </c>
      <c r="GS23" s="32" t="s" cm="1">
        <v>350</v>
      </c>
      <c r="GT23" s="30" t="s">
        <v>385</v>
      </c>
      <c r="GU23" s="31" t="s">
        <v>35</v>
      </c>
      <c r="GV23" s="32" t="s">
        <v>1382</v>
      </c>
      <c r="GW23" s="33">
        <v>1</v>
      </c>
      <c r="GX23" s="34">
        <v>44197.74763888889</v>
      </c>
      <c r="GY23" s="32" t="s" cm="1">
        <v>361</v>
      </c>
      <c r="GZ23" s="32" t="s" cm="1">
        <v>329</v>
      </c>
      <c r="HA23" s="32" t="s" cm="1">
        <v>332</v>
      </c>
      <c r="HB23" s="30" t="s">
        <v>1401</v>
      </c>
      <c r="HC23" s="31" t="s">
        <v>35</v>
      </c>
      <c r="HD23" s="32" t="s">
        <v>1384</v>
      </c>
      <c r="HE23" s="33">
        <v>1</v>
      </c>
      <c r="HF23" s="34">
        <v>44197.755104166667</v>
      </c>
      <c r="HG23" s="32" t="s" cm="1">
        <v>357</v>
      </c>
      <c r="HH23" s="32" t="s" cm="1">
        <v>315</v>
      </c>
      <c r="HI23" s="32" t="s" cm="1">
        <v>316</v>
      </c>
      <c r="HJ23" s="30" t="s">
        <v>462</v>
      </c>
      <c r="HK23" s="31" t="s">
        <v>35</v>
      </c>
      <c r="HL23" s="32" t="s">
        <v>1386</v>
      </c>
      <c r="HM23" s="33">
        <v>1</v>
      </c>
      <c r="HN23" s="34">
        <v>44197.76258101852</v>
      </c>
      <c r="HO23" s="32" t="s" cm="1">
        <v>354</v>
      </c>
      <c r="HP23" s="32" t="s" cm="1">
        <v>304</v>
      </c>
      <c r="HQ23" s="32" t="s" cm="1">
        <v>307</v>
      </c>
      <c r="HR23" s="30" t="s">
        <v>1402</v>
      </c>
      <c r="HS23" s="31" t="s">
        <v>51</v>
      </c>
      <c r="HT23" s="32" t="s">
        <v>1387</v>
      </c>
      <c r="HU23" s="33">
        <v>50</v>
      </c>
      <c r="HV23" s="34">
        <v>44197.785011574073</v>
      </c>
      <c r="HW23" s="32" t="s" cm="1">
        <v>1403</v>
      </c>
      <c r="HX23" s="32" t="s" cm="1">
        <v>811</v>
      </c>
      <c r="HY23" s="32" t="s" cm="1">
        <v>789</v>
      </c>
      <c r="HZ23" s="30" t="s">
        <v>1404</v>
      </c>
      <c r="IA23" s="31" t="s">
        <v>51</v>
      </c>
      <c r="IB23" s="32" t="s">
        <v>1390</v>
      </c>
      <c r="IC23" s="33">
        <v>50</v>
      </c>
      <c r="ID23" s="34">
        <v>44197.844837962963</v>
      </c>
      <c r="IE23" s="32" t="s" cm="1">
        <v>61</v>
      </c>
      <c r="IF23" s="32" t="s" cm="1">
        <v>802</v>
      </c>
      <c r="IG23" s="32" t="s" cm="1">
        <v>803</v>
      </c>
      <c r="IJ23" s="27" t="s">
        <v>45</v>
      </c>
      <c r="IK23" s="28" t="s">
        <v>46</v>
      </c>
      <c r="IL23" s="29">
        <v>28</v>
      </c>
      <c r="IM23" s="30" t="s">
        <v>834</v>
      </c>
      <c r="IN23" s="31" t="s">
        <v>51</v>
      </c>
      <c r="IO23" s="32" t="s">
        <v>835</v>
      </c>
      <c r="IP23" s="33">
        <v>1111.1110000000001</v>
      </c>
      <c r="IQ23" s="34">
        <v>44202.756967592592</v>
      </c>
      <c r="IR23" s="32" t="s" cm="1">
        <v>836</v>
      </c>
      <c r="IS23" s="32" t="s" cm="1">
        <v>837</v>
      </c>
      <c r="IT23" s="32" t="s" cm="1">
        <v>838</v>
      </c>
      <c r="IU23" s="30" t="s">
        <v>839</v>
      </c>
      <c r="IV23" s="31" t="s">
        <v>51</v>
      </c>
      <c r="IW23" s="32" t="s">
        <v>840</v>
      </c>
      <c r="IX23" s="33">
        <v>1111.1110000000001</v>
      </c>
      <c r="IY23" s="34">
        <v>44202.817303240743</v>
      </c>
      <c r="IZ23" s="32" t="s" cm="1">
        <v>836</v>
      </c>
      <c r="JA23" s="32" t="s" cm="1">
        <v>837</v>
      </c>
      <c r="JB23" s="32" t="s" cm="1">
        <v>838</v>
      </c>
      <c r="JC23" s="30" t="s">
        <v>841</v>
      </c>
      <c r="JD23" s="31" t="s">
        <v>51</v>
      </c>
      <c r="JE23" s="32" t="s">
        <v>842</v>
      </c>
      <c r="JF23" s="33">
        <v>1111.1110000000001</v>
      </c>
      <c r="JG23" s="34">
        <v>44202.839953703704</v>
      </c>
      <c r="JH23" s="32" t="s" cm="1">
        <v>836</v>
      </c>
      <c r="JI23" s="32" t="s" cm="1">
        <v>837</v>
      </c>
      <c r="JJ23" s="32" t="s" cm="1">
        <v>838</v>
      </c>
      <c r="JK23" s="30" t="s">
        <v>843</v>
      </c>
      <c r="JL23" s="31" t="s">
        <v>51</v>
      </c>
      <c r="JM23" s="32" t="s">
        <v>844</v>
      </c>
      <c r="JN23" s="33">
        <v>500</v>
      </c>
      <c r="JO23" s="34">
        <v>44202.915416666663</v>
      </c>
      <c r="JP23" s="32" t="s" cm="1">
        <v>845</v>
      </c>
      <c r="JQ23" s="32" t="s" cm="1">
        <v>846</v>
      </c>
      <c r="JR23" s="32" t="s" cm="1">
        <v>847</v>
      </c>
      <c r="JS23" s="30" t="s">
        <v>848</v>
      </c>
      <c r="JT23" s="31" t="s">
        <v>51</v>
      </c>
      <c r="JU23" s="32" t="s">
        <v>849</v>
      </c>
      <c r="JV23" s="33">
        <v>166.667</v>
      </c>
      <c r="JW23" s="34">
        <v>44202.983391203707</v>
      </c>
      <c r="JX23" s="32" t="s" cm="1">
        <v>850</v>
      </c>
      <c r="JY23" s="32" t="s" cm="1">
        <v>851</v>
      </c>
      <c r="JZ23" s="32" t="s" cm="1">
        <v>852</v>
      </c>
      <c r="KA23" s="30" t="s">
        <v>853</v>
      </c>
      <c r="KB23" s="31" t="s">
        <v>51</v>
      </c>
      <c r="KC23" s="32" t="s">
        <v>854</v>
      </c>
      <c r="KD23" s="33">
        <v>370.37</v>
      </c>
      <c r="KE23" s="34">
        <v>44203.006064814814</v>
      </c>
      <c r="KF23" s="32" t="s" cm="1">
        <v>855</v>
      </c>
      <c r="KG23" s="32" t="s" cm="1">
        <v>856</v>
      </c>
      <c r="KH23" s="32" t="s" cm="1">
        <v>857</v>
      </c>
      <c r="KI23" s="30" t="s">
        <v>858</v>
      </c>
      <c r="KJ23" s="31" t="s">
        <v>35</v>
      </c>
      <c r="KK23" s="32" t="s">
        <v>814</v>
      </c>
      <c r="KL23" s="33">
        <v>1</v>
      </c>
      <c r="KM23" s="34">
        <v>44203.043842592589</v>
      </c>
      <c r="KN23" s="32" t="s" cm="1">
        <v>753</v>
      </c>
      <c r="KO23" s="32" t="s" cm="1">
        <v>571</v>
      </c>
      <c r="KP23" s="32" t="s" cm="1">
        <v>350</v>
      </c>
      <c r="KQ23" s="30" t="s">
        <v>859</v>
      </c>
      <c r="KR23" s="31" t="s">
        <v>35</v>
      </c>
      <c r="KS23" s="32" t="s">
        <v>817</v>
      </c>
      <c r="KT23" s="33">
        <v>1</v>
      </c>
      <c r="KU23" s="34">
        <v>44203.096782407411</v>
      </c>
      <c r="KV23" s="32" t="s" cm="1">
        <v>860</v>
      </c>
      <c r="KW23" s="32" t="s" cm="1">
        <v>819</v>
      </c>
      <c r="KX23" s="32" t="s" cm="1">
        <v>820</v>
      </c>
      <c r="KY23" s="30" t="s">
        <v>861</v>
      </c>
      <c r="KZ23" s="31" t="s">
        <v>35</v>
      </c>
      <c r="LA23" s="32" t="s">
        <v>822</v>
      </c>
      <c r="LB23" s="33">
        <v>1</v>
      </c>
      <c r="LC23" s="34">
        <v>44203.180162037039</v>
      </c>
      <c r="LD23" s="32" t="s" cm="1">
        <v>356</v>
      </c>
      <c r="LE23" s="32" t="s" cm="1">
        <v>308</v>
      </c>
      <c r="LF23" s="32" t="s" cm="1">
        <v>311</v>
      </c>
      <c r="LG23" s="30" t="s">
        <v>862</v>
      </c>
      <c r="LH23" s="31" t="s">
        <v>35</v>
      </c>
      <c r="LI23" s="32" t="s">
        <v>824</v>
      </c>
      <c r="LJ23" s="33">
        <v>1</v>
      </c>
      <c r="LK23" s="34">
        <v>44203.187754629631</v>
      </c>
      <c r="LL23" s="32" t="s" cm="1">
        <v>860</v>
      </c>
      <c r="LM23" s="32" t="s" cm="1">
        <v>819</v>
      </c>
      <c r="LN23" s="32" t="s" cm="1">
        <v>820</v>
      </c>
      <c r="LO23" s="30" t="s">
        <v>863</v>
      </c>
      <c r="LP23" s="31" t="s">
        <v>51</v>
      </c>
      <c r="LQ23" s="32" t="s">
        <v>826</v>
      </c>
      <c r="LR23" s="33">
        <v>10</v>
      </c>
      <c r="LS23" s="34">
        <v>44203.240810185183</v>
      </c>
      <c r="LT23" s="32" t="s" cm="1">
        <v>864</v>
      </c>
      <c r="LU23" s="32" t="s" cm="1">
        <v>57</v>
      </c>
      <c r="LV23" s="32" t="s" cm="1">
        <v>828</v>
      </c>
      <c r="LW23" s="30" t="s">
        <v>865</v>
      </c>
      <c r="LX23" s="31" t="s">
        <v>51</v>
      </c>
      <c r="LY23" s="32" t="s">
        <v>830</v>
      </c>
      <c r="LZ23" s="33">
        <v>10</v>
      </c>
      <c r="MA23" s="34">
        <v>44203.286273148151</v>
      </c>
      <c r="MB23" s="32" t="s" cm="1">
        <v>866</v>
      </c>
      <c r="MC23" s="32" t="s" cm="1">
        <v>647</v>
      </c>
      <c r="MD23" s="32" t="s" cm="1">
        <v>802</v>
      </c>
      <c r="ME23" s="30" t="s">
        <v>867</v>
      </c>
      <c r="MF23" s="31" t="s">
        <v>51</v>
      </c>
      <c r="MG23" s="32" t="s">
        <v>833</v>
      </c>
      <c r="MH23" s="33">
        <v>10</v>
      </c>
      <c r="MI23" s="34">
        <v>44203.309027777781</v>
      </c>
      <c r="MJ23" s="32" t="s" cm="1">
        <v>864</v>
      </c>
      <c r="MK23" s="32" t="s" cm="1">
        <v>57</v>
      </c>
      <c r="ML23" s="32" t="s" cm="1">
        <v>828</v>
      </c>
    </row>
    <row r="24" spans="1:350" x14ac:dyDescent="0.25">
      <c r="A24" s="1" t="s">
        <v>55</v>
      </c>
      <c r="B24" s="17" t="s">
        <v>55</v>
      </c>
      <c r="C24" s="13" t="s">
        <v>56</v>
      </c>
      <c r="D24" s="24">
        <v>29</v>
      </c>
      <c r="E24" s="9" t="s">
        <v>375</v>
      </c>
      <c r="F24" s="25" t="s">
        <v>96</v>
      </c>
      <c r="G24" s="7" t="s">
        <v>305</v>
      </c>
      <c r="H24" s="26">
        <v>1</v>
      </c>
      <c r="I24" s="11">
        <v>44200.931643518517</v>
      </c>
      <c r="J24" s="7" t="s" cm="1">
        <v>376</v>
      </c>
      <c r="K24" s="7" t="s" cm="1">
        <v>377</v>
      </c>
      <c r="L24" s="7" t="s" cm="1">
        <v>307</v>
      </c>
      <c r="M24" s="9" t="s">
        <v>378</v>
      </c>
      <c r="N24" s="25" t="s">
        <v>96</v>
      </c>
      <c r="O24" s="7" t="s">
        <v>309</v>
      </c>
      <c r="P24" s="26">
        <v>1</v>
      </c>
      <c r="Q24" s="11">
        <v>44200.938900462963</v>
      </c>
      <c r="R24" s="7" t="s" cm="1">
        <v>379</v>
      </c>
      <c r="S24" s="7" t="s" cm="1">
        <v>380</v>
      </c>
      <c r="T24" s="7" t="s" cm="1">
        <v>311</v>
      </c>
      <c r="U24" s="9" t="s">
        <v>381</v>
      </c>
      <c r="V24" s="25" t="s">
        <v>96</v>
      </c>
      <c r="W24" s="7" t="s">
        <v>313</v>
      </c>
      <c r="X24" s="26">
        <v>1</v>
      </c>
      <c r="Y24" s="11">
        <v>44200.946180555555</v>
      </c>
      <c r="Z24" s="7" t="s" cm="1">
        <v>382</v>
      </c>
      <c r="AA24" s="7" t="s" cm="1">
        <v>383</v>
      </c>
      <c r="AB24" s="7" t="s" cm="1">
        <v>316</v>
      </c>
      <c r="AC24" s="9" t="s">
        <v>384</v>
      </c>
      <c r="AD24" s="25" t="s">
        <v>96</v>
      </c>
      <c r="AE24" s="7" t="s">
        <v>318</v>
      </c>
      <c r="AF24" s="26">
        <v>1</v>
      </c>
      <c r="AG24" s="11">
        <v>44200.953449074077</v>
      </c>
      <c r="AH24" s="7" t="s" cm="1">
        <v>376</v>
      </c>
      <c r="AI24" s="7" t="s" cm="1">
        <v>377</v>
      </c>
      <c r="AJ24" s="7" t="s" cm="1">
        <v>307</v>
      </c>
      <c r="AK24" s="9" t="s">
        <v>385</v>
      </c>
      <c r="AL24" s="25" t="s">
        <v>35</v>
      </c>
      <c r="AM24" s="7" t="s">
        <v>320</v>
      </c>
      <c r="AN24" s="26">
        <v>1</v>
      </c>
      <c r="AO24" s="11">
        <v>44200.960729166669</v>
      </c>
      <c r="AP24" s="7" t="s" cm="1">
        <v>379</v>
      </c>
      <c r="AQ24" s="7" t="s" cm="1">
        <v>380</v>
      </c>
      <c r="AR24" s="7" t="s" cm="1">
        <v>311</v>
      </c>
      <c r="AS24" s="9" t="s">
        <v>386</v>
      </c>
      <c r="AT24" s="25" t="s">
        <v>35</v>
      </c>
      <c r="AU24" s="7" t="s">
        <v>321</v>
      </c>
      <c r="AV24" s="26">
        <v>1</v>
      </c>
      <c r="AW24" s="11">
        <v>44200.967986111114</v>
      </c>
      <c r="AX24" s="7" t="s" cm="1">
        <v>387</v>
      </c>
      <c r="AY24" s="7" t="s" cm="1">
        <v>388</v>
      </c>
      <c r="AZ24" s="7" t="s" cm="1">
        <v>324</v>
      </c>
      <c r="BA24" s="9" t="s">
        <v>389</v>
      </c>
      <c r="BB24" s="25" t="s">
        <v>96</v>
      </c>
      <c r="BC24" s="7" t="s">
        <v>326</v>
      </c>
      <c r="BD24" s="26">
        <v>1</v>
      </c>
      <c r="BE24" s="11">
        <v>44200.975266203706</v>
      </c>
      <c r="BF24" s="7" t="s" cm="1">
        <v>390</v>
      </c>
      <c r="BG24" s="7" t="s" cm="1">
        <v>391</v>
      </c>
      <c r="BH24" s="7" t="s" cm="1">
        <v>328</v>
      </c>
      <c r="BI24" s="9" t="s">
        <v>392</v>
      </c>
      <c r="BJ24" s="25" t="s">
        <v>35</v>
      </c>
      <c r="BK24" s="7" t="s">
        <v>330</v>
      </c>
      <c r="BL24" s="26">
        <v>1</v>
      </c>
      <c r="BM24" s="11">
        <v>44200.997083333335</v>
      </c>
      <c r="BN24" s="7" t="s" cm="1">
        <v>393</v>
      </c>
      <c r="BO24" s="7" t="s" cm="1">
        <v>394</v>
      </c>
      <c r="BP24" s="7" t="s" cm="1">
        <v>332</v>
      </c>
      <c r="BQ24" s="9" t="s">
        <v>395</v>
      </c>
      <c r="BR24" s="25" t="s">
        <v>96</v>
      </c>
      <c r="BS24" s="7" t="s">
        <v>333</v>
      </c>
      <c r="BT24" s="26">
        <v>1</v>
      </c>
      <c r="BU24" s="11">
        <v>44201.004351851851</v>
      </c>
      <c r="BV24" s="7" t="s" cm="1">
        <v>382</v>
      </c>
      <c r="BW24" s="7" t="s" cm="1">
        <v>383</v>
      </c>
      <c r="BX24" s="7" t="s" cm="1">
        <v>316</v>
      </c>
      <c r="BY24" s="9" t="s">
        <v>396</v>
      </c>
      <c r="BZ24" s="25" t="s">
        <v>35</v>
      </c>
      <c r="CA24" s="7" t="s">
        <v>334</v>
      </c>
      <c r="CB24" s="26">
        <v>1</v>
      </c>
      <c r="CC24" s="11">
        <v>44201.018888888888</v>
      </c>
      <c r="CD24" s="7" t="s" cm="1">
        <v>376</v>
      </c>
      <c r="CE24" s="7" t="s" cm="1">
        <v>377</v>
      </c>
      <c r="CF24" s="7" t="s" cm="1">
        <v>307</v>
      </c>
      <c r="CG24" s="9" t="s">
        <v>397</v>
      </c>
      <c r="CH24" s="25" t="s">
        <v>96</v>
      </c>
      <c r="CI24" s="7" t="s">
        <v>336</v>
      </c>
      <c r="CJ24" s="26">
        <v>1</v>
      </c>
      <c r="CK24" s="11">
        <v>44201.026145833333</v>
      </c>
      <c r="CL24" s="7" t="s" cm="1">
        <v>376</v>
      </c>
      <c r="CM24" s="7" t="s" cm="1">
        <v>377</v>
      </c>
      <c r="CN24" s="7" t="s" cm="1">
        <v>307</v>
      </c>
      <c r="CO24" s="9" t="s">
        <v>398</v>
      </c>
      <c r="CP24" s="25" t="s">
        <v>96</v>
      </c>
      <c r="CQ24" s="7" t="s">
        <v>338</v>
      </c>
      <c r="CR24" s="26">
        <v>1</v>
      </c>
      <c r="CS24" s="11">
        <v>44201.033414351848</v>
      </c>
      <c r="CT24" s="7" t="s" cm="1">
        <v>382</v>
      </c>
      <c r="CU24" s="7" t="s" cm="1">
        <v>383</v>
      </c>
      <c r="CV24" s="7" t="s" cm="1">
        <v>316</v>
      </c>
      <c r="CW24" s="9" t="s">
        <v>399</v>
      </c>
      <c r="CX24" s="25" t="s">
        <v>51</v>
      </c>
      <c r="CY24" s="7" t="s">
        <v>400</v>
      </c>
      <c r="CZ24" s="26">
        <v>25</v>
      </c>
      <c r="DA24" s="11">
        <v>44201.127893518518</v>
      </c>
      <c r="DB24" s="7" t="s" cm="1">
        <v>401</v>
      </c>
      <c r="DC24" s="7" t="s" cm="1">
        <v>402</v>
      </c>
      <c r="DD24" s="7" t="s" cm="1">
        <v>403</v>
      </c>
      <c r="DE24" s="9" t="s">
        <v>404</v>
      </c>
      <c r="DF24" s="25" t="s">
        <v>51</v>
      </c>
      <c r="DG24" s="7" t="s">
        <v>405</v>
      </c>
      <c r="DH24" s="26">
        <v>25</v>
      </c>
      <c r="DI24" s="11">
        <v>44201.178784722222</v>
      </c>
      <c r="DJ24" s="7" t="s" cm="1">
        <v>406</v>
      </c>
      <c r="DK24" s="7" t="s" cm="1">
        <v>407</v>
      </c>
      <c r="DL24" s="7" t="s" cm="1">
        <v>408</v>
      </c>
      <c r="DM24" s="9" t="s">
        <v>409</v>
      </c>
      <c r="DN24" s="25" t="s">
        <v>51</v>
      </c>
      <c r="DO24" s="7" t="s">
        <v>410</v>
      </c>
      <c r="DP24" s="26">
        <v>25</v>
      </c>
      <c r="DQ24" s="11">
        <v>44201.229710648149</v>
      </c>
      <c r="DR24" s="7" t="s" cm="1">
        <v>93</v>
      </c>
      <c r="DS24" s="7" t="s" cm="1">
        <v>411</v>
      </c>
      <c r="DT24" s="7" t="s" cm="1">
        <v>365</v>
      </c>
      <c r="DU24" s="9" t="s">
        <v>412</v>
      </c>
      <c r="DV24" s="25" t="s">
        <v>51</v>
      </c>
      <c r="DW24" s="7" t="s">
        <v>372</v>
      </c>
      <c r="DX24" s="26">
        <v>5</v>
      </c>
      <c r="DY24" s="11">
        <v>44201.0625</v>
      </c>
      <c r="DZ24" s="7" t="s" cm="1">
        <v>413</v>
      </c>
      <c r="EA24" s="7" t="s" cm="1">
        <v>414</v>
      </c>
      <c r="EB24" s="7" t="s" cm="1">
        <v>374</v>
      </c>
      <c r="ED24" s="1" t="s">
        <v>55</v>
      </c>
      <c r="EE24" s="17" t="s">
        <v>55</v>
      </c>
      <c r="EF24" s="13" t="s">
        <v>56</v>
      </c>
      <c r="EG24" s="24">
        <v>29</v>
      </c>
      <c r="EH24" s="9" t="s">
        <v>1405</v>
      </c>
      <c r="EI24" s="25" t="s">
        <v>51</v>
      </c>
      <c r="EJ24" s="7" t="s">
        <v>1392</v>
      </c>
      <c r="EK24" s="26">
        <v>5</v>
      </c>
      <c r="EL24" s="11">
        <v>44197.448993055557</v>
      </c>
      <c r="EM24" s="7" t="s" cm="1">
        <v>66</v>
      </c>
      <c r="EN24" s="7" t="s" cm="1">
        <v>1406</v>
      </c>
      <c r="EO24" s="7" t="s" cm="1">
        <v>351</v>
      </c>
      <c r="EP24" s="9" t="s">
        <v>1407</v>
      </c>
      <c r="EQ24" s="25" t="s">
        <v>51</v>
      </c>
      <c r="ER24" s="7" t="s">
        <v>1369</v>
      </c>
      <c r="ES24" s="26">
        <v>5</v>
      </c>
      <c r="ET24" s="11">
        <v>44197.508703703701</v>
      </c>
      <c r="EU24" s="7" t="s" cm="1">
        <v>1007</v>
      </c>
      <c r="EV24" s="7" t="s" cm="1">
        <v>1408</v>
      </c>
      <c r="EW24" s="7" t="s" cm="1">
        <v>210</v>
      </c>
      <c r="EX24" s="9" t="s">
        <v>691</v>
      </c>
      <c r="EY24" s="25" t="s">
        <v>51</v>
      </c>
      <c r="EZ24" s="7" t="s">
        <v>1396</v>
      </c>
      <c r="FA24" s="26">
        <v>5</v>
      </c>
      <c r="FB24" s="11">
        <v>44197.553576388891</v>
      </c>
      <c r="FC24" s="7" t="s" cm="1">
        <v>66</v>
      </c>
      <c r="FD24" s="7" t="s" cm="1">
        <v>1406</v>
      </c>
      <c r="FE24" s="7" t="s" cm="1">
        <v>351</v>
      </c>
      <c r="FF24" s="9" t="s">
        <v>1409</v>
      </c>
      <c r="FG24" s="25" t="s">
        <v>51</v>
      </c>
      <c r="FH24" s="7" t="s">
        <v>1398</v>
      </c>
      <c r="FI24" s="26">
        <v>5</v>
      </c>
      <c r="FJ24" s="11">
        <v>44197.605821759258</v>
      </c>
      <c r="FK24" s="7" t="s" cm="1">
        <v>66</v>
      </c>
      <c r="FL24" s="7" t="s" cm="1">
        <v>1406</v>
      </c>
      <c r="FM24" s="7" t="s" cm="1">
        <v>351</v>
      </c>
      <c r="FN24" s="9" t="s">
        <v>645</v>
      </c>
      <c r="FO24" s="25" t="s">
        <v>51</v>
      </c>
      <c r="FP24" s="7" t="s">
        <v>1377</v>
      </c>
      <c r="FQ24" s="26">
        <v>5</v>
      </c>
      <c r="FR24" s="11">
        <v>44197.643136574072</v>
      </c>
      <c r="FS24" s="7" t="s" cm="1">
        <v>66</v>
      </c>
      <c r="FT24" s="7" t="s" cm="1">
        <v>1406</v>
      </c>
      <c r="FU24" s="7" t="s" cm="1">
        <v>351</v>
      </c>
      <c r="FV24" s="9" t="s">
        <v>928</v>
      </c>
      <c r="FW24" s="25" t="s">
        <v>35</v>
      </c>
      <c r="FX24" s="7" t="s">
        <v>1378</v>
      </c>
      <c r="FY24" s="26">
        <v>1</v>
      </c>
      <c r="FZ24" s="11">
        <v>44197.687905092593</v>
      </c>
      <c r="GA24" s="7" t="s" cm="1">
        <v>900</v>
      </c>
      <c r="GB24" s="7" t="s" cm="1">
        <v>727</v>
      </c>
      <c r="GC24" s="7" t="s" cm="1">
        <v>350</v>
      </c>
      <c r="GD24" s="9" t="s">
        <v>1410</v>
      </c>
      <c r="GE24" s="25" t="s">
        <v>35</v>
      </c>
      <c r="GF24" s="7" t="s">
        <v>1379</v>
      </c>
      <c r="GG24" s="26">
        <v>1</v>
      </c>
      <c r="GH24" s="11">
        <v>44197.702847222223</v>
      </c>
      <c r="GI24" s="7" t="s" cm="1">
        <v>900</v>
      </c>
      <c r="GJ24" s="7" t="s" cm="1">
        <v>727</v>
      </c>
      <c r="GK24" s="7" t="s" cm="1">
        <v>350</v>
      </c>
      <c r="GL24" s="9" t="s">
        <v>1411</v>
      </c>
      <c r="GM24" s="25" t="s">
        <v>35</v>
      </c>
      <c r="GN24" s="7" t="s">
        <v>1380</v>
      </c>
      <c r="GO24" s="26">
        <v>1</v>
      </c>
      <c r="GP24" s="11">
        <v>44197.717766203707</v>
      </c>
      <c r="GQ24" s="7" t="s" cm="1">
        <v>900</v>
      </c>
      <c r="GR24" s="7" t="s" cm="1">
        <v>727</v>
      </c>
      <c r="GS24" s="7" t="s" cm="1">
        <v>350</v>
      </c>
      <c r="GT24" s="9" t="s">
        <v>1412</v>
      </c>
      <c r="GU24" s="25" t="s">
        <v>35</v>
      </c>
      <c r="GV24" s="7" t="s">
        <v>1382</v>
      </c>
      <c r="GW24" s="26">
        <v>1</v>
      </c>
      <c r="GX24" s="11">
        <v>44197.74763888889</v>
      </c>
      <c r="GY24" s="7" t="s" cm="1">
        <v>393</v>
      </c>
      <c r="GZ24" s="7" t="s" cm="1">
        <v>394</v>
      </c>
      <c r="HA24" s="7" t="s" cm="1">
        <v>332</v>
      </c>
      <c r="HB24" s="9" t="s">
        <v>629</v>
      </c>
      <c r="HC24" s="25" t="s">
        <v>35</v>
      </c>
      <c r="HD24" s="7" t="s">
        <v>1384</v>
      </c>
      <c r="HE24" s="26">
        <v>1</v>
      </c>
      <c r="HF24" s="11">
        <v>44197.755104166667</v>
      </c>
      <c r="HG24" s="7" t="s" cm="1">
        <v>382</v>
      </c>
      <c r="HH24" s="7" t="s" cm="1">
        <v>383</v>
      </c>
      <c r="HI24" s="7" t="s" cm="1">
        <v>316</v>
      </c>
      <c r="HJ24" s="9" t="s">
        <v>1413</v>
      </c>
      <c r="HK24" s="25" t="s">
        <v>35</v>
      </c>
      <c r="HL24" s="7" t="s">
        <v>1386</v>
      </c>
      <c r="HM24" s="26">
        <v>1</v>
      </c>
      <c r="HN24" s="11">
        <v>44197.76258101852</v>
      </c>
      <c r="HO24" s="7" t="s" cm="1">
        <v>376</v>
      </c>
      <c r="HP24" s="7" t="s" cm="1">
        <v>377</v>
      </c>
      <c r="HQ24" s="7" t="s" cm="1">
        <v>307</v>
      </c>
      <c r="HR24" s="9" t="s">
        <v>1414</v>
      </c>
      <c r="HS24" s="25" t="s">
        <v>51</v>
      </c>
      <c r="HT24" s="7" t="s">
        <v>1415</v>
      </c>
      <c r="HU24" s="26">
        <v>250</v>
      </c>
      <c r="HV24" s="11">
        <v>44197.792488425926</v>
      </c>
      <c r="HW24" s="7" t="s" cm="1">
        <v>367</v>
      </c>
      <c r="HX24" s="7" t="s" cm="1">
        <v>1416</v>
      </c>
      <c r="HY24" s="7" t="s" cm="1">
        <v>694</v>
      </c>
      <c r="HZ24" s="9" t="s">
        <v>1417</v>
      </c>
      <c r="IA24" s="25" t="s">
        <v>51</v>
      </c>
      <c r="IB24" s="7" t="s">
        <v>1418</v>
      </c>
      <c r="IC24" s="26">
        <v>250</v>
      </c>
      <c r="ID24" s="11">
        <v>44197.852303240739</v>
      </c>
      <c r="IE24" s="7" t="s" cm="1">
        <v>185</v>
      </c>
      <c r="IF24" s="7" t="s" cm="1">
        <v>1419</v>
      </c>
      <c r="IG24" s="7" t="s" cm="1">
        <v>913</v>
      </c>
      <c r="IJ24" s="17" t="s">
        <v>55</v>
      </c>
      <c r="IK24" s="13" t="s">
        <v>56</v>
      </c>
      <c r="IL24" s="24">
        <v>29</v>
      </c>
      <c r="IM24" s="9" t="s">
        <v>868</v>
      </c>
      <c r="IN24" s="25" t="s">
        <v>51</v>
      </c>
      <c r="IO24" s="7" t="s">
        <v>835</v>
      </c>
      <c r="IP24" s="26">
        <v>1111.1110000000001</v>
      </c>
      <c r="IQ24" s="11">
        <v>44202.756967592592</v>
      </c>
      <c r="IR24" s="7" t="s" cm="1">
        <v>869</v>
      </c>
      <c r="IS24" s="7" t="s" cm="1">
        <v>870</v>
      </c>
      <c r="IT24" s="7" t="s" cm="1">
        <v>838</v>
      </c>
      <c r="IU24" s="9" t="s">
        <v>871</v>
      </c>
      <c r="IV24" s="25" t="s">
        <v>51</v>
      </c>
      <c r="IW24" s="7" t="s">
        <v>872</v>
      </c>
      <c r="IX24" s="26">
        <v>3703.7040000000002</v>
      </c>
      <c r="IY24" s="11">
        <v>44202.824849537035</v>
      </c>
      <c r="IZ24" s="7" t="s" cm="1">
        <v>873</v>
      </c>
      <c r="JA24" s="7" t="s" cm="1">
        <v>838</v>
      </c>
      <c r="JB24" s="7" t="s" cm="1">
        <v>874</v>
      </c>
      <c r="JC24" s="9" t="s">
        <v>875</v>
      </c>
      <c r="JD24" s="25" t="s">
        <v>51</v>
      </c>
      <c r="JE24" s="7" t="s">
        <v>842</v>
      </c>
      <c r="JF24" s="26">
        <v>1111.1110000000001</v>
      </c>
      <c r="JG24" s="11">
        <v>44202.839953703704</v>
      </c>
      <c r="JH24" s="7" t="s" cm="1">
        <v>869</v>
      </c>
      <c r="JI24" s="7" t="s" cm="1">
        <v>870</v>
      </c>
      <c r="JJ24" s="7" t="s" cm="1">
        <v>838</v>
      </c>
      <c r="JK24" s="9" t="s">
        <v>876</v>
      </c>
      <c r="JL24" s="25" t="s">
        <v>51</v>
      </c>
      <c r="JM24" s="7" t="s">
        <v>844</v>
      </c>
      <c r="JN24" s="26">
        <v>500</v>
      </c>
      <c r="JO24" s="11">
        <v>44202.915416666663</v>
      </c>
      <c r="JP24" s="7" t="s" cm="1">
        <v>877</v>
      </c>
      <c r="JQ24" s="7" t="s" cm="1">
        <v>878</v>
      </c>
      <c r="JR24" s="7" t="s" cm="1">
        <v>847</v>
      </c>
      <c r="JS24" s="9" t="s">
        <v>879</v>
      </c>
      <c r="JT24" s="25" t="s">
        <v>51</v>
      </c>
      <c r="JU24" s="7" t="s">
        <v>849</v>
      </c>
      <c r="JV24" s="26">
        <v>166.667</v>
      </c>
      <c r="JW24" s="11">
        <v>44202.983391203707</v>
      </c>
      <c r="JX24" s="7" t="s" cm="1">
        <v>880</v>
      </c>
      <c r="JY24" s="7" t="s" cm="1">
        <v>789</v>
      </c>
      <c r="JZ24" s="7" t="s" cm="1">
        <v>852</v>
      </c>
      <c r="KA24" s="9" t="s">
        <v>881</v>
      </c>
      <c r="KB24" s="25" t="s">
        <v>51</v>
      </c>
      <c r="KC24" s="7" t="s">
        <v>854</v>
      </c>
      <c r="KD24" s="26">
        <v>370.37</v>
      </c>
      <c r="KE24" s="11">
        <v>44203.006064814814</v>
      </c>
      <c r="KF24" s="7" t="s" cm="1">
        <v>882</v>
      </c>
      <c r="KG24" s="7" t="s" cm="1">
        <v>790</v>
      </c>
      <c r="KH24" s="7" t="s" cm="1">
        <v>857</v>
      </c>
      <c r="KI24" s="9" t="s">
        <v>883</v>
      </c>
      <c r="KJ24" s="25" t="s">
        <v>51</v>
      </c>
      <c r="KK24" s="7" t="s">
        <v>884</v>
      </c>
      <c r="KL24" s="26">
        <v>185.185</v>
      </c>
      <c r="KM24" s="11">
        <v>44203.07408564815</v>
      </c>
      <c r="KN24" s="7" t="s" cm="1">
        <v>885</v>
      </c>
      <c r="KO24" s="7" t="s" cm="1">
        <v>886</v>
      </c>
      <c r="KP24" s="7" t="s" cm="1">
        <v>648</v>
      </c>
      <c r="KQ24" s="9" t="s">
        <v>599</v>
      </c>
      <c r="KR24" s="25" t="s">
        <v>51</v>
      </c>
      <c r="KS24" s="7" t="s">
        <v>887</v>
      </c>
      <c r="KT24" s="26">
        <v>33.332999999999998</v>
      </c>
      <c r="KU24" s="11">
        <v>44203.111921296295</v>
      </c>
      <c r="KV24" s="7" t="s" cm="1">
        <v>888</v>
      </c>
      <c r="KW24" s="7" t="s" cm="1">
        <v>811</v>
      </c>
      <c r="KX24" s="7" t="s" cm="1">
        <v>851</v>
      </c>
      <c r="KY24" s="9" t="s">
        <v>889</v>
      </c>
      <c r="KZ24" s="25" t="s">
        <v>51</v>
      </c>
      <c r="LA24" s="7" t="s">
        <v>890</v>
      </c>
      <c r="LB24" s="26">
        <v>33.332999999999998</v>
      </c>
      <c r="LC24" s="11">
        <v>44203.142222222225</v>
      </c>
      <c r="LD24" s="7" t="s" cm="1">
        <v>891</v>
      </c>
      <c r="LE24" s="7" t="s" cm="1">
        <v>892</v>
      </c>
      <c r="LF24" s="7" t="s" cm="1">
        <v>893</v>
      </c>
      <c r="LG24" s="9" t="s">
        <v>894</v>
      </c>
      <c r="LH24" s="25" t="s">
        <v>51</v>
      </c>
      <c r="LI24" s="7" t="s">
        <v>895</v>
      </c>
      <c r="LJ24" s="26">
        <v>10</v>
      </c>
      <c r="LK24" s="11">
        <v>44203.202905092592</v>
      </c>
      <c r="LL24" s="7" t="s" cm="1">
        <v>319</v>
      </c>
      <c r="LM24" s="7" t="s" cm="1">
        <v>896</v>
      </c>
      <c r="LN24" s="7" t="s" cm="1">
        <v>811</v>
      </c>
      <c r="LO24" s="9" t="s">
        <v>807</v>
      </c>
      <c r="LP24" s="25" t="s">
        <v>35</v>
      </c>
      <c r="LQ24" s="7" t="s">
        <v>897</v>
      </c>
      <c r="LR24" s="26">
        <v>1</v>
      </c>
      <c r="LS24" s="11">
        <v>44203.263541666667</v>
      </c>
      <c r="LT24" s="7" t="s" cm="1">
        <v>393</v>
      </c>
      <c r="LU24" s="7" t="s" cm="1">
        <v>394</v>
      </c>
      <c r="LV24" s="7" t="s" cm="1">
        <v>332</v>
      </c>
      <c r="LW24" s="9" t="s">
        <v>898</v>
      </c>
      <c r="LX24" s="25" t="s">
        <v>35</v>
      </c>
      <c r="LY24" s="7" t="s">
        <v>899</v>
      </c>
      <c r="LZ24" s="26">
        <v>1</v>
      </c>
      <c r="MA24" s="11">
        <v>44203.271122685182</v>
      </c>
      <c r="MB24" s="7" t="s" cm="1">
        <v>900</v>
      </c>
      <c r="MC24" s="7" t="s" cm="1">
        <v>727</v>
      </c>
      <c r="MD24" s="7" t="s" cm="1">
        <v>350</v>
      </c>
      <c r="ME24" s="9" t="s">
        <v>901</v>
      </c>
      <c r="MF24" s="25" t="s">
        <v>35</v>
      </c>
      <c r="MG24" s="7" t="s">
        <v>902</v>
      </c>
      <c r="MH24" s="26">
        <v>1</v>
      </c>
      <c r="MI24" s="11">
        <v>44203.293854166666</v>
      </c>
      <c r="MJ24" s="7" t="s" cm="1">
        <v>393</v>
      </c>
      <c r="MK24" s="7" t="s" cm="1">
        <v>394</v>
      </c>
      <c r="ML24" s="7" t="s" cm="1">
        <v>332</v>
      </c>
    </row>
    <row r="25" spans="1:350" x14ac:dyDescent="0.25">
      <c r="A25" s="1" t="s">
        <v>64</v>
      </c>
      <c r="B25" s="27" t="s">
        <v>64</v>
      </c>
      <c r="C25" s="28" t="s">
        <v>65</v>
      </c>
      <c r="D25" s="29">
        <v>30</v>
      </c>
      <c r="E25" s="30" t="s">
        <v>415</v>
      </c>
      <c r="F25" s="31" t="s">
        <v>96</v>
      </c>
      <c r="G25" s="32" t="s">
        <v>305</v>
      </c>
      <c r="H25" s="33">
        <v>1</v>
      </c>
      <c r="I25" s="34">
        <v>44200.931643518517</v>
      </c>
      <c r="J25" s="32" t="s" cm="1">
        <v>416</v>
      </c>
      <c r="K25" s="32" t="s" cm="1">
        <v>304</v>
      </c>
      <c r="L25" s="32" t="s" cm="1">
        <v>307</v>
      </c>
      <c r="M25" s="30" t="s">
        <v>417</v>
      </c>
      <c r="N25" s="31" t="s">
        <v>96</v>
      </c>
      <c r="O25" s="32" t="s">
        <v>309</v>
      </c>
      <c r="P25" s="33">
        <v>1</v>
      </c>
      <c r="Q25" s="34">
        <v>44200.938900462963</v>
      </c>
      <c r="R25" s="32" t="s" cm="1">
        <v>418</v>
      </c>
      <c r="S25" s="32" t="s" cm="1">
        <v>308</v>
      </c>
      <c r="T25" s="32" t="s" cm="1">
        <v>311</v>
      </c>
      <c r="U25" s="30" t="s">
        <v>419</v>
      </c>
      <c r="V25" s="31" t="s">
        <v>96</v>
      </c>
      <c r="W25" s="32" t="s">
        <v>313</v>
      </c>
      <c r="X25" s="33">
        <v>1</v>
      </c>
      <c r="Y25" s="34">
        <v>44200.946180555555</v>
      </c>
      <c r="Z25" s="32" t="s" cm="1">
        <v>37</v>
      </c>
      <c r="AA25" s="32" t="s" cm="1">
        <v>315</v>
      </c>
      <c r="AB25" s="32" t="s" cm="1">
        <v>316</v>
      </c>
      <c r="AC25" s="30" t="s">
        <v>420</v>
      </c>
      <c r="AD25" s="31" t="s">
        <v>96</v>
      </c>
      <c r="AE25" s="32" t="s">
        <v>318</v>
      </c>
      <c r="AF25" s="33">
        <v>1</v>
      </c>
      <c r="AG25" s="34">
        <v>44200.953449074077</v>
      </c>
      <c r="AH25" s="32" t="s" cm="1">
        <v>416</v>
      </c>
      <c r="AI25" s="32" t="s" cm="1">
        <v>304</v>
      </c>
      <c r="AJ25" s="32" t="s" cm="1">
        <v>307</v>
      </c>
      <c r="AK25" s="30" t="s">
        <v>421</v>
      </c>
      <c r="AL25" s="31" t="s">
        <v>96</v>
      </c>
      <c r="AM25" s="32" t="s">
        <v>320</v>
      </c>
      <c r="AN25" s="33">
        <v>1</v>
      </c>
      <c r="AO25" s="34">
        <v>44200.960729166669</v>
      </c>
      <c r="AP25" s="32" t="s" cm="1">
        <v>418</v>
      </c>
      <c r="AQ25" s="32" t="s" cm="1">
        <v>308</v>
      </c>
      <c r="AR25" s="32" t="s" cm="1">
        <v>311</v>
      </c>
      <c r="AS25" s="30" t="s">
        <v>422</v>
      </c>
      <c r="AT25" s="31" t="s">
        <v>96</v>
      </c>
      <c r="AU25" s="32" t="s">
        <v>321</v>
      </c>
      <c r="AV25" s="33">
        <v>1</v>
      </c>
      <c r="AW25" s="34">
        <v>44200.967986111114</v>
      </c>
      <c r="AX25" s="32" t="s" cm="1">
        <v>423</v>
      </c>
      <c r="AY25" s="32" t="s" cm="1">
        <v>323</v>
      </c>
      <c r="AZ25" s="32" t="s" cm="1">
        <v>324</v>
      </c>
      <c r="BA25" s="30" t="s">
        <v>424</v>
      </c>
      <c r="BB25" s="31" t="s">
        <v>96</v>
      </c>
      <c r="BC25" s="32" t="s">
        <v>326</v>
      </c>
      <c r="BD25" s="33">
        <v>1</v>
      </c>
      <c r="BE25" s="34">
        <v>44200.975266203706</v>
      </c>
      <c r="BF25" s="32" t="s" cm="1">
        <v>425</v>
      </c>
      <c r="BG25" s="32" t="s" cm="1">
        <v>325</v>
      </c>
      <c r="BH25" s="32" t="s" cm="1">
        <v>328</v>
      </c>
      <c r="BI25" s="30" t="s">
        <v>395</v>
      </c>
      <c r="BJ25" s="31" t="s">
        <v>96</v>
      </c>
      <c r="BK25" s="32" t="s">
        <v>330</v>
      </c>
      <c r="BL25" s="33">
        <v>1</v>
      </c>
      <c r="BM25" s="34">
        <v>44200.997083333335</v>
      </c>
      <c r="BN25" s="32" t="s" cm="1">
        <v>426</v>
      </c>
      <c r="BO25" s="32" t="s" cm="1">
        <v>329</v>
      </c>
      <c r="BP25" s="32" t="s" cm="1">
        <v>332</v>
      </c>
      <c r="BQ25" s="30" t="s">
        <v>427</v>
      </c>
      <c r="BR25" s="31" t="s">
        <v>96</v>
      </c>
      <c r="BS25" s="32" t="s">
        <v>333</v>
      </c>
      <c r="BT25" s="33">
        <v>1</v>
      </c>
      <c r="BU25" s="34">
        <v>44201.004351851851</v>
      </c>
      <c r="BV25" s="32" t="s" cm="1">
        <v>37</v>
      </c>
      <c r="BW25" s="32" t="s" cm="1">
        <v>315</v>
      </c>
      <c r="BX25" s="32" t="s" cm="1">
        <v>316</v>
      </c>
      <c r="BY25" s="30" t="s">
        <v>428</v>
      </c>
      <c r="BZ25" s="31" t="s">
        <v>96</v>
      </c>
      <c r="CA25" s="32" t="s">
        <v>334</v>
      </c>
      <c r="CB25" s="33">
        <v>1</v>
      </c>
      <c r="CC25" s="34">
        <v>44201.018888888888</v>
      </c>
      <c r="CD25" s="32" t="s" cm="1">
        <v>416</v>
      </c>
      <c r="CE25" s="32" t="s" cm="1">
        <v>304</v>
      </c>
      <c r="CF25" s="32" t="s" cm="1">
        <v>307</v>
      </c>
      <c r="CG25" s="30" t="s">
        <v>429</v>
      </c>
      <c r="CH25" s="31" t="s">
        <v>96</v>
      </c>
      <c r="CI25" s="32" t="s">
        <v>336</v>
      </c>
      <c r="CJ25" s="33">
        <v>1</v>
      </c>
      <c r="CK25" s="34">
        <v>44201.026145833333</v>
      </c>
      <c r="CL25" s="32" t="s" cm="1">
        <v>416</v>
      </c>
      <c r="CM25" s="32" t="s" cm="1">
        <v>304</v>
      </c>
      <c r="CN25" s="32" t="s" cm="1">
        <v>307</v>
      </c>
      <c r="CO25" s="30" t="s">
        <v>430</v>
      </c>
      <c r="CP25" s="31" t="s">
        <v>96</v>
      </c>
      <c r="CQ25" s="32" t="s">
        <v>338</v>
      </c>
      <c r="CR25" s="33">
        <v>1</v>
      </c>
      <c r="CS25" s="34">
        <v>44201.033414351848</v>
      </c>
      <c r="CT25" s="32" t="s" cm="1">
        <v>37</v>
      </c>
      <c r="CU25" s="32" t="s" cm="1">
        <v>315</v>
      </c>
      <c r="CV25" s="32" t="s" cm="1">
        <v>316</v>
      </c>
      <c r="CW25" s="30" t="s">
        <v>431</v>
      </c>
      <c r="CX25" s="31" t="s">
        <v>51</v>
      </c>
      <c r="CY25" s="32" t="s">
        <v>340</v>
      </c>
      <c r="CZ25" s="33">
        <v>5</v>
      </c>
      <c r="DA25" s="34">
        <v>44201.120625000003</v>
      </c>
      <c r="DB25" s="32" t="s" cm="1">
        <v>432</v>
      </c>
      <c r="DC25" s="32" t="s" cm="1">
        <v>328</v>
      </c>
      <c r="DD25" s="32" t="s" cm="1">
        <v>342</v>
      </c>
      <c r="DE25" s="30" t="s">
        <v>433</v>
      </c>
      <c r="DF25" s="31" t="s">
        <v>51</v>
      </c>
      <c r="DG25" s="32" t="s">
        <v>344</v>
      </c>
      <c r="DH25" s="33">
        <v>5</v>
      </c>
      <c r="DI25" s="34">
        <v>44201.17150462963</v>
      </c>
      <c r="DJ25" s="32" t="s" cm="1">
        <v>434</v>
      </c>
      <c r="DK25" s="32" t="s" cm="1">
        <v>332</v>
      </c>
      <c r="DL25" s="32" t="s" cm="1">
        <v>346</v>
      </c>
      <c r="DM25" s="30" t="s">
        <v>435</v>
      </c>
      <c r="DN25" s="31" t="s">
        <v>51</v>
      </c>
      <c r="DO25" s="32" t="s">
        <v>348</v>
      </c>
      <c r="DP25" s="33">
        <v>5</v>
      </c>
      <c r="DQ25" s="34">
        <v>44201.222442129627</v>
      </c>
      <c r="DR25" s="32" t="s" cm="1">
        <v>436</v>
      </c>
      <c r="DS25" s="32" t="s" cm="1">
        <v>350</v>
      </c>
      <c r="DT25" s="32" t="s" cm="1">
        <v>351</v>
      </c>
      <c r="DU25" s="30" t="s">
        <v>437</v>
      </c>
      <c r="DV25" s="31" t="s">
        <v>51</v>
      </c>
      <c r="DW25" s="32" t="s">
        <v>372</v>
      </c>
      <c r="DX25" s="33">
        <v>5</v>
      </c>
      <c r="DY25" s="34">
        <v>44201.0625</v>
      </c>
      <c r="DZ25" s="32" t="s" cm="1">
        <v>438</v>
      </c>
      <c r="EA25" s="32" t="s" cm="1">
        <v>316</v>
      </c>
      <c r="EB25" s="32" t="s" cm="1">
        <v>374</v>
      </c>
      <c r="EC25" s="32"/>
      <c r="ED25" s="1" t="s">
        <v>64</v>
      </c>
      <c r="EE25" s="27" t="s">
        <v>64</v>
      </c>
      <c r="EF25" s="28" t="s">
        <v>65</v>
      </c>
      <c r="EG25" s="29">
        <v>30</v>
      </c>
      <c r="EH25" s="30" t="s">
        <v>602</v>
      </c>
      <c r="EI25" s="31" t="s">
        <v>51</v>
      </c>
      <c r="EJ25" s="32" t="s">
        <v>1392</v>
      </c>
      <c r="EK25" s="33">
        <v>5</v>
      </c>
      <c r="EL25" s="34">
        <v>44197.448993055557</v>
      </c>
      <c r="EM25" s="32" t="s" cm="1">
        <v>436</v>
      </c>
      <c r="EN25" s="32" t="s" cm="1">
        <v>350</v>
      </c>
      <c r="EO25" s="32" t="s" cm="1">
        <v>351</v>
      </c>
      <c r="EP25" s="30" t="s">
        <v>1420</v>
      </c>
      <c r="EQ25" s="31" t="s">
        <v>51</v>
      </c>
      <c r="ER25" s="32" t="s">
        <v>1369</v>
      </c>
      <c r="ES25" s="33">
        <v>5</v>
      </c>
      <c r="ET25" s="34">
        <v>44197.508703703701</v>
      </c>
      <c r="EU25" s="32" t="s" cm="1">
        <v>483</v>
      </c>
      <c r="EV25" s="32" t="s" cm="1">
        <v>1371</v>
      </c>
      <c r="EW25" s="32" t="s" cm="1">
        <v>210</v>
      </c>
      <c r="EX25" s="30" t="s">
        <v>1421</v>
      </c>
      <c r="EY25" s="31" t="s">
        <v>51</v>
      </c>
      <c r="EZ25" s="32" t="s">
        <v>1396</v>
      </c>
      <c r="FA25" s="33">
        <v>5</v>
      </c>
      <c r="FB25" s="34">
        <v>44197.553576388891</v>
      </c>
      <c r="FC25" s="32" t="s" cm="1">
        <v>436</v>
      </c>
      <c r="FD25" s="32" t="s" cm="1">
        <v>350</v>
      </c>
      <c r="FE25" s="32" t="s" cm="1">
        <v>351</v>
      </c>
      <c r="FF25" s="30" t="s">
        <v>1422</v>
      </c>
      <c r="FG25" s="31" t="s">
        <v>51</v>
      </c>
      <c r="FH25" s="32" t="s">
        <v>1398</v>
      </c>
      <c r="FI25" s="33">
        <v>5</v>
      </c>
      <c r="FJ25" s="34">
        <v>44197.605821759258</v>
      </c>
      <c r="FK25" s="32" t="s" cm="1">
        <v>436</v>
      </c>
      <c r="FL25" s="32" t="s" cm="1">
        <v>350</v>
      </c>
      <c r="FM25" s="32" t="s" cm="1">
        <v>351</v>
      </c>
      <c r="FN25" s="30" t="s">
        <v>1423</v>
      </c>
      <c r="FO25" s="31" t="s">
        <v>51</v>
      </c>
      <c r="FP25" s="32" t="s">
        <v>1377</v>
      </c>
      <c r="FQ25" s="33">
        <v>5</v>
      </c>
      <c r="FR25" s="34">
        <v>44197.643136574072</v>
      </c>
      <c r="FS25" s="32" t="s" cm="1">
        <v>436</v>
      </c>
      <c r="FT25" s="32" t="s" cm="1">
        <v>350</v>
      </c>
      <c r="FU25" s="32" t="s" cm="1">
        <v>351</v>
      </c>
      <c r="FV25" s="30" t="s">
        <v>1424</v>
      </c>
      <c r="FW25" s="31" t="s">
        <v>96</v>
      </c>
      <c r="FX25" s="32" t="s">
        <v>1378</v>
      </c>
      <c r="FY25" s="33">
        <v>1</v>
      </c>
      <c r="FZ25" s="34">
        <v>44197.687905092593</v>
      </c>
      <c r="GA25" s="32" t="s" cm="1">
        <v>927</v>
      </c>
      <c r="GB25" s="32" t="s" cm="1">
        <v>571</v>
      </c>
      <c r="GC25" s="32" t="s" cm="1">
        <v>350</v>
      </c>
      <c r="GD25" s="30" t="s">
        <v>1425</v>
      </c>
      <c r="GE25" s="31" t="s">
        <v>96</v>
      </c>
      <c r="GF25" s="32" t="s">
        <v>1379</v>
      </c>
      <c r="GG25" s="33">
        <v>1</v>
      </c>
      <c r="GH25" s="34">
        <v>44197.702847222223</v>
      </c>
      <c r="GI25" s="32" t="s" cm="1">
        <v>927</v>
      </c>
      <c r="GJ25" s="32" t="s" cm="1">
        <v>571</v>
      </c>
      <c r="GK25" s="32" t="s" cm="1">
        <v>350</v>
      </c>
      <c r="GL25" s="30" t="s">
        <v>574</v>
      </c>
      <c r="GM25" s="31" t="s">
        <v>96</v>
      </c>
      <c r="GN25" s="32" t="s">
        <v>1380</v>
      </c>
      <c r="GO25" s="33">
        <v>1</v>
      </c>
      <c r="GP25" s="34">
        <v>44197.717766203707</v>
      </c>
      <c r="GQ25" s="32" t="s" cm="1">
        <v>927</v>
      </c>
      <c r="GR25" s="32" t="s" cm="1">
        <v>571</v>
      </c>
      <c r="GS25" s="32" t="s" cm="1">
        <v>350</v>
      </c>
      <c r="GT25" s="30" t="s">
        <v>988</v>
      </c>
      <c r="GU25" s="31" t="s">
        <v>35</v>
      </c>
      <c r="GV25" s="32" t="s">
        <v>1382</v>
      </c>
      <c r="GW25" s="33">
        <v>1</v>
      </c>
      <c r="GX25" s="34">
        <v>44197.74763888889</v>
      </c>
      <c r="GY25" s="32" t="s" cm="1">
        <v>426</v>
      </c>
      <c r="GZ25" s="32" t="s" cm="1">
        <v>329</v>
      </c>
      <c r="HA25" s="32" t="s" cm="1">
        <v>332</v>
      </c>
      <c r="HB25" s="30" t="s">
        <v>1426</v>
      </c>
      <c r="HC25" s="31" t="s">
        <v>96</v>
      </c>
      <c r="HD25" s="32" t="s">
        <v>1384</v>
      </c>
      <c r="HE25" s="33">
        <v>1</v>
      </c>
      <c r="HF25" s="34">
        <v>44197.755104166667</v>
      </c>
      <c r="HG25" s="32" t="s" cm="1">
        <v>37</v>
      </c>
      <c r="HH25" s="32" t="s" cm="1">
        <v>315</v>
      </c>
      <c r="HI25" s="32" t="s" cm="1">
        <v>316</v>
      </c>
      <c r="HJ25" s="30" t="s">
        <v>1427</v>
      </c>
      <c r="HK25" s="31" t="s">
        <v>96</v>
      </c>
      <c r="HL25" s="32" t="s">
        <v>1386</v>
      </c>
      <c r="HM25" s="33">
        <v>1</v>
      </c>
      <c r="HN25" s="34">
        <v>44197.76258101852</v>
      </c>
      <c r="HO25" s="32" t="s" cm="1">
        <v>416</v>
      </c>
      <c r="HP25" s="32" t="s" cm="1">
        <v>304</v>
      </c>
      <c r="HQ25" s="32" t="s" cm="1">
        <v>307</v>
      </c>
      <c r="HR25" s="30" t="s">
        <v>1428</v>
      </c>
      <c r="HS25" s="31" t="s">
        <v>51</v>
      </c>
      <c r="HT25" s="32" t="s">
        <v>1429</v>
      </c>
      <c r="HU25" s="33">
        <v>5</v>
      </c>
      <c r="HV25" s="34">
        <v>44197.777546296296</v>
      </c>
      <c r="HW25" s="32" t="s" cm="1">
        <v>391</v>
      </c>
      <c r="HX25" s="32" t="s" cm="1">
        <v>820</v>
      </c>
      <c r="HY25" s="32" t="s" cm="1">
        <v>1085</v>
      </c>
      <c r="HZ25" s="30" t="s">
        <v>1430</v>
      </c>
      <c r="IA25" s="31" t="s">
        <v>51</v>
      </c>
      <c r="IB25" s="32" t="s">
        <v>1431</v>
      </c>
      <c r="IC25" s="33">
        <v>5</v>
      </c>
      <c r="ID25" s="34">
        <v>44197.837372685186</v>
      </c>
      <c r="IE25" s="32" t="s" cm="1">
        <v>436</v>
      </c>
      <c r="IF25" s="32" t="s" cm="1">
        <v>350</v>
      </c>
      <c r="IG25" s="32" t="s" cm="1">
        <v>351</v>
      </c>
      <c r="IJ25" s="27" t="s">
        <v>64</v>
      </c>
      <c r="IK25" s="28" t="s">
        <v>65</v>
      </c>
      <c r="IL25" s="29">
        <v>30</v>
      </c>
      <c r="IM25" s="30" t="s">
        <v>903</v>
      </c>
      <c r="IN25" s="31" t="s">
        <v>51</v>
      </c>
      <c r="IO25" s="32" t="s">
        <v>788</v>
      </c>
      <c r="IP25" s="33">
        <v>555.55600000000004</v>
      </c>
      <c r="IQ25" s="34">
        <v>44202.749432870369</v>
      </c>
      <c r="IR25" s="32" t="s" cm="1">
        <v>904</v>
      </c>
      <c r="IS25" s="32" t="s" cm="1">
        <v>790</v>
      </c>
      <c r="IT25" s="32" t="s" cm="1">
        <v>791</v>
      </c>
      <c r="IU25" s="30" t="s">
        <v>905</v>
      </c>
      <c r="IV25" s="31" t="s">
        <v>51</v>
      </c>
      <c r="IW25" s="32" t="s">
        <v>906</v>
      </c>
      <c r="IX25" s="33">
        <v>333.33300000000003</v>
      </c>
      <c r="IY25" s="34">
        <v>44202.809756944444</v>
      </c>
      <c r="IZ25" s="32" t="s" cm="1">
        <v>880</v>
      </c>
      <c r="JA25" s="32" t="s" cm="1">
        <v>907</v>
      </c>
      <c r="JB25" s="32" t="s" cm="1">
        <v>870</v>
      </c>
      <c r="JC25" s="30" t="s">
        <v>908</v>
      </c>
      <c r="JD25" s="31" t="s">
        <v>51</v>
      </c>
      <c r="JE25" s="32" t="s">
        <v>909</v>
      </c>
      <c r="JF25" s="33">
        <v>333.33300000000003</v>
      </c>
      <c r="JG25" s="34">
        <v>44202.832407407404</v>
      </c>
      <c r="JH25" s="32" t="s" cm="1">
        <v>880</v>
      </c>
      <c r="JI25" s="32" t="s" cm="1">
        <v>907</v>
      </c>
      <c r="JJ25" s="32" t="s" cm="1">
        <v>870</v>
      </c>
      <c r="JK25" s="30" t="s">
        <v>910</v>
      </c>
      <c r="JL25" s="31" t="s">
        <v>51</v>
      </c>
      <c r="JM25" s="32" t="s">
        <v>911</v>
      </c>
      <c r="JN25" s="33">
        <v>250</v>
      </c>
      <c r="JO25" s="34">
        <v>44202.907870370371</v>
      </c>
      <c r="JP25" s="32" t="s" cm="1">
        <v>912</v>
      </c>
      <c r="JQ25" s="32" t="s" cm="1">
        <v>803</v>
      </c>
      <c r="JR25" s="32" t="s" cm="1">
        <v>913</v>
      </c>
      <c r="JS25" s="30" t="s">
        <v>914</v>
      </c>
      <c r="JT25" s="31" t="s">
        <v>51</v>
      </c>
      <c r="JU25" s="32" t="s">
        <v>805</v>
      </c>
      <c r="JV25" s="33">
        <v>83.332999999999998</v>
      </c>
      <c r="JW25" s="34">
        <v>44202.975821759261</v>
      </c>
      <c r="JX25" s="32" t="s" cm="1">
        <v>915</v>
      </c>
      <c r="JY25" s="32" t="s" cm="1">
        <v>807</v>
      </c>
      <c r="JZ25" s="32" t="s" cm="1">
        <v>808</v>
      </c>
      <c r="KA25" s="30" t="s">
        <v>916</v>
      </c>
      <c r="KB25" s="31" t="s">
        <v>51</v>
      </c>
      <c r="KC25" s="32" t="s">
        <v>810</v>
      </c>
      <c r="KD25" s="33">
        <v>111.111</v>
      </c>
      <c r="KE25" s="34">
        <v>44202.998495370368</v>
      </c>
      <c r="KF25" s="32" t="s" cm="1">
        <v>917</v>
      </c>
      <c r="KG25" s="32" t="s" cm="1">
        <v>812</v>
      </c>
      <c r="KH25" s="32" t="s" cm="1">
        <v>790</v>
      </c>
      <c r="KI25" s="30" t="s">
        <v>918</v>
      </c>
      <c r="KJ25" s="31" t="s">
        <v>51</v>
      </c>
      <c r="KK25" s="32" t="s">
        <v>919</v>
      </c>
      <c r="KL25" s="33">
        <v>55.555999999999997</v>
      </c>
      <c r="KM25" s="34">
        <v>44203.066504629627</v>
      </c>
      <c r="KN25" s="32" t="s" cm="1">
        <v>920</v>
      </c>
      <c r="KO25" s="32" t="s" cm="1">
        <v>921</v>
      </c>
      <c r="KP25" s="32" t="s" cm="1">
        <v>886</v>
      </c>
      <c r="KQ25" s="30" t="s">
        <v>922</v>
      </c>
      <c r="KR25" s="31" t="s">
        <v>35</v>
      </c>
      <c r="KS25" s="32" t="s">
        <v>817</v>
      </c>
      <c r="KT25" s="33">
        <v>1</v>
      </c>
      <c r="KU25" s="34">
        <v>44203.096782407411</v>
      </c>
      <c r="KV25" s="32" t="s" cm="1">
        <v>923</v>
      </c>
      <c r="KW25" s="32" t="s" cm="1">
        <v>819</v>
      </c>
      <c r="KX25" s="32" t="s" cm="1">
        <v>820</v>
      </c>
      <c r="KY25" s="30" t="s">
        <v>924</v>
      </c>
      <c r="KZ25" s="31" t="s">
        <v>35</v>
      </c>
      <c r="LA25" s="32" t="s">
        <v>822</v>
      </c>
      <c r="LB25" s="33">
        <v>1</v>
      </c>
      <c r="LC25" s="34">
        <v>44203.180162037039</v>
      </c>
      <c r="LD25" s="32" t="s" cm="1">
        <v>418</v>
      </c>
      <c r="LE25" s="32" t="s" cm="1">
        <v>308</v>
      </c>
      <c r="LF25" s="32" t="s" cm="1">
        <v>311</v>
      </c>
      <c r="LG25" s="30" t="s">
        <v>862</v>
      </c>
      <c r="LH25" s="31" t="s">
        <v>35</v>
      </c>
      <c r="LI25" s="32" t="s">
        <v>824</v>
      </c>
      <c r="LJ25" s="33">
        <v>1</v>
      </c>
      <c r="LK25" s="34">
        <v>44203.187754629631</v>
      </c>
      <c r="LL25" s="32" t="s" cm="1">
        <v>923</v>
      </c>
      <c r="LM25" s="32" t="s" cm="1">
        <v>819</v>
      </c>
      <c r="LN25" s="32" t="s" cm="1">
        <v>820</v>
      </c>
      <c r="LO25" s="30" t="s">
        <v>925</v>
      </c>
      <c r="LP25" s="31" t="s">
        <v>35</v>
      </c>
      <c r="LQ25" s="32" t="s">
        <v>897</v>
      </c>
      <c r="LR25" s="33">
        <v>1</v>
      </c>
      <c r="LS25" s="34">
        <v>44203.263541666667</v>
      </c>
      <c r="LT25" s="32" t="s" cm="1">
        <v>426</v>
      </c>
      <c r="LU25" s="32" t="s" cm="1">
        <v>329</v>
      </c>
      <c r="LV25" s="32" t="s" cm="1">
        <v>332</v>
      </c>
      <c r="LW25" s="30" t="s">
        <v>926</v>
      </c>
      <c r="LX25" s="31" t="s">
        <v>35</v>
      </c>
      <c r="LY25" s="32" t="s">
        <v>899</v>
      </c>
      <c r="LZ25" s="33">
        <v>1</v>
      </c>
      <c r="MA25" s="34">
        <v>44203.271122685182</v>
      </c>
      <c r="MB25" s="32" t="s" cm="1">
        <v>927</v>
      </c>
      <c r="MC25" s="32" t="s" cm="1">
        <v>571</v>
      </c>
      <c r="MD25" s="32" t="s" cm="1">
        <v>350</v>
      </c>
      <c r="ME25" s="30" t="s">
        <v>928</v>
      </c>
      <c r="MF25" s="31" t="s">
        <v>35</v>
      </c>
      <c r="MG25" s="32" t="s">
        <v>902</v>
      </c>
      <c r="MH25" s="33">
        <v>1</v>
      </c>
      <c r="MI25" s="34">
        <v>44203.293854166666</v>
      </c>
      <c r="MJ25" s="32" t="s" cm="1">
        <v>426</v>
      </c>
      <c r="MK25" s="32" t="s" cm="1">
        <v>329</v>
      </c>
      <c r="ML25" s="32" t="s" cm="1">
        <v>332</v>
      </c>
    </row>
    <row r="26" spans="1:350" x14ac:dyDescent="0.25">
      <c r="A26" s="1" t="s">
        <v>72</v>
      </c>
      <c r="B26" s="17" t="s">
        <v>72</v>
      </c>
      <c r="C26" s="13" t="s">
        <v>73</v>
      </c>
      <c r="D26" s="24">
        <v>31</v>
      </c>
      <c r="E26" s="9" t="s">
        <v>439</v>
      </c>
      <c r="F26" s="25" t="s">
        <v>96</v>
      </c>
      <c r="G26" s="7" t="s">
        <v>305</v>
      </c>
      <c r="H26" s="26">
        <v>1</v>
      </c>
      <c r="I26" s="11">
        <v>44200.931643518517</v>
      </c>
      <c r="J26" s="7" t="s" cm="1">
        <v>440</v>
      </c>
      <c r="K26" s="7" t="s" cm="1">
        <v>377</v>
      </c>
      <c r="L26" s="7" t="s" cm="1">
        <v>307</v>
      </c>
      <c r="M26" s="9" t="s">
        <v>441</v>
      </c>
      <c r="N26" s="25" t="s">
        <v>96</v>
      </c>
      <c r="O26" s="7" t="s">
        <v>309</v>
      </c>
      <c r="P26" s="26">
        <v>1</v>
      </c>
      <c r="Q26" s="11">
        <v>44200.938900462963</v>
      </c>
      <c r="R26" s="7" t="s" cm="1">
        <v>442</v>
      </c>
      <c r="S26" s="7" t="s" cm="1">
        <v>380</v>
      </c>
      <c r="T26" s="7" t="s" cm="1">
        <v>311</v>
      </c>
      <c r="U26" s="9" t="s">
        <v>443</v>
      </c>
      <c r="V26" s="25" t="s">
        <v>96</v>
      </c>
      <c r="W26" s="7" t="s">
        <v>313</v>
      </c>
      <c r="X26" s="26">
        <v>1</v>
      </c>
      <c r="Y26" s="11">
        <v>44200.946180555555</v>
      </c>
      <c r="Z26" s="7" t="s" cm="1">
        <v>444</v>
      </c>
      <c r="AA26" s="7" t="s" cm="1">
        <v>383</v>
      </c>
      <c r="AB26" s="7" t="s" cm="1">
        <v>316</v>
      </c>
      <c r="AC26" s="9" t="s">
        <v>445</v>
      </c>
      <c r="AD26" s="25" t="s">
        <v>35</v>
      </c>
      <c r="AE26" s="7" t="s">
        <v>318</v>
      </c>
      <c r="AF26" s="26">
        <v>1</v>
      </c>
      <c r="AG26" s="11">
        <v>44200.953449074077</v>
      </c>
      <c r="AH26" s="7" t="s" cm="1">
        <v>440</v>
      </c>
      <c r="AI26" s="7" t="s" cm="1">
        <v>377</v>
      </c>
      <c r="AJ26" s="7" t="s" cm="1">
        <v>307</v>
      </c>
      <c r="AK26" s="9" t="s">
        <v>446</v>
      </c>
      <c r="AL26" s="25" t="s">
        <v>35</v>
      </c>
      <c r="AM26" s="7" t="s">
        <v>320</v>
      </c>
      <c r="AN26" s="26">
        <v>1</v>
      </c>
      <c r="AO26" s="11">
        <v>44200.960729166669</v>
      </c>
      <c r="AP26" s="7" t="s" cm="1">
        <v>442</v>
      </c>
      <c r="AQ26" s="7" t="s" cm="1">
        <v>380</v>
      </c>
      <c r="AR26" s="7" t="s" cm="1">
        <v>311</v>
      </c>
      <c r="AS26" s="9" t="s">
        <v>447</v>
      </c>
      <c r="AT26" s="25" t="s">
        <v>35</v>
      </c>
      <c r="AU26" s="7" t="s">
        <v>321</v>
      </c>
      <c r="AV26" s="26">
        <v>1</v>
      </c>
      <c r="AW26" s="11">
        <v>44200.967986111114</v>
      </c>
      <c r="AX26" s="7" t="s" cm="1">
        <v>448</v>
      </c>
      <c r="AY26" s="7" t="s" cm="1">
        <v>388</v>
      </c>
      <c r="AZ26" s="7" t="s" cm="1">
        <v>324</v>
      </c>
      <c r="BA26" s="9" t="s">
        <v>449</v>
      </c>
      <c r="BB26" s="25" t="s">
        <v>96</v>
      </c>
      <c r="BC26" s="7" t="s">
        <v>326</v>
      </c>
      <c r="BD26" s="26">
        <v>1</v>
      </c>
      <c r="BE26" s="11">
        <v>44200.975266203706</v>
      </c>
      <c r="BF26" s="7" t="s" cm="1">
        <v>450</v>
      </c>
      <c r="BG26" s="7" t="s" cm="1">
        <v>391</v>
      </c>
      <c r="BH26" s="7" t="s" cm="1">
        <v>328</v>
      </c>
      <c r="BI26" s="9" t="s">
        <v>451</v>
      </c>
      <c r="BJ26" s="25" t="s">
        <v>35</v>
      </c>
      <c r="BK26" s="7" t="s">
        <v>330</v>
      </c>
      <c r="BL26" s="26">
        <v>1</v>
      </c>
      <c r="BM26" s="11">
        <v>44200.997083333335</v>
      </c>
      <c r="BN26" s="7" t="s" cm="1">
        <v>452</v>
      </c>
      <c r="BO26" s="7" t="s" cm="1">
        <v>394</v>
      </c>
      <c r="BP26" s="7" t="s" cm="1">
        <v>332</v>
      </c>
      <c r="BQ26" s="9" t="s">
        <v>453</v>
      </c>
      <c r="BR26" s="25" t="s">
        <v>96</v>
      </c>
      <c r="BS26" s="7" t="s">
        <v>333</v>
      </c>
      <c r="BT26" s="26">
        <v>1</v>
      </c>
      <c r="BU26" s="11">
        <v>44201.004351851851</v>
      </c>
      <c r="BV26" s="7" t="s" cm="1">
        <v>444</v>
      </c>
      <c r="BW26" s="7" t="s" cm="1">
        <v>383</v>
      </c>
      <c r="BX26" s="7" t="s" cm="1">
        <v>316</v>
      </c>
      <c r="BY26" s="9" t="s">
        <v>454</v>
      </c>
      <c r="BZ26" s="25" t="s">
        <v>35</v>
      </c>
      <c r="CA26" s="7" t="s">
        <v>334</v>
      </c>
      <c r="CB26" s="26">
        <v>1</v>
      </c>
      <c r="CC26" s="11">
        <v>44201.018888888888</v>
      </c>
      <c r="CD26" s="7" t="s" cm="1">
        <v>440</v>
      </c>
      <c r="CE26" s="7" t="s" cm="1">
        <v>377</v>
      </c>
      <c r="CF26" s="7" t="s" cm="1">
        <v>307</v>
      </c>
      <c r="CG26" s="9" t="s">
        <v>455</v>
      </c>
      <c r="CH26" s="25" t="s">
        <v>96</v>
      </c>
      <c r="CI26" s="7" t="s">
        <v>336</v>
      </c>
      <c r="CJ26" s="26">
        <v>1</v>
      </c>
      <c r="CK26" s="11">
        <v>44201.026145833333</v>
      </c>
      <c r="CL26" s="7" t="s" cm="1">
        <v>440</v>
      </c>
      <c r="CM26" s="7" t="s" cm="1">
        <v>377</v>
      </c>
      <c r="CN26" s="7" t="s" cm="1">
        <v>307</v>
      </c>
      <c r="CO26" s="9" t="s">
        <v>456</v>
      </c>
      <c r="CP26" s="25" t="s">
        <v>35</v>
      </c>
      <c r="CQ26" s="7" t="s">
        <v>338</v>
      </c>
      <c r="CR26" s="26">
        <v>1</v>
      </c>
      <c r="CS26" s="11">
        <v>44201.033414351848</v>
      </c>
      <c r="CT26" s="7" t="s" cm="1">
        <v>444</v>
      </c>
      <c r="CU26" s="7" t="s" cm="1">
        <v>383</v>
      </c>
      <c r="CV26" s="7" t="s" cm="1">
        <v>316</v>
      </c>
      <c r="CW26" s="9" t="s">
        <v>457</v>
      </c>
      <c r="CX26" s="25" t="s">
        <v>51</v>
      </c>
      <c r="CY26" s="7" t="s">
        <v>400</v>
      </c>
      <c r="CZ26" s="26">
        <v>25</v>
      </c>
      <c r="DA26" s="11">
        <v>44201.127893518518</v>
      </c>
      <c r="DB26" s="7" t="s" cm="1">
        <v>458</v>
      </c>
      <c r="DC26" s="7" t="s" cm="1">
        <v>402</v>
      </c>
      <c r="DD26" s="7" t="s" cm="1">
        <v>403</v>
      </c>
      <c r="DE26" s="9" t="s">
        <v>459</v>
      </c>
      <c r="DF26" s="25" t="s">
        <v>51</v>
      </c>
      <c r="DG26" s="7" t="s">
        <v>405</v>
      </c>
      <c r="DH26" s="26">
        <v>25</v>
      </c>
      <c r="DI26" s="11">
        <v>44201.178784722222</v>
      </c>
      <c r="DJ26" s="7" t="s" cm="1">
        <v>460</v>
      </c>
      <c r="DK26" s="7" t="s" cm="1">
        <v>407</v>
      </c>
      <c r="DL26" s="7" t="s" cm="1">
        <v>408</v>
      </c>
      <c r="DM26" s="9" t="s">
        <v>461</v>
      </c>
      <c r="DN26" s="25" t="s">
        <v>51</v>
      </c>
      <c r="DO26" s="7" t="s">
        <v>410</v>
      </c>
      <c r="DP26" s="26">
        <v>25</v>
      </c>
      <c r="DQ26" s="11">
        <v>44201.229710648149</v>
      </c>
      <c r="DR26" s="7" t="s" cm="1">
        <v>462</v>
      </c>
      <c r="DS26" s="7" t="s" cm="1">
        <v>411</v>
      </c>
      <c r="DT26" s="7" t="s" cm="1">
        <v>365</v>
      </c>
      <c r="DU26" s="9" t="s">
        <v>463</v>
      </c>
      <c r="DV26" s="25" t="s">
        <v>51</v>
      </c>
      <c r="DW26" s="7" t="s">
        <v>464</v>
      </c>
      <c r="DX26" s="26">
        <v>16.667000000000002</v>
      </c>
      <c r="DY26" s="11">
        <v>44201.069756944446</v>
      </c>
      <c r="DZ26" s="7" t="s" cm="1">
        <v>465</v>
      </c>
      <c r="EA26" s="7" t="s" cm="1">
        <v>374</v>
      </c>
      <c r="EB26" s="7" t="s" cm="1">
        <v>466</v>
      </c>
      <c r="ED26" s="1" t="s">
        <v>72</v>
      </c>
      <c r="EE26" s="17" t="s">
        <v>72</v>
      </c>
      <c r="EF26" s="13" t="s">
        <v>73</v>
      </c>
      <c r="EG26" s="24">
        <v>31</v>
      </c>
      <c r="EH26" s="9" t="s">
        <v>645</v>
      </c>
      <c r="EI26" s="25" t="s">
        <v>51</v>
      </c>
      <c r="EJ26" s="7" t="s">
        <v>1392</v>
      </c>
      <c r="EK26" s="26">
        <v>5</v>
      </c>
      <c r="EL26" s="11">
        <v>44197.448993055557</v>
      </c>
      <c r="EM26" s="7" t="s" cm="1">
        <v>1187</v>
      </c>
      <c r="EN26" s="7" t="s" cm="1">
        <v>1406</v>
      </c>
      <c r="EO26" s="7" t="s" cm="1">
        <v>351</v>
      </c>
      <c r="EP26" s="9" t="s">
        <v>1432</v>
      </c>
      <c r="EQ26" s="25" t="s">
        <v>51</v>
      </c>
      <c r="ER26" s="7" t="s">
        <v>1369</v>
      </c>
      <c r="ES26" s="26">
        <v>5</v>
      </c>
      <c r="ET26" s="11">
        <v>44197.508703703701</v>
      </c>
      <c r="EU26" s="7" t="s" cm="1">
        <v>1433</v>
      </c>
      <c r="EV26" s="7" t="s" cm="1">
        <v>1408</v>
      </c>
      <c r="EW26" s="7" t="s" cm="1">
        <v>210</v>
      </c>
      <c r="EX26" s="9" t="s">
        <v>1180</v>
      </c>
      <c r="EY26" s="25" t="s">
        <v>51</v>
      </c>
      <c r="EZ26" s="7" t="s">
        <v>1396</v>
      </c>
      <c r="FA26" s="26">
        <v>5</v>
      </c>
      <c r="FB26" s="11">
        <v>44197.553576388891</v>
      </c>
      <c r="FC26" s="7" t="s" cm="1">
        <v>1187</v>
      </c>
      <c r="FD26" s="7" t="s" cm="1">
        <v>1406</v>
      </c>
      <c r="FE26" s="7" t="s" cm="1">
        <v>351</v>
      </c>
      <c r="FF26" s="9" t="s">
        <v>1434</v>
      </c>
      <c r="FG26" s="25" t="s">
        <v>51</v>
      </c>
      <c r="FH26" s="7" t="s">
        <v>1435</v>
      </c>
      <c r="FI26" s="26">
        <v>166.667</v>
      </c>
      <c r="FJ26" s="11">
        <v>44197.628206018519</v>
      </c>
      <c r="FK26" s="7" t="s" cm="1">
        <v>1181</v>
      </c>
      <c r="FL26" s="7" t="s" cm="1">
        <v>803</v>
      </c>
      <c r="FM26" s="7" t="s" cm="1">
        <v>1436</v>
      </c>
      <c r="FN26" s="9" t="s">
        <v>1437</v>
      </c>
      <c r="FO26" s="25" t="s">
        <v>51</v>
      </c>
      <c r="FP26" s="7" t="s">
        <v>1377</v>
      </c>
      <c r="FQ26" s="26">
        <v>5</v>
      </c>
      <c r="FR26" s="11">
        <v>44197.643136574072</v>
      </c>
      <c r="FS26" s="7" t="s" cm="1">
        <v>1187</v>
      </c>
      <c r="FT26" s="7" t="s" cm="1">
        <v>1406</v>
      </c>
      <c r="FU26" s="7" t="s" cm="1">
        <v>351</v>
      </c>
      <c r="FV26" s="9" t="s">
        <v>968</v>
      </c>
      <c r="FW26" s="25" t="s">
        <v>35</v>
      </c>
      <c r="FX26" s="7" t="s">
        <v>1378</v>
      </c>
      <c r="FY26" s="26">
        <v>1</v>
      </c>
      <c r="FZ26" s="11">
        <v>44197.687905092593</v>
      </c>
      <c r="GA26" s="7" t="s" cm="1">
        <v>716</v>
      </c>
      <c r="GB26" s="7" t="s" cm="1">
        <v>727</v>
      </c>
      <c r="GC26" s="7" t="s" cm="1">
        <v>350</v>
      </c>
      <c r="GD26" s="9" t="s">
        <v>346</v>
      </c>
      <c r="GE26" s="25" t="s">
        <v>35</v>
      </c>
      <c r="GF26" s="7" t="s">
        <v>1379</v>
      </c>
      <c r="GG26" s="26">
        <v>1</v>
      </c>
      <c r="GH26" s="11">
        <v>44197.702847222223</v>
      </c>
      <c r="GI26" s="7" t="s" cm="1">
        <v>716</v>
      </c>
      <c r="GJ26" s="7" t="s" cm="1">
        <v>727</v>
      </c>
      <c r="GK26" s="7" t="s" cm="1">
        <v>350</v>
      </c>
      <c r="GL26" s="9" t="s">
        <v>1438</v>
      </c>
      <c r="GM26" s="25" t="s">
        <v>35</v>
      </c>
      <c r="GN26" s="7" t="s">
        <v>1380</v>
      </c>
      <c r="GO26" s="26">
        <v>1</v>
      </c>
      <c r="GP26" s="11">
        <v>44197.717766203707</v>
      </c>
      <c r="GQ26" s="7" t="s" cm="1">
        <v>716</v>
      </c>
      <c r="GR26" s="7" t="s" cm="1">
        <v>727</v>
      </c>
      <c r="GS26" s="7" t="s" cm="1">
        <v>350</v>
      </c>
      <c r="GT26" s="9" t="s">
        <v>1439</v>
      </c>
      <c r="GU26" s="25" t="s">
        <v>35</v>
      </c>
      <c r="GV26" s="7" t="s">
        <v>1382</v>
      </c>
      <c r="GW26" s="26">
        <v>1</v>
      </c>
      <c r="GX26" s="11">
        <v>44197.74763888889</v>
      </c>
      <c r="GY26" s="7" t="s" cm="1">
        <v>452</v>
      </c>
      <c r="GZ26" s="7" t="s" cm="1">
        <v>394</v>
      </c>
      <c r="HA26" s="7" t="s" cm="1">
        <v>332</v>
      </c>
      <c r="HB26" s="9" t="s">
        <v>1440</v>
      </c>
      <c r="HC26" s="25" t="s">
        <v>35</v>
      </c>
      <c r="HD26" s="7" t="s">
        <v>1384</v>
      </c>
      <c r="HE26" s="26">
        <v>1</v>
      </c>
      <c r="HF26" s="11">
        <v>44197.755104166667</v>
      </c>
      <c r="HG26" s="7" t="s" cm="1">
        <v>444</v>
      </c>
      <c r="HH26" s="7" t="s" cm="1">
        <v>383</v>
      </c>
      <c r="HI26" s="7" t="s" cm="1">
        <v>316</v>
      </c>
      <c r="HJ26" s="9" t="s">
        <v>618</v>
      </c>
      <c r="HK26" s="25" t="s">
        <v>35</v>
      </c>
      <c r="HL26" s="7" t="s">
        <v>1386</v>
      </c>
      <c r="HM26" s="26">
        <v>1</v>
      </c>
      <c r="HN26" s="11">
        <v>44197.76258101852</v>
      </c>
      <c r="HO26" s="7" t="s" cm="1">
        <v>440</v>
      </c>
      <c r="HP26" s="7" t="s" cm="1">
        <v>377</v>
      </c>
      <c r="HQ26" s="7" t="s" cm="1">
        <v>307</v>
      </c>
      <c r="HR26" s="9" t="s">
        <v>1441</v>
      </c>
      <c r="HS26" s="25" t="s">
        <v>51</v>
      </c>
      <c r="HT26" s="7" t="s">
        <v>1415</v>
      </c>
      <c r="HU26" s="26">
        <v>250</v>
      </c>
      <c r="HV26" s="11">
        <v>44197.792488425926</v>
      </c>
      <c r="HW26" s="7" t="s" cm="1">
        <v>823</v>
      </c>
      <c r="HX26" s="7" t="s" cm="1">
        <v>1416</v>
      </c>
      <c r="HY26" s="7" t="s" cm="1">
        <v>694</v>
      </c>
      <c r="HZ26" s="9" t="s">
        <v>1442</v>
      </c>
      <c r="IA26" s="25" t="s">
        <v>51</v>
      </c>
      <c r="IB26" s="7" t="s">
        <v>1418</v>
      </c>
      <c r="IC26" s="26">
        <v>250</v>
      </c>
      <c r="ID26" s="11">
        <v>44197.852303240739</v>
      </c>
      <c r="IE26" s="7" t="s" cm="1">
        <v>1443</v>
      </c>
      <c r="IF26" s="7" t="s" cm="1">
        <v>1419</v>
      </c>
      <c r="IG26" s="7" t="s" cm="1">
        <v>913</v>
      </c>
      <c r="IJ26" s="17" t="s">
        <v>72</v>
      </c>
      <c r="IK26" s="13" t="s">
        <v>73</v>
      </c>
      <c r="IL26" s="24">
        <v>31</v>
      </c>
      <c r="IM26" s="9" t="s">
        <v>929</v>
      </c>
      <c r="IN26" s="25" t="s">
        <v>51</v>
      </c>
      <c r="IO26" s="7" t="s">
        <v>930</v>
      </c>
      <c r="IP26" s="26">
        <v>3703.7040000000002</v>
      </c>
      <c r="IQ26" s="11">
        <v>44202.764502314814</v>
      </c>
      <c r="IR26" s="7" t="s" cm="1">
        <v>931</v>
      </c>
      <c r="IS26" s="7" t="s" cm="1">
        <v>838</v>
      </c>
      <c r="IT26" s="7" t="s" cm="1">
        <v>874</v>
      </c>
      <c r="IU26" s="9" t="s">
        <v>932</v>
      </c>
      <c r="IV26" s="25" t="s">
        <v>51</v>
      </c>
      <c r="IW26" s="7" t="s">
        <v>872</v>
      </c>
      <c r="IX26" s="26">
        <v>3703.7040000000002</v>
      </c>
      <c r="IY26" s="11">
        <v>44202.824849537035</v>
      </c>
      <c r="IZ26" s="7" t="s" cm="1">
        <v>931</v>
      </c>
      <c r="JA26" s="7" t="s" cm="1">
        <v>838</v>
      </c>
      <c r="JB26" s="7" t="s" cm="1">
        <v>874</v>
      </c>
      <c r="JC26" s="9" t="s">
        <v>933</v>
      </c>
      <c r="JD26" s="25" t="s">
        <v>51</v>
      </c>
      <c r="JE26" s="7" t="s">
        <v>934</v>
      </c>
      <c r="JF26" s="26">
        <v>3703.7040000000002</v>
      </c>
      <c r="JG26" s="11">
        <v>44202.847488425927</v>
      </c>
      <c r="JH26" s="7" t="s" cm="1">
        <v>931</v>
      </c>
      <c r="JI26" s="7" t="s" cm="1">
        <v>838</v>
      </c>
      <c r="JJ26" s="7" t="s" cm="1">
        <v>874</v>
      </c>
      <c r="JK26" s="9" t="s">
        <v>935</v>
      </c>
      <c r="JL26" s="25" t="s">
        <v>51</v>
      </c>
      <c r="JM26" s="7" t="s">
        <v>936</v>
      </c>
      <c r="JN26" s="26">
        <v>1666.6669999999999</v>
      </c>
      <c r="JO26" s="11">
        <v>44202.922962962963</v>
      </c>
      <c r="JP26" s="7" t="s" cm="1">
        <v>937</v>
      </c>
      <c r="JQ26" s="7" t="s" cm="1">
        <v>847</v>
      </c>
      <c r="JR26" s="7" t="s" cm="1">
        <v>938</v>
      </c>
      <c r="JS26" s="9" t="s">
        <v>939</v>
      </c>
      <c r="JT26" s="25" t="s">
        <v>51</v>
      </c>
      <c r="JU26" s="7" t="s">
        <v>849</v>
      </c>
      <c r="JV26" s="26">
        <v>166.667</v>
      </c>
      <c r="JW26" s="11">
        <v>44202.983391203707</v>
      </c>
      <c r="JX26" s="7" t="s" cm="1">
        <v>940</v>
      </c>
      <c r="JY26" s="7" t="s" cm="1">
        <v>789</v>
      </c>
      <c r="JZ26" s="7" t="s" cm="1">
        <v>852</v>
      </c>
      <c r="KA26" s="9" t="s">
        <v>941</v>
      </c>
      <c r="KB26" s="25" t="s">
        <v>51</v>
      </c>
      <c r="KC26" s="7" t="s">
        <v>854</v>
      </c>
      <c r="KD26" s="26">
        <v>370.37</v>
      </c>
      <c r="KE26" s="11">
        <v>44203.006064814814</v>
      </c>
      <c r="KF26" s="7" t="s" cm="1">
        <v>942</v>
      </c>
      <c r="KG26" s="7" t="s" cm="1">
        <v>790</v>
      </c>
      <c r="KH26" s="7" t="s" cm="1">
        <v>857</v>
      </c>
      <c r="KI26" s="9" t="s">
        <v>943</v>
      </c>
      <c r="KJ26" s="25" t="s">
        <v>51</v>
      </c>
      <c r="KK26" s="7" t="s">
        <v>884</v>
      </c>
      <c r="KL26" s="26">
        <v>185.185</v>
      </c>
      <c r="KM26" s="11">
        <v>44203.07408564815</v>
      </c>
      <c r="KN26" s="7" t="s" cm="1">
        <v>944</v>
      </c>
      <c r="KO26" s="7" t="s" cm="1">
        <v>886</v>
      </c>
      <c r="KP26" s="7" t="s" cm="1">
        <v>648</v>
      </c>
      <c r="KQ26" s="9" t="s">
        <v>914</v>
      </c>
      <c r="KR26" s="25" t="s">
        <v>51</v>
      </c>
      <c r="KS26" s="7" t="s">
        <v>945</v>
      </c>
      <c r="KT26" s="26">
        <v>111.111</v>
      </c>
      <c r="KU26" s="11">
        <v>44203.119502314818</v>
      </c>
      <c r="KV26" s="7" t="s" cm="1">
        <v>946</v>
      </c>
      <c r="KW26" s="7" t="s" cm="1">
        <v>851</v>
      </c>
      <c r="KX26" s="7" t="s" cm="1">
        <v>790</v>
      </c>
      <c r="KY26" s="9" t="s">
        <v>947</v>
      </c>
      <c r="KZ26" s="25" t="s">
        <v>51</v>
      </c>
      <c r="LA26" s="7" t="s">
        <v>948</v>
      </c>
      <c r="LB26" s="26">
        <v>111.111</v>
      </c>
      <c r="LC26" s="11">
        <v>44203.14980324074</v>
      </c>
      <c r="LD26" s="7" t="s" cm="1">
        <v>949</v>
      </c>
      <c r="LE26" s="7" t="s" cm="1">
        <v>893</v>
      </c>
      <c r="LF26" s="7" t="s" cm="1">
        <v>950</v>
      </c>
      <c r="LG26" s="9" t="s">
        <v>951</v>
      </c>
      <c r="LH26" s="25" t="s">
        <v>51</v>
      </c>
      <c r="LI26" s="7" t="s">
        <v>952</v>
      </c>
      <c r="LJ26" s="26">
        <v>50</v>
      </c>
      <c r="LK26" s="11">
        <v>44203.210486111115</v>
      </c>
      <c r="LL26" s="7" t="s" cm="1">
        <v>953</v>
      </c>
      <c r="LM26" s="7" t="s" cm="1">
        <v>954</v>
      </c>
      <c r="LN26" s="7" t="s" cm="1">
        <v>789</v>
      </c>
      <c r="LO26" s="9" t="s">
        <v>955</v>
      </c>
      <c r="LP26" s="25" t="s">
        <v>35</v>
      </c>
      <c r="LQ26" s="7" t="s">
        <v>897</v>
      </c>
      <c r="LR26" s="26">
        <v>1</v>
      </c>
      <c r="LS26" s="11">
        <v>44203.263541666667</v>
      </c>
      <c r="LT26" s="7" t="s" cm="1">
        <v>452</v>
      </c>
      <c r="LU26" s="7" t="s" cm="1">
        <v>394</v>
      </c>
      <c r="LV26" s="7" t="s" cm="1">
        <v>332</v>
      </c>
      <c r="LW26" s="9" t="s">
        <v>956</v>
      </c>
      <c r="LX26" s="25" t="s">
        <v>35</v>
      </c>
      <c r="LY26" s="7" t="s">
        <v>899</v>
      </c>
      <c r="LZ26" s="26">
        <v>1</v>
      </c>
      <c r="MA26" s="11">
        <v>44203.271122685182</v>
      </c>
      <c r="MB26" s="7" t="s" cm="1">
        <v>716</v>
      </c>
      <c r="MC26" s="7" t="s" cm="1">
        <v>727</v>
      </c>
      <c r="MD26" s="7" t="s" cm="1">
        <v>350</v>
      </c>
      <c r="ME26" s="9" t="s">
        <v>957</v>
      </c>
      <c r="MF26" s="25" t="s">
        <v>35</v>
      </c>
      <c r="MG26" s="7" t="s">
        <v>902</v>
      </c>
      <c r="MH26" s="26">
        <v>1</v>
      </c>
      <c r="MI26" s="11">
        <v>44203.293854166666</v>
      </c>
      <c r="MJ26" s="7" t="s" cm="1">
        <v>452</v>
      </c>
      <c r="MK26" s="7" t="s" cm="1">
        <v>394</v>
      </c>
      <c r="ML26" s="7" t="s" cm="1">
        <v>332</v>
      </c>
    </row>
    <row r="27" spans="1:350" x14ac:dyDescent="0.25">
      <c r="A27" s="1" t="s">
        <v>78</v>
      </c>
      <c r="B27" s="27" t="s">
        <v>78</v>
      </c>
      <c r="C27" s="28" t="s">
        <v>79</v>
      </c>
      <c r="D27" s="29">
        <v>32</v>
      </c>
      <c r="E27" s="30" t="s">
        <v>304</v>
      </c>
      <c r="F27" s="31" t="s">
        <v>116</v>
      </c>
      <c r="G27" s="32" t="s">
        <v>305</v>
      </c>
      <c r="H27" s="33">
        <v>1</v>
      </c>
      <c r="I27" s="34">
        <v>44200.931643518517</v>
      </c>
      <c r="J27" s="32" t="s" cm="1">
        <v>467</v>
      </c>
      <c r="K27" s="32" t="s" cm="1">
        <v>304</v>
      </c>
      <c r="L27" s="32" t="s" cm="1">
        <v>307</v>
      </c>
      <c r="M27" s="30" t="s">
        <v>308</v>
      </c>
      <c r="N27" s="31" t="s">
        <v>116</v>
      </c>
      <c r="O27" s="32" t="s">
        <v>309</v>
      </c>
      <c r="P27" s="33">
        <v>1</v>
      </c>
      <c r="Q27" s="34">
        <v>44200.938900462963</v>
      </c>
      <c r="R27" s="32" t="s" cm="1">
        <v>468</v>
      </c>
      <c r="S27" s="32" t="s" cm="1">
        <v>308</v>
      </c>
      <c r="T27" s="32" t="s" cm="1">
        <v>311</v>
      </c>
      <c r="U27" s="30" t="s">
        <v>315</v>
      </c>
      <c r="V27" s="31" t="s">
        <v>116</v>
      </c>
      <c r="W27" s="32" t="s">
        <v>313</v>
      </c>
      <c r="X27" s="33">
        <v>1</v>
      </c>
      <c r="Y27" s="34">
        <v>44200.946180555555</v>
      </c>
      <c r="Z27" s="32" t="s" cm="1">
        <v>469</v>
      </c>
      <c r="AA27" s="32" t="s" cm="1">
        <v>315</v>
      </c>
      <c r="AB27" s="32" t="s" cm="1">
        <v>316</v>
      </c>
      <c r="AC27" s="30" t="s">
        <v>470</v>
      </c>
      <c r="AD27" s="31" t="s">
        <v>96</v>
      </c>
      <c r="AE27" s="32" t="s">
        <v>318</v>
      </c>
      <c r="AF27" s="33">
        <v>1</v>
      </c>
      <c r="AG27" s="34">
        <v>44200.953449074077</v>
      </c>
      <c r="AH27" s="32" t="s" cm="1">
        <v>467</v>
      </c>
      <c r="AI27" s="32" t="s" cm="1">
        <v>304</v>
      </c>
      <c r="AJ27" s="32" t="s" cm="1">
        <v>307</v>
      </c>
      <c r="AK27" s="30" t="s">
        <v>471</v>
      </c>
      <c r="AL27" s="31" t="s">
        <v>96</v>
      </c>
      <c r="AM27" s="32" t="s">
        <v>320</v>
      </c>
      <c r="AN27" s="33">
        <v>1</v>
      </c>
      <c r="AO27" s="34">
        <v>44200.960729166669</v>
      </c>
      <c r="AP27" s="32" t="s" cm="1">
        <v>468</v>
      </c>
      <c r="AQ27" s="32" t="s" cm="1">
        <v>308</v>
      </c>
      <c r="AR27" s="32" t="s" cm="1">
        <v>311</v>
      </c>
      <c r="AS27" s="30" t="s">
        <v>472</v>
      </c>
      <c r="AT27" s="31" t="s">
        <v>96</v>
      </c>
      <c r="AU27" s="32" t="s">
        <v>321</v>
      </c>
      <c r="AV27" s="33">
        <v>1</v>
      </c>
      <c r="AW27" s="34">
        <v>44200.967986111114</v>
      </c>
      <c r="AX27" s="32" t="s" cm="1">
        <v>473</v>
      </c>
      <c r="AY27" s="32" t="s" cm="1">
        <v>323</v>
      </c>
      <c r="AZ27" s="32" t="s" cm="1">
        <v>324</v>
      </c>
      <c r="BA27" s="30" t="s">
        <v>474</v>
      </c>
      <c r="BB27" s="31" t="s">
        <v>96</v>
      </c>
      <c r="BC27" s="32" t="s">
        <v>326</v>
      </c>
      <c r="BD27" s="33">
        <v>1</v>
      </c>
      <c r="BE27" s="34">
        <v>44200.975266203706</v>
      </c>
      <c r="BF27" s="32" t="s" cm="1">
        <v>475</v>
      </c>
      <c r="BG27" s="32" t="s" cm="1">
        <v>325</v>
      </c>
      <c r="BH27" s="32" t="s" cm="1">
        <v>328</v>
      </c>
      <c r="BI27" s="30" t="s">
        <v>476</v>
      </c>
      <c r="BJ27" s="31" t="s">
        <v>96</v>
      </c>
      <c r="BK27" s="32" t="s">
        <v>330</v>
      </c>
      <c r="BL27" s="33">
        <v>1</v>
      </c>
      <c r="BM27" s="34">
        <v>44200.997083333335</v>
      </c>
      <c r="BN27" s="32" t="s" cm="1">
        <v>477</v>
      </c>
      <c r="BO27" s="32" t="s" cm="1">
        <v>329</v>
      </c>
      <c r="BP27" s="32" t="s" cm="1">
        <v>332</v>
      </c>
      <c r="BQ27" s="30" t="s">
        <v>478</v>
      </c>
      <c r="BR27" s="31" t="s">
        <v>96</v>
      </c>
      <c r="BS27" s="32" t="s">
        <v>333</v>
      </c>
      <c r="BT27" s="33">
        <v>1</v>
      </c>
      <c r="BU27" s="34">
        <v>44201.004351851851</v>
      </c>
      <c r="BV27" s="32" t="s" cm="1">
        <v>469</v>
      </c>
      <c r="BW27" s="32" t="s" cm="1">
        <v>315</v>
      </c>
      <c r="BX27" s="32" t="s" cm="1">
        <v>316</v>
      </c>
      <c r="BY27" s="30" t="s">
        <v>479</v>
      </c>
      <c r="BZ27" s="31" t="s">
        <v>96</v>
      </c>
      <c r="CA27" s="32" t="s">
        <v>334</v>
      </c>
      <c r="CB27" s="33">
        <v>1</v>
      </c>
      <c r="CC27" s="34">
        <v>44201.018888888888</v>
      </c>
      <c r="CD27" s="32" t="s" cm="1">
        <v>467</v>
      </c>
      <c r="CE27" s="32" t="s" cm="1">
        <v>304</v>
      </c>
      <c r="CF27" s="32" t="s" cm="1">
        <v>307</v>
      </c>
      <c r="CG27" s="30" t="s">
        <v>480</v>
      </c>
      <c r="CH27" s="31" t="s">
        <v>96</v>
      </c>
      <c r="CI27" s="32" t="s">
        <v>336</v>
      </c>
      <c r="CJ27" s="33">
        <v>1</v>
      </c>
      <c r="CK27" s="34">
        <v>44201.026145833333</v>
      </c>
      <c r="CL27" s="32" t="s" cm="1">
        <v>467</v>
      </c>
      <c r="CM27" s="32" t="s" cm="1">
        <v>304</v>
      </c>
      <c r="CN27" s="32" t="s" cm="1">
        <v>307</v>
      </c>
      <c r="CO27" s="30" t="s">
        <v>481</v>
      </c>
      <c r="CP27" s="31" t="s">
        <v>96</v>
      </c>
      <c r="CQ27" s="32" t="s">
        <v>338</v>
      </c>
      <c r="CR27" s="33">
        <v>1</v>
      </c>
      <c r="CS27" s="34">
        <v>44201.033414351848</v>
      </c>
      <c r="CT27" s="32" t="s" cm="1">
        <v>469</v>
      </c>
      <c r="CU27" s="32" t="s" cm="1">
        <v>315</v>
      </c>
      <c r="CV27" s="32" t="s" cm="1">
        <v>316</v>
      </c>
      <c r="CW27" s="30" t="s">
        <v>482</v>
      </c>
      <c r="CX27" s="31" t="s">
        <v>51</v>
      </c>
      <c r="CY27" s="32" t="s">
        <v>340</v>
      </c>
      <c r="CZ27" s="33">
        <v>5</v>
      </c>
      <c r="DA27" s="34">
        <v>44201.120625000003</v>
      </c>
      <c r="DB27" s="32" t="s" cm="1">
        <v>483</v>
      </c>
      <c r="DC27" s="32" t="s" cm="1">
        <v>328</v>
      </c>
      <c r="DD27" s="32" t="s" cm="1">
        <v>342</v>
      </c>
      <c r="DE27" s="30" t="s">
        <v>484</v>
      </c>
      <c r="DF27" s="31" t="s">
        <v>51</v>
      </c>
      <c r="DG27" s="32" t="s">
        <v>344</v>
      </c>
      <c r="DH27" s="33">
        <v>5</v>
      </c>
      <c r="DI27" s="34">
        <v>44201.17150462963</v>
      </c>
      <c r="DJ27" s="32" t="s" cm="1">
        <v>429</v>
      </c>
      <c r="DK27" s="32" t="s" cm="1">
        <v>332</v>
      </c>
      <c r="DL27" s="32" t="s" cm="1">
        <v>346</v>
      </c>
      <c r="DM27" s="30" t="s">
        <v>485</v>
      </c>
      <c r="DN27" s="31" t="s">
        <v>51</v>
      </c>
      <c r="DO27" s="32" t="s">
        <v>348</v>
      </c>
      <c r="DP27" s="33">
        <v>5</v>
      </c>
      <c r="DQ27" s="34">
        <v>44201.222442129627</v>
      </c>
      <c r="DR27" s="32" t="s" cm="1">
        <v>486</v>
      </c>
      <c r="DS27" s="32" t="s" cm="1">
        <v>350</v>
      </c>
      <c r="DT27" s="32" t="s" cm="1">
        <v>351</v>
      </c>
      <c r="DU27" s="30" t="s">
        <v>487</v>
      </c>
      <c r="DV27" s="31" t="s">
        <v>51</v>
      </c>
      <c r="DW27" s="32" t="s">
        <v>372</v>
      </c>
      <c r="DX27" s="33">
        <v>5</v>
      </c>
      <c r="DY27" s="34">
        <v>44201.0625</v>
      </c>
      <c r="DZ27" s="32" t="s" cm="1">
        <v>488</v>
      </c>
      <c r="EA27" s="32" t="s" cm="1">
        <v>316</v>
      </c>
      <c r="EB27" s="32" t="s" cm="1">
        <v>374</v>
      </c>
      <c r="EC27" s="32"/>
      <c r="ED27" s="1" t="s">
        <v>78</v>
      </c>
      <c r="EE27" s="27" t="s">
        <v>78</v>
      </c>
      <c r="EF27" s="28" t="s">
        <v>79</v>
      </c>
      <c r="EG27" s="29">
        <v>32</v>
      </c>
      <c r="EH27" s="30" t="s">
        <v>1444</v>
      </c>
      <c r="EI27" s="31" t="s">
        <v>51</v>
      </c>
      <c r="EJ27" s="32" t="s">
        <v>1392</v>
      </c>
      <c r="EK27" s="33">
        <v>5</v>
      </c>
      <c r="EL27" s="34">
        <v>44197.448993055557</v>
      </c>
      <c r="EM27" s="32" t="s" cm="1">
        <v>486</v>
      </c>
      <c r="EN27" s="32" t="s" cm="1">
        <v>350</v>
      </c>
      <c r="EO27" s="32" t="s" cm="1">
        <v>351</v>
      </c>
      <c r="EP27" s="30" t="s">
        <v>1445</v>
      </c>
      <c r="EQ27" s="31" t="s">
        <v>51</v>
      </c>
      <c r="ER27" s="32" t="s">
        <v>1369</v>
      </c>
      <c r="ES27" s="33">
        <v>5</v>
      </c>
      <c r="ET27" s="34">
        <v>44197.508703703701</v>
      </c>
      <c r="EU27" s="32" t="s" cm="1">
        <v>1446</v>
      </c>
      <c r="EV27" s="32" t="s" cm="1">
        <v>1371</v>
      </c>
      <c r="EW27" s="32" t="s" cm="1">
        <v>210</v>
      </c>
      <c r="EX27" s="30" t="s">
        <v>435</v>
      </c>
      <c r="EY27" s="31" t="s">
        <v>35</v>
      </c>
      <c r="EZ27" s="32" t="s">
        <v>1373</v>
      </c>
      <c r="FA27" s="33">
        <v>1</v>
      </c>
      <c r="FB27" s="34">
        <v>44197.546087962961</v>
      </c>
      <c r="FC27" s="32" t="s" cm="1">
        <v>967</v>
      </c>
      <c r="FD27" s="32" t="s" cm="1">
        <v>571</v>
      </c>
      <c r="FE27" s="32" t="s" cm="1">
        <v>350</v>
      </c>
      <c r="FF27" s="30" t="s">
        <v>1447</v>
      </c>
      <c r="FG27" s="31" t="s">
        <v>35</v>
      </c>
      <c r="FH27" s="32" t="s">
        <v>1375</v>
      </c>
      <c r="FI27" s="33">
        <v>1</v>
      </c>
      <c r="FJ27" s="34">
        <v>44197.598356481481</v>
      </c>
      <c r="FK27" s="32" t="s" cm="1">
        <v>967</v>
      </c>
      <c r="FL27" s="32" t="s" cm="1">
        <v>571</v>
      </c>
      <c r="FM27" s="32" t="s" cm="1">
        <v>350</v>
      </c>
      <c r="FN27" s="30" t="s">
        <v>862</v>
      </c>
      <c r="FO27" s="31" t="s">
        <v>35</v>
      </c>
      <c r="FP27" s="32" t="s">
        <v>1448</v>
      </c>
      <c r="FQ27" s="33">
        <v>1</v>
      </c>
      <c r="FR27" s="34">
        <v>44197.635671296295</v>
      </c>
      <c r="FS27" s="32" t="s" cm="1">
        <v>967</v>
      </c>
      <c r="FT27" s="32" t="s" cm="1">
        <v>571</v>
      </c>
      <c r="FU27" s="32" t="s" cm="1">
        <v>350</v>
      </c>
      <c r="FV27" s="30" t="s">
        <v>1449</v>
      </c>
      <c r="FW27" s="31" t="s">
        <v>96</v>
      </c>
      <c r="FX27" s="32" t="s">
        <v>1378</v>
      </c>
      <c r="FY27" s="33">
        <v>1</v>
      </c>
      <c r="FZ27" s="34">
        <v>44197.687905092593</v>
      </c>
      <c r="GA27" s="32" t="s" cm="1">
        <v>967</v>
      </c>
      <c r="GB27" s="32" t="s" cm="1">
        <v>571</v>
      </c>
      <c r="GC27" s="32" t="s" cm="1">
        <v>350</v>
      </c>
      <c r="GD27" s="30" t="s">
        <v>1450</v>
      </c>
      <c r="GE27" s="31" t="s">
        <v>96</v>
      </c>
      <c r="GF27" s="32" t="s">
        <v>1379</v>
      </c>
      <c r="GG27" s="33">
        <v>1</v>
      </c>
      <c r="GH27" s="34">
        <v>44197.702847222223</v>
      </c>
      <c r="GI27" s="32" t="s" cm="1">
        <v>967</v>
      </c>
      <c r="GJ27" s="32" t="s" cm="1">
        <v>571</v>
      </c>
      <c r="GK27" s="32" t="s" cm="1">
        <v>350</v>
      </c>
      <c r="GL27" s="30" t="s">
        <v>1451</v>
      </c>
      <c r="GM27" s="31" t="s">
        <v>96</v>
      </c>
      <c r="GN27" s="32" t="s">
        <v>1380</v>
      </c>
      <c r="GO27" s="33">
        <v>1</v>
      </c>
      <c r="GP27" s="34">
        <v>44197.717766203707</v>
      </c>
      <c r="GQ27" s="32" t="s" cm="1">
        <v>967</v>
      </c>
      <c r="GR27" s="32" t="s" cm="1">
        <v>571</v>
      </c>
      <c r="GS27" s="32" t="s" cm="1">
        <v>350</v>
      </c>
      <c r="GT27" s="30" t="s">
        <v>1452</v>
      </c>
      <c r="GU27" s="31" t="s">
        <v>96</v>
      </c>
      <c r="GV27" s="32" t="s">
        <v>1382</v>
      </c>
      <c r="GW27" s="33">
        <v>1</v>
      </c>
      <c r="GX27" s="34">
        <v>44197.74763888889</v>
      </c>
      <c r="GY27" s="32" t="s" cm="1">
        <v>477</v>
      </c>
      <c r="GZ27" s="32" t="s" cm="1">
        <v>329</v>
      </c>
      <c r="HA27" s="32" t="s" cm="1">
        <v>332</v>
      </c>
      <c r="HB27" s="30" t="s">
        <v>1453</v>
      </c>
      <c r="HC27" s="31" t="s">
        <v>96</v>
      </c>
      <c r="HD27" s="32" t="s">
        <v>1384</v>
      </c>
      <c r="HE27" s="33">
        <v>1</v>
      </c>
      <c r="HF27" s="34">
        <v>44197.755104166667</v>
      </c>
      <c r="HG27" s="32" t="s" cm="1">
        <v>469</v>
      </c>
      <c r="HH27" s="32" t="s" cm="1">
        <v>315</v>
      </c>
      <c r="HI27" s="32" t="s" cm="1">
        <v>316</v>
      </c>
      <c r="HJ27" s="30" t="s">
        <v>1454</v>
      </c>
      <c r="HK27" s="31" t="s">
        <v>96</v>
      </c>
      <c r="HL27" s="32" t="s">
        <v>1386</v>
      </c>
      <c r="HM27" s="33">
        <v>1</v>
      </c>
      <c r="HN27" s="34">
        <v>44197.76258101852</v>
      </c>
      <c r="HO27" s="32" t="s" cm="1">
        <v>467</v>
      </c>
      <c r="HP27" s="32" t="s" cm="1">
        <v>304</v>
      </c>
      <c r="HQ27" s="32" t="s" cm="1">
        <v>307</v>
      </c>
      <c r="HR27" s="30" t="s">
        <v>1455</v>
      </c>
      <c r="HS27" s="31" t="s">
        <v>51</v>
      </c>
      <c r="HT27" s="32" t="s">
        <v>1429</v>
      </c>
      <c r="HU27" s="33">
        <v>5</v>
      </c>
      <c r="HV27" s="34">
        <v>44197.777546296296</v>
      </c>
      <c r="HW27" s="32" t="s" cm="1">
        <v>1456</v>
      </c>
      <c r="HX27" s="32" t="s" cm="1">
        <v>820</v>
      </c>
      <c r="HY27" s="32" t="s" cm="1">
        <v>1085</v>
      </c>
      <c r="HZ27" s="30" t="s">
        <v>1457</v>
      </c>
      <c r="IA27" s="31" t="s">
        <v>51</v>
      </c>
      <c r="IB27" s="32" t="s">
        <v>1431</v>
      </c>
      <c r="IC27" s="33">
        <v>5</v>
      </c>
      <c r="ID27" s="34">
        <v>44197.837372685186</v>
      </c>
      <c r="IE27" s="32" t="s" cm="1">
        <v>486</v>
      </c>
      <c r="IF27" s="32" t="s" cm="1">
        <v>350</v>
      </c>
      <c r="IG27" s="32" t="s" cm="1">
        <v>351</v>
      </c>
      <c r="IJ27" s="27" t="s">
        <v>78</v>
      </c>
      <c r="IK27" s="28" t="s">
        <v>79</v>
      </c>
      <c r="IL27" s="29">
        <v>32</v>
      </c>
      <c r="IM27" s="30" t="s">
        <v>958</v>
      </c>
      <c r="IN27" s="31" t="s">
        <v>35</v>
      </c>
      <c r="IO27" s="32" t="s">
        <v>959</v>
      </c>
      <c r="IP27" s="33">
        <v>1</v>
      </c>
      <c r="IQ27" s="34">
        <v>44202.719282407408</v>
      </c>
      <c r="IR27" s="32" t="s" cm="1">
        <v>960</v>
      </c>
      <c r="IS27" s="32" t="s" cm="1">
        <v>819</v>
      </c>
      <c r="IT27" s="32" t="s" cm="1">
        <v>820</v>
      </c>
      <c r="IU27" s="30" t="s">
        <v>961</v>
      </c>
      <c r="IV27" s="31" t="s">
        <v>35</v>
      </c>
      <c r="IW27" s="32" t="s">
        <v>962</v>
      </c>
      <c r="IX27" s="33">
        <v>1</v>
      </c>
      <c r="IY27" s="34">
        <v>44202.787129629629</v>
      </c>
      <c r="IZ27" s="32" t="s" cm="1">
        <v>960</v>
      </c>
      <c r="JA27" s="32" t="s" cm="1">
        <v>819</v>
      </c>
      <c r="JB27" s="32" t="s" cm="1">
        <v>820</v>
      </c>
      <c r="JC27" s="30" t="s">
        <v>963</v>
      </c>
      <c r="JD27" s="31" t="s">
        <v>35</v>
      </c>
      <c r="JE27" s="32" t="s">
        <v>964</v>
      </c>
      <c r="JF27" s="33">
        <v>1</v>
      </c>
      <c r="JG27" s="34">
        <v>44202.870127314818</v>
      </c>
      <c r="JH27" s="32" t="s" cm="1">
        <v>960</v>
      </c>
      <c r="JI27" s="32" t="s" cm="1">
        <v>819</v>
      </c>
      <c r="JJ27" s="32" t="s" cm="1">
        <v>820</v>
      </c>
      <c r="JK27" s="30" t="s">
        <v>965</v>
      </c>
      <c r="JL27" s="31" t="s">
        <v>35</v>
      </c>
      <c r="JM27" s="32" t="s">
        <v>966</v>
      </c>
      <c r="JN27" s="33">
        <v>1</v>
      </c>
      <c r="JO27" s="34">
        <v>44202.945601851854</v>
      </c>
      <c r="JP27" s="32" t="s" cm="1">
        <v>967</v>
      </c>
      <c r="JQ27" s="32" t="s" cm="1">
        <v>571</v>
      </c>
      <c r="JR27" s="32" t="s" cm="1">
        <v>350</v>
      </c>
      <c r="JS27" s="30" t="s">
        <v>968</v>
      </c>
      <c r="JT27" s="31" t="s">
        <v>35</v>
      </c>
      <c r="JU27" s="32" t="s">
        <v>969</v>
      </c>
      <c r="JV27" s="33">
        <v>1</v>
      </c>
      <c r="JW27" s="34">
        <v>44202.953159722223</v>
      </c>
      <c r="JX27" s="32" t="s" cm="1">
        <v>960</v>
      </c>
      <c r="JY27" s="32" t="s" cm="1">
        <v>819</v>
      </c>
      <c r="JZ27" s="32" t="s" cm="1">
        <v>820</v>
      </c>
      <c r="KA27" s="30" t="s">
        <v>970</v>
      </c>
      <c r="KB27" s="31" t="s">
        <v>35</v>
      </c>
      <c r="KC27" s="32" t="s">
        <v>971</v>
      </c>
      <c r="KD27" s="33">
        <v>1</v>
      </c>
      <c r="KE27" s="34">
        <v>44203.028726851851</v>
      </c>
      <c r="KF27" s="32" t="s" cm="1">
        <v>960</v>
      </c>
      <c r="KG27" s="32" t="s" cm="1">
        <v>819</v>
      </c>
      <c r="KH27" s="32" t="s" cm="1">
        <v>820</v>
      </c>
      <c r="KI27" s="30" t="s">
        <v>972</v>
      </c>
      <c r="KJ27" s="31" t="s">
        <v>35</v>
      </c>
      <c r="KK27" s="32" t="s">
        <v>814</v>
      </c>
      <c r="KL27" s="33">
        <v>1</v>
      </c>
      <c r="KM27" s="34">
        <v>44203.043842592589</v>
      </c>
      <c r="KN27" s="32" t="s" cm="1">
        <v>967</v>
      </c>
      <c r="KO27" s="32" t="s" cm="1">
        <v>571</v>
      </c>
      <c r="KP27" s="32" t="s" cm="1">
        <v>350</v>
      </c>
      <c r="KQ27" s="30" t="s">
        <v>973</v>
      </c>
      <c r="KR27" s="31" t="s">
        <v>35</v>
      </c>
      <c r="KS27" s="32" t="s">
        <v>817</v>
      </c>
      <c r="KT27" s="33">
        <v>1</v>
      </c>
      <c r="KU27" s="34">
        <v>44203.096782407411</v>
      </c>
      <c r="KV27" s="32" t="s" cm="1">
        <v>960</v>
      </c>
      <c r="KW27" s="32" t="s" cm="1">
        <v>819</v>
      </c>
      <c r="KX27" s="32" t="s" cm="1">
        <v>820</v>
      </c>
      <c r="KY27" s="30" t="s">
        <v>974</v>
      </c>
      <c r="KZ27" s="31" t="s">
        <v>35</v>
      </c>
      <c r="LA27" s="32" t="s">
        <v>822</v>
      </c>
      <c r="LB27" s="33">
        <v>1</v>
      </c>
      <c r="LC27" s="34">
        <v>44203.180162037039</v>
      </c>
      <c r="LD27" s="32" t="s" cm="1">
        <v>468</v>
      </c>
      <c r="LE27" s="32" t="s" cm="1">
        <v>308</v>
      </c>
      <c r="LF27" s="32" t="s" cm="1">
        <v>311</v>
      </c>
      <c r="LG27" s="30" t="s">
        <v>975</v>
      </c>
      <c r="LH27" s="31" t="s">
        <v>35</v>
      </c>
      <c r="LI27" s="32" t="s">
        <v>824</v>
      </c>
      <c r="LJ27" s="33">
        <v>1</v>
      </c>
      <c r="LK27" s="34">
        <v>44203.187754629631</v>
      </c>
      <c r="LL27" s="32" t="s" cm="1">
        <v>960</v>
      </c>
      <c r="LM27" s="32" t="s" cm="1">
        <v>819</v>
      </c>
      <c r="LN27" s="32" t="s" cm="1">
        <v>820</v>
      </c>
      <c r="LO27" s="30" t="s">
        <v>388</v>
      </c>
      <c r="LP27" s="31" t="s">
        <v>96</v>
      </c>
      <c r="LQ27" s="32" t="s">
        <v>897</v>
      </c>
      <c r="LR27" s="33">
        <v>1</v>
      </c>
      <c r="LS27" s="34">
        <v>44203.263541666667</v>
      </c>
      <c r="LT27" s="32" t="s" cm="1">
        <v>477</v>
      </c>
      <c r="LU27" s="32" t="s" cm="1">
        <v>329</v>
      </c>
      <c r="LV27" s="32" t="s" cm="1">
        <v>332</v>
      </c>
      <c r="LW27" s="30" t="s">
        <v>383</v>
      </c>
      <c r="LX27" s="31" t="s">
        <v>96</v>
      </c>
      <c r="LY27" s="32" t="s">
        <v>899</v>
      </c>
      <c r="LZ27" s="33">
        <v>1</v>
      </c>
      <c r="MA27" s="34">
        <v>44203.271122685182</v>
      </c>
      <c r="MB27" s="32" t="s" cm="1">
        <v>967</v>
      </c>
      <c r="MC27" s="32" t="s" cm="1">
        <v>571</v>
      </c>
      <c r="MD27" s="32" t="s" cm="1">
        <v>350</v>
      </c>
      <c r="ME27" s="30" t="s">
        <v>368</v>
      </c>
      <c r="MF27" s="31" t="s">
        <v>96</v>
      </c>
      <c r="MG27" s="32" t="s">
        <v>902</v>
      </c>
      <c r="MH27" s="33">
        <v>1</v>
      </c>
      <c r="MI27" s="34">
        <v>44203.293854166666</v>
      </c>
      <c r="MJ27" s="32" t="s" cm="1">
        <v>477</v>
      </c>
      <c r="MK27" s="32" t="s" cm="1">
        <v>329</v>
      </c>
      <c r="ML27" s="32" t="s" cm="1">
        <v>332</v>
      </c>
    </row>
    <row r="28" spans="1:350" x14ac:dyDescent="0.25">
      <c r="A28" s="1" t="s">
        <v>85</v>
      </c>
      <c r="B28" s="17" t="s">
        <v>85</v>
      </c>
      <c r="C28" s="13" t="s">
        <v>86</v>
      </c>
      <c r="D28" s="24">
        <v>33</v>
      </c>
      <c r="E28" s="9" t="s">
        <v>387</v>
      </c>
      <c r="F28" s="25" t="s">
        <v>116</v>
      </c>
      <c r="G28" s="7" t="s">
        <v>305</v>
      </c>
      <c r="H28" s="26">
        <v>1</v>
      </c>
      <c r="I28" s="11">
        <v>44200.931643518517</v>
      </c>
      <c r="J28" s="7" t="s" cm="1">
        <v>489</v>
      </c>
      <c r="K28" s="7" t="s" cm="1">
        <v>387</v>
      </c>
      <c r="L28" s="7" t="s" cm="1">
        <v>307</v>
      </c>
      <c r="M28" s="9" t="s">
        <v>490</v>
      </c>
      <c r="N28" s="25" t="s">
        <v>116</v>
      </c>
      <c r="O28" s="7" t="s">
        <v>309</v>
      </c>
      <c r="P28" s="26">
        <v>1</v>
      </c>
      <c r="Q28" s="11">
        <v>44200.938900462963</v>
      </c>
      <c r="R28" s="7" t="s" cm="1">
        <v>491</v>
      </c>
      <c r="S28" s="7" t="s" cm="1">
        <v>490</v>
      </c>
      <c r="T28" s="7" t="s" cm="1">
        <v>311</v>
      </c>
      <c r="U28" s="9" t="s">
        <v>440</v>
      </c>
      <c r="V28" s="25" t="s">
        <v>116</v>
      </c>
      <c r="W28" s="7" t="s">
        <v>313</v>
      </c>
      <c r="X28" s="26">
        <v>1</v>
      </c>
      <c r="Y28" s="11">
        <v>44200.946180555555</v>
      </c>
      <c r="Z28" s="7" t="s" cm="1">
        <v>492</v>
      </c>
      <c r="AA28" s="7" t="s" cm="1">
        <v>440</v>
      </c>
      <c r="AB28" s="7" t="s" cm="1">
        <v>316</v>
      </c>
      <c r="AC28" s="9" t="s">
        <v>387</v>
      </c>
      <c r="AD28" s="25" t="s">
        <v>116</v>
      </c>
      <c r="AE28" s="7" t="s">
        <v>318</v>
      </c>
      <c r="AF28" s="26">
        <v>1</v>
      </c>
      <c r="AG28" s="11">
        <v>44200.953449074077</v>
      </c>
      <c r="AH28" s="7" t="s" cm="1">
        <v>489</v>
      </c>
      <c r="AI28" s="7" t="s" cm="1">
        <v>387</v>
      </c>
      <c r="AJ28" s="7" t="s" cm="1">
        <v>307</v>
      </c>
      <c r="AK28" s="9" t="s">
        <v>490</v>
      </c>
      <c r="AL28" s="25" t="s">
        <v>116</v>
      </c>
      <c r="AM28" s="7" t="s">
        <v>320</v>
      </c>
      <c r="AN28" s="26">
        <v>1</v>
      </c>
      <c r="AO28" s="11">
        <v>44200.960729166669</v>
      </c>
      <c r="AP28" s="7" t="s" cm="1">
        <v>491</v>
      </c>
      <c r="AQ28" s="7" t="s" cm="1">
        <v>490</v>
      </c>
      <c r="AR28" s="7" t="s" cm="1">
        <v>311</v>
      </c>
      <c r="AS28" s="9" t="s">
        <v>493</v>
      </c>
      <c r="AT28" s="25" t="s">
        <v>116</v>
      </c>
      <c r="AU28" s="7" t="s">
        <v>321</v>
      </c>
      <c r="AV28" s="26">
        <v>1</v>
      </c>
      <c r="AW28" s="11">
        <v>44200.967986111114</v>
      </c>
      <c r="AX28" s="7" t="s" cm="1">
        <v>494</v>
      </c>
      <c r="AY28" s="7" t="s" cm="1">
        <v>493</v>
      </c>
      <c r="AZ28" s="7" t="s" cm="1">
        <v>324</v>
      </c>
      <c r="BA28" s="9" t="s">
        <v>495</v>
      </c>
      <c r="BB28" s="25" t="s">
        <v>116</v>
      </c>
      <c r="BC28" s="7" t="s">
        <v>326</v>
      </c>
      <c r="BD28" s="26">
        <v>1</v>
      </c>
      <c r="BE28" s="11">
        <v>44200.975266203706</v>
      </c>
      <c r="BF28" s="7" t="s" cm="1">
        <v>496</v>
      </c>
      <c r="BG28" s="7" t="s" cm="1">
        <v>495</v>
      </c>
      <c r="BH28" s="7" t="s" cm="1">
        <v>328</v>
      </c>
      <c r="BI28" s="9" t="s">
        <v>444</v>
      </c>
      <c r="BJ28" s="25" t="s">
        <v>116</v>
      </c>
      <c r="BK28" s="7" t="s">
        <v>330</v>
      </c>
      <c r="BL28" s="26">
        <v>1</v>
      </c>
      <c r="BM28" s="11">
        <v>44200.997083333335</v>
      </c>
      <c r="BN28" s="7" t="s" cm="1">
        <v>497</v>
      </c>
      <c r="BO28" s="7" t="s" cm="1">
        <v>444</v>
      </c>
      <c r="BP28" s="7" t="s" cm="1">
        <v>332</v>
      </c>
      <c r="BQ28" s="9" t="s">
        <v>440</v>
      </c>
      <c r="BR28" s="25" t="s">
        <v>116</v>
      </c>
      <c r="BS28" s="7" t="s">
        <v>333</v>
      </c>
      <c r="BT28" s="26">
        <v>1</v>
      </c>
      <c r="BU28" s="11">
        <v>44201.004351851851</v>
      </c>
      <c r="BV28" s="7" t="s" cm="1">
        <v>492</v>
      </c>
      <c r="BW28" s="7" t="s" cm="1">
        <v>440</v>
      </c>
      <c r="BX28" s="7" t="s" cm="1">
        <v>316</v>
      </c>
      <c r="BY28" s="9" t="s">
        <v>387</v>
      </c>
      <c r="BZ28" s="25" t="s">
        <v>116</v>
      </c>
      <c r="CA28" s="7" t="s">
        <v>334</v>
      </c>
      <c r="CB28" s="26">
        <v>1</v>
      </c>
      <c r="CC28" s="11">
        <v>44201.018888888888</v>
      </c>
      <c r="CD28" s="7" t="s" cm="1">
        <v>489</v>
      </c>
      <c r="CE28" s="7" t="s" cm="1">
        <v>387</v>
      </c>
      <c r="CF28" s="7" t="s" cm="1">
        <v>307</v>
      </c>
      <c r="CG28" s="9" t="s">
        <v>387</v>
      </c>
      <c r="CH28" s="25" t="s">
        <v>116</v>
      </c>
      <c r="CI28" s="7" t="s">
        <v>336</v>
      </c>
      <c r="CJ28" s="26">
        <v>1</v>
      </c>
      <c r="CK28" s="11">
        <v>44201.026145833333</v>
      </c>
      <c r="CL28" s="7" t="s" cm="1">
        <v>489</v>
      </c>
      <c r="CM28" s="7" t="s" cm="1">
        <v>387</v>
      </c>
      <c r="CN28" s="7" t="s" cm="1">
        <v>307</v>
      </c>
      <c r="CO28" s="9" t="s">
        <v>440</v>
      </c>
      <c r="CP28" s="25" t="s">
        <v>116</v>
      </c>
      <c r="CQ28" s="7" t="s">
        <v>338</v>
      </c>
      <c r="CR28" s="26">
        <v>1</v>
      </c>
      <c r="CS28" s="11">
        <v>44201.033414351848</v>
      </c>
      <c r="CT28" s="7" t="s" cm="1">
        <v>492</v>
      </c>
      <c r="CU28" s="7" t="s" cm="1">
        <v>440</v>
      </c>
      <c r="CV28" s="7" t="s" cm="1">
        <v>316</v>
      </c>
      <c r="CW28" s="9" t="s">
        <v>498</v>
      </c>
      <c r="CX28" s="25" t="s">
        <v>51</v>
      </c>
      <c r="CY28" s="7" t="s">
        <v>340</v>
      </c>
      <c r="CZ28" s="26">
        <v>5</v>
      </c>
      <c r="DA28" s="11">
        <v>44201.120625000003</v>
      </c>
      <c r="DB28" s="7" t="s" cm="1">
        <v>499</v>
      </c>
      <c r="DC28" s="7" t="s" cm="1">
        <v>500</v>
      </c>
      <c r="DD28" s="7" t="s" cm="1">
        <v>342</v>
      </c>
      <c r="DE28" s="9" t="s">
        <v>501</v>
      </c>
      <c r="DF28" s="25" t="s">
        <v>51</v>
      </c>
      <c r="DG28" s="7" t="s">
        <v>344</v>
      </c>
      <c r="DH28" s="26">
        <v>5</v>
      </c>
      <c r="DI28" s="11">
        <v>44201.17150462963</v>
      </c>
      <c r="DJ28" s="7" t="s" cm="1">
        <v>502</v>
      </c>
      <c r="DK28" s="7" t="s" cm="1">
        <v>503</v>
      </c>
      <c r="DL28" s="7" t="s" cm="1">
        <v>346</v>
      </c>
      <c r="DM28" s="9" t="s">
        <v>504</v>
      </c>
      <c r="DN28" s="25" t="s">
        <v>51</v>
      </c>
      <c r="DO28" s="7" t="s">
        <v>348</v>
      </c>
      <c r="DP28" s="26">
        <v>5</v>
      </c>
      <c r="DQ28" s="11">
        <v>44201.222442129627</v>
      </c>
      <c r="DR28" s="7" t="s" cm="1">
        <v>505</v>
      </c>
      <c r="DS28" s="7" t="s" cm="1">
        <v>506</v>
      </c>
      <c r="DT28" s="7" t="s" cm="1">
        <v>351</v>
      </c>
      <c r="DU28" s="9" t="s">
        <v>507</v>
      </c>
      <c r="DV28" s="25" t="s">
        <v>51</v>
      </c>
      <c r="DW28" s="7" t="s">
        <v>372</v>
      </c>
      <c r="DX28" s="26">
        <v>5</v>
      </c>
      <c r="DY28" s="11">
        <v>44201.0625</v>
      </c>
      <c r="DZ28" s="7" t="s" cm="1">
        <v>508</v>
      </c>
      <c r="EA28" s="7" t="s" cm="1">
        <v>509</v>
      </c>
      <c r="EB28" s="7" t="s" cm="1">
        <v>374</v>
      </c>
      <c r="ED28" s="1" t="s">
        <v>85</v>
      </c>
      <c r="EE28" s="17" t="s">
        <v>85</v>
      </c>
      <c r="EF28" s="13" t="s">
        <v>86</v>
      </c>
      <c r="EG28" s="24">
        <v>33</v>
      </c>
      <c r="EH28" s="9" t="s">
        <v>648</v>
      </c>
      <c r="EI28" s="25" t="s">
        <v>51</v>
      </c>
      <c r="EJ28" s="7" t="s">
        <v>1392</v>
      </c>
      <c r="EK28" s="26">
        <v>5</v>
      </c>
      <c r="EL28" s="11">
        <v>44197.448993055557</v>
      </c>
      <c r="EM28" s="7" t="s" cm="1">
        <v>505</v>
      </c>
      <c r="EN28" s="7" t="s" cm="1">
        <v>506</v>
      </c>
      <c r="EO28" s="7" t="s" cm="1">
        <v>351</v>
      </c>
      <c r="EP28" s="9" t="s">
        <v>1458</v>
      </c>
      <c r="EQ28" s="25" t="s">
        <v>51</v>
      </c>
      <c r="ER28" s="7" t="s">
        <v>1369</v>
      </c>
      <c r="ES28" s="26">
        <v>5</v>
      </c>
      <c r="ET28" s="11">
        <v>44197.508703703701</v>
      </c>
      <c r="EU28" s="7" t="s" cm="1">
        <v>1459</v>
      </c>
      <c r="EV28" s="7" t="s" cm="1">
        <v>1460</v>
      </c>
      <c r="EW28" s="7" t="s" cm="1">
        <v>210</v>
      </c>
      <c r="EX28" s="9" t="s">
        <v>1461</v>
      </c>
      <c r="EY28" s="25" t="s">
        <v>51</v>
      </c>
      <c r="EZ28" s="7" t="s">
        <v>1396</v>
      </c>
      <c r="FA28" s="26">
        <v>5</v>
      </c>
      <c r="FB28" s="11">
        <v>44197.553576388891</v>
      </c>
      <c r="FC28" s="7" t="s" cm="1">
        <v>505</v>
      </c>
      <c r="FD28" s="7" t="s" cm="1">
        <v>506</v>
      </c>
      <c r="FE28" s="7" t="s" cm="1">
        <v>351</v>
      </c>
      <c r="FF28" s="9" t="s">
        <v>1144</v>
      </c>
      <c r="FG28" s="25" t="s">
        <v>51</v>
      </c>
      <c r="FH28" s="7" t="s">
        <v>1398</v>
      </c>
      <c r="FI28" s="26">
        <v>5</v>
      </c>
      <c r="FJ28" s="11">
        <v>44197.605821759258</v>
      </c>
      <c r="FK28" s="7" t="s" cm="1">
        <v>505</v>
      </c>
      <c r="FL28" s="7" t="s" cm="1">
        <v>506</v>
      </c>
      <c r="FM28" s="7" t="s" cm="1">
        <v>351</v>
      </c>
      <c r="FN28" s="9" t="s">
        <v>1462</v>
      </c>
      <c r="FO28" s="25" t="s">
        <v>51</v>
      </c>
      <c r="FP28" s="7" t="s">
        <v>1377</v>
      </c>
      <c r="FQ28" s="26">
        <v>5</v>
      </c>
      <c r="FR28" s="11">
        <v>44197.643136574072</v>
      </c>
      <c r="FS28" s="7" t="s" cm="1">
        <v>505</v>
      </c>
      <c r="FT28" s="7" t="s" cm="1">
        <v>506</v>
      </c>
      <c r="FU28" s="7" t="s" cm="1">
        <v>351</v>
      </c>
      <c r="FV28" s="9" t="s">
        <v>1463</v>
      </c>
      <c r="FW28" s="25" t="s">
        <v>35</v>
      </c>
      <c r="FX28" s="7" t="s">
        <v>1378</v>
      </c>
      <c r="FY28" s="26">
        <v>1</v>
      </c>
      <c r="FZ28" s="11">
        <v>44197.687905092593</v>
      </c>
      <c r="GA28" s="7" t="s" cm="1">
        <v>980</v>
      </c>
      <c r="GB28" s="7" t="s" cm="1">
        <v>522</v>
      </c>
      <c r="GC28" s="7" t="s" cm="1">
        <v>350</v>
      </c>
      <c r="GD28" s="9" t="s">
        <v>1464</v>
      </c>
      <c r="GE28" s="25" t="s">
        <v>35</v>
      </c>
      <c r="GF28" s="7" t="s">
        <v>1379</v>
      </c>
      <c r="GG28" s="26">
        <v>1</v>
      </c>
      <c r="GH28" s="11">
        <v>44197.702847222223</v>
      </c>
      <c r="GI28" s="7" t="s" cm="1">
        <v>980</v>
      </c>
      <c r="GJ28" s="7" t="s" cm="1">
        <v>522</v>
      </c>
      <c r="GK28" s="7" t="s" cm="1">
        <v>350</v>
      </c>
      <c r="GL28" s="9" t="s">
        <v>1465</v>
      </c>
      <c r="GM28" s="25" t="s">
        <v>35</v>
      </c>
      <c r="GN28" s="7" t="s">
        <v>1380</v>
      </c>
      <c r="GO28" s="26">
        <v>1</v>
      </c>
      <c r="GP28" s="11">
        <v>44197.717766203707</v>
      </c>
      <c r="GQ28" s="7" t="s" cm="1">
        <v>980</v>
      </c>
      <c r="GR28" s="7" t="s" cm="1">
        <v>522</v>
      </c>
      <c r="GS28" s="7" t="s" cm="1">
        <v>350</v>
      </c>
      <c r="GT28" s="9" t="s">
        <v>1466</v>
      </c>
      <c r="GU28" s="25" t="s">
        <v>35</v>
      </c>
      <c r="GV28" s="7" t="s">
        <v>1382</v>
      </c>
      <c r="GW28" s="26">
        <v>1</v>
      </c>
      <c r="GX28" s="11">
        <v>44197.74763888889</v>
      </c>
      <c r="GY28" s="7" t="s" cm="1">
        <v>497</v>
      </c>
      <c r="GZ28" s="7" t="s" cm="1">
        <v>444</v>
      </c>
      <c r="HA28" s="7" t="s" cm="1">
        <v>332</v>
      </c>
      <c r="HB28" s="9" t="s">
        <v>1467</v>
      </c>
      <c r="HC28" s="25" t="s">
        <v>35</v>
      </c>
      <c r="HD28" s="7" t="s">
        <v>1384</v>
      </c>
      <c r="HE28" s="26">
        <v>1</v>
      </c>
      <c r="HF28" s="11">
        <v>44197.755104166667</v>
      </c>
      <c r="HG28" s="7" t="s" cm="1">
        <v>492</v>
      </c>
      <c r="HH28" s="7" t="s" cm="1">
        <v>440</v>
      </c>
      <c r="HI28" s="7" t="s" cm="1">
        <v>316</v>
      </c>
      <c r="HJ28" s="9" t="s">
        <v>1468</v>
      </c>
      <c r="HK28" s="25" t="s">
        <v>35</v>
      </c>
      <c r="HL28" s="7" t="s">
        <v>1386</v>
      </c>
      <c r="HM28" s="26">
        <v>1</v>
      </c>
      <c r="HN28" s="11">
        <v>44197.76258101852</v>
      </c>
      <c r="HO28" s="7" t="s" cm="1">
        <v>489</v>
      </c>
      <c r="HP28" s="7" t="s" cm="1">
        <v>387</v>
      </c>
      <c r="HQ28" s="7" t="s" cm="1">
        <v>307</v>
      </c>
      <c r="HR28" s="9" t="s">
        <v>1220</v>
      </c>
      <c r="HS28" s="25" t="s">
        <v>51</v>
      </c>
      <c r="HT28" s="7" t="s">
        <v>1429</v>
      </c>
      <c r="HU28" s="26">
        <v>5</v>
      </c>
      <c r="HV28" s="11">
        <v>44197.777546296296</v>
      </c>
      <c r="HW28" s="7" t="s" cm="1">
        <v>1469</v>
      </c>
      <c r="HX28" s="7" t="s" cm="1">
        <v>1470</v>
      </c>
      <c r="HY28" s="7" t="s" cm="1">
        <v>1085</v>
      </c>
      <c r="HZ28" s="9" t="s">
        <v>1471</v>
      </c>
      <c r="IA28" s="25" t="s">
        <v>51</v>
      </c>
      <c r="IB28" s="7" t="s">
        <v>1431</v>
      </c>
      <c r="IC28" s="26">
        <v>5</v>
      </c>
      <c r="ID28" s="11">
        <v>44197.837372685186</v>
      </c>
      <c r="IE28" s="7" t="s" cm="1">
        <v>505</v>
      </c>
      <c r="IF28" s="7" t="s" cm="1">
        <v>506</v>
      </c>
      <c r="IG28" s="7" t="s" cm="1">
        <v>351</v>
      </c>
      <c r="IJ28" s="17" t="s">
        <v>85</v>
      </c>
      <c r="IK28" s="13" t="s">
        <v>86</v>
      </c>
      <c r="IL28" s="24">
        <v>33</v>
      </c>
      <c r="IM28" s="9" t="s">
        <v>487</v>
      </c>
      <c r="IN28" s="25" t="s">
        <v>35</v>
      </c>
      <c r="IO28" s="7" t="s">
        <v>959</v>
      </c>
      <c r="IP28" s="26">
        <v>1</v>
      </c>
      <c r="IQ28" s="11">
        <v>44202.719282407408</v>
      </c>
      <c r="IR28" s="7" t="s" cm="1">
        <v>976</v>
      </c>
      <c r="IS28" s="7" t="s" cm="1">
        <v>977</v>
      </c>
      <c r="IT28" s="7" t="s" cm="1">
        <v>820</v>
      </c>
      <c r="IU28" s="9" t="s">
        <v>978</v>
      </c>
      <c r="IV28" s="25" t="s">
        <v>35</v>
      </c>
      <c r="IW28" s="7" t="s">
        <v>962</v>
      </c>
      <c r="IX28" s="26">
        <v>1</v>
      </c>
      <c r="IY28" s="11">
        <v>44202.787129629629</v>
      </c>
      <c r="IZ28" s="7" t="s" cm="1">
        <v>976</v>
      </c>
      <c r="JA28" s="7" t="s" cm="1">
        <v>977</v>
      </c>
      <c r="JB28" s="7" t="s" cm="1">
        <v>820</v>
      </c>
      <c r="JC28" s="9" t="s">
        <v>723</v>
      </c>
      <c r="JD28" s="25" t="s">
        <v>35</v>
      </c>
      <c r="JE28" s="7" t="s">
        <v>964</v>
      </c>
      <c r="JF28" s="26">
        <v>1</v>
      </c>
      <c r="JG28" s="11">
        <v>44202.870127314818</v>
      </c>
      <c r="JH28" s="7" t="s" cm="1">
        <v>976</v>
      </c>
      <c r="JI28" s="7" t="s" cm="1">
        <v>977</v>
      </c>
      <c r="JJ28" s="7" t="s" cm="1">
        <v>820</v>
      </c>
      <c r="JK28" s="9" t="s">
        <v>979</v>
      </c>
      <c r="JL28" s="25" t="s">
        <v>35</v>
      </c>
      <c r="JM28" s="7" t="s">
        <v>966</v>
      </c>
      <c r="JN28" s="26">
        <v>1</v>
      </c>
      <c r="JO28" s="11">
        <v>44202.945601851854</v>
      </c>
      <c r="JP28" s="7" t="s" cm="1">
        <v>980</v>
      </c>
      <c r="JQ28" s="7" t="s" cm="1">
        <v>522</v>
      </c>
      <c r="JR28" s="7" t="s" cm="1">
        <v>350</v>
      </c>
      <c r="JS28" s="9" t="s">
        <v>981</v>
      </c>
      <c r="JT28" s="25" t="s">
        <v>35</v>
      </c>
      <c r="JU28" s="7" t="s">
        <v>969</v>
      </c>
      <c r="JV28" s="26">
        <v>1</v>
      </c>
      <c r="JW28" s="11">
        <v>44202.953159722223</v>
      </c>
      <c r="JX28" s="7" t="s" cm="1">
        <v>976</v>
      </c>
      <c r="JY28" s="7" t="s" cm="1">
        <v>977</v>
      </c>
      <c r="JZ28" s="7" t="s" cm="1">
        <v>820</v>
      </c>
      <c r="KA28" s="9" t="s">
        <v>447</v>
      </c>
      <c r="KB28" s="25" t="s">
        <v>35</v>
      </c>
      <c r="KC28" s="7" t="s">
        <v>971</v>
      </c>
      <c r="KD28" s="26">
        <v>1</v>
      </c>
      <c r="KE28" s="11">
        <v>44203.028726851851</v>
      </c>
      <c r="KF28" s="7" t="s" cm="1">
        <v>976</v>
      </c>
      <c r="KG28" s="7" t="s" cm="1">
        <v>977</v>
      </c>
      <c r="KH28" s="7" t="s" cm="1">
        <v>820</v>
      </c>
      <c r="KI28" s="9" t="s">
        <v>982</v>
      </c>
      <c r="KJ28" s="25" t="s">
        <v>35</v>
      </c>
      <c r="KK28" s="7" t="s">
        <v>814</v>
      </c>
      <c r="KL28" s="26">
        <v>1</v>
      </c>
      <c r="KM28" s="11">
        <v>44203.043842592589</v>
      </c>
      <c r="KN28" s="7" t="s" cm="1">
        <v>980</v>
      </c>
      <c r="KO28" s="7" t="s" cm="1">
        <v>522</v>
      </c>
      <c r="KP28" s="7" t="s" cm="1">
        <v>350</v>
      </c>
      <c r="KQ28" s="9" t="s">
        <v>983</v>
      </c>
      <c r="KR28" s="25" t="s">
        <v>35</v>
      </c>
      <c r="KS28" s="7" t="s">
        <v>817</v>
      </c>
      <c r="KT28" s="26">
        <v>1</v>
      </c>
      <c r="KU28" s="11">
        <v>44203.096782407411</v>
      </c>
      <c r="KV28" s="7" t="s" cm="1">
        <v>976</v>
      </c>
      <c r="KW28" s="7" t="s" cm="1">
        <v>977</v>
      </c>
      <c r="KX28" s="7" t="s" cm="1">
        <v>820</v>
      </c>
      <c r="KY28" s="9" t="s">
        <v>974</v>
      </c>
      <c r="KZ28" s="25" t="s">
        <v>35</v>
      </c>
      <c r="LA28" s="7" t="s">
        <v>822</v>
      </c>
      <c r="LB28" s="26">
        <v>1</v>
      </c>
      <c r="LC28" s="11">
        <v>44203.180162037039</v>
      </c>
      <c r="LD28" s="7" t="s" cm="1">
        <v>491</v>
      </c>
      <c r="LE28" s="7" t="s" cm="1">
        <v>490</v>
      </c>
      <c r="LF28" s="7" t="s" cm="1">
        <v>311</v>
      </c>
      <c r="LG28" s="9" t="s">
        <v>984</v>
      </c>
      <c r="LH28" s="25" t="s">
        <v>35</v>
      </c>
      <c r="LI28" s="7" t="s">
        <v>824</v>
      </c>
      <c r="LJ28" s="26">
        <v>1</v>
      </c>
      <c r="LK28" s="11">
        <v>44203.187754629631</v>
      </c>
      <c r="LL28" s="7" t="s" cm="1">
        <v>976</v>
      </c>
      <c r="LM28" s="7" t="s" cm="1">
        <v>977</v>
      </c>
      <c r="LN28" s="7" t="s" cm="1">
        <v>820</v>
      </c>
      <c r="LO28" s="9" t="s">
        <v>470</v>
      </c>
      <c r="LP28" s="25" t="s">
        <v>96</v>
      </c>
      <c r="LQ28" s="7" t="s">
        <v>897</v>
      </c>
      <c r="LR28" s="26">
        <v>1</v>
      </c>
      <c r="LS28" s="11">
        <v>44203.263541666667</v>
      </c>
      <c r="LT28" s="7" t="s" cm="1">
        <v>497</v>
      </c>
      <c r="LU28" s="7" t="s" cm="1">
        <v>444</v>
      </c>
      <c r="LV28" s="7" t="s" cm="1">
        <v>332</v>
      </c>
      <c r="LW28" s="9" t="s">
        <v>985</v>
      </c>
      <c r="LX28" s="25" t="s">
        <v>96</v>
      </c>
      <c r="LY28" s="7" t="s">
        <v>899</v>
      </c>
      <c r="LZ28" s="26">
        <v>1</v>
      </c>
      <c r="MA28" s="11">
        <v>44203.271122685182</v>
      </c>
      <c r="MB28" s="7" t="s" cm="1">
        <v>980</v>
      </c>
      <c r="MC28" s="7" t="s" cm="1">
        <v>522</v>
      </c>
      <c r="MD28" s="7" t="s" cm="1">
        <v>350</v>
      </c>
      <c r="ME28" s="9" t="s">
        <v>397</v>
      </c>
      <c r="MF28" s="25" t="s">
        <v>96</v>
      </c>
      <c r="MG28" s="7" t="s">
        <v>902</v>
      </c>
      <c r="MH28" s="26">
        <v>1</v>
      </c>
      <c r="MI28" s="11">
        <v>44203.293854166666</v>
      </c>
      <c r="MJ28" s="7" t="s" cm="1">
        <v>497</v>
      </c>
      <c r="MK28" s="7" t="s" cm="1">
        <v>444</v>
      </c>
      <c r="ML28" s="7" t="s" cm="1">
        <v>332</v>
      </c>
    </row>
    <row r="29" spans="1:350" x14ac:dyDescent="0.25">
      <c r="A29" s="1" t="s">
        <v>91</v>
      </c>
      <c r="B29" s="27" t="s">
        <v>91</v>
      </c>
      <c r="C29" s="28" t="s">
        <v>92</v>
      </c>
      <c r="D29" s="29">
        <v>34</v>
      </c>
      <c r="E29" s="30" t="s">
        <v>387</v>
      </c>
      <c r="F29" s="31" t="s">
        <v>116</v>
      </c>
      <c r="G29" s="32" t="s">
        <v>305</v>
      </c>
      <c r="H29" s="33">
        <v>1</v>
      </c>
      <c r="I29" s="34">
        <v>44200.931643518517</v>
      </c>
      <c r="J29" s="32" t="s" cm="1">
        <v>510</v>
      </c>
      <c r="K29" s="32" t="s" cm="1">
        <v>387</v>
      </c>
      <c r="L29" s="32" t="s" cm="1">
        <v>307</v>
      </c>
      <c r="M29" s="30" t="s">
        <v>490</v>
      </c>
      <c r="N29" s="31" t="s">
        <v>116</v>
      </c>
      <c r="O29" s="32" t="s">
        <v>309</v>
      </c>
      <c r="P29" s="33">
        <v>1</v>
      </c>
      <c r="Q29" s="34">
        <v>44200.938900462963</v>
      </c>
      <c r="R29" s="32" t="s" cm="1">
        <v>511</v>
      </c>
      <c r="S29" s="32" t="s" cm="1">
        <v>490</v>
      </c>
      <c r="T29" s="32" t="s" cm="1">
        <v>311</v>
      </c>
      <c r="U29" s="30" t="s">
        <v>440</v>
      </c>
      <c r="V29" s="31" t="s">
        <v>116</v>
      </c>
      <c r="W29" s="32" t="s">
        <v>313</v>
      </c>
      <c r="X29" s="33">
        <v>1</v>
      </c>
      <c r="Y29" s="34">
        <v>44200.946180555555</v>
      </c>
      <c r="Z29" s="32" t="s" cm="1">
        <v>512</v>
      </c>
      <c r="AA29" s="32" t="s" cm="1">
        <v>440</v>
      </c>
      <c r="AB29" s="32" t="s" cm="1">
        <v>316</v>
      </c>
      <c r="AC29" s="30" t="s">
        <v>387</v>
      </c>
      <c r="AD29" s="31" t="s">
        <v>116</v>
      </c>
      <c r="AE29" s="32" t="s">
        <v>318</v>
      </c>
      <c r="AF29" s="33">
        <v>1</v>
      </c>
      <c r="AG29" s="34">
        <v>44200.953449074077</v>
      </c>
      <c r="AH29" s="32" t="s" cm="1">
        <v>510</v>
      </c>
      <c r="AI29" s="32" t="s" cm="1">
        <v>387</v>
      </c>
      <c r="AJ29" s="32" t="s" cm="1">
        <v>307</v>
      </c>
      <c r="AK29" s="30" t="s">
        <v>490</v>
      </c>
      <c r="AL29" s="31" t="s">
        <v>116</v>
      </c>
      <c r="AM29" s="32" t="s">
        <v>320</v>
      </c>
      <c r="AN29" s="33">
        <v>1</v>
      </c>
      <c r="AO29" s="34">
        <v>44200.960729166669</v>
      </c>
      <c r="AP29" s="32" t="s" cm="1">
        <v>511</v>
      </c>
      <c r="AQ29" s="32" t="s" cm="1">
        <v>490</v>
      </c>
      <c r="AR29" s="32" t="s" cm="1">
        <v>311</v>
      </c>
      <c r="AS29" s="30" t="s">
        <v>493</v>
      </c>
      <c r="AT29" s="31" t="s">
        <v>116</v>
      </c>
      <c r="AU29" s="32" t="s">
        <v>321</v>
      </c>
      <c r="AV29" s="33">
        <v>1</v>
      </c>
      <c r="AW29" s="34">
        <v>44200.967986111114</v>
      </c>
      <c r="AX29" s="32" t="s" cm="1">
        <v>180</v>
      </c>
      <c r="AY29" s="32" t="s" cm="1">
        <v>493</v>
      </c>
      <c r="AZ29" s="32" t="s" cm="1">
        <v>324</v>
      </c>
      <c r="BA29" s="30" t="s">
        <v>495</v>
      </c>
      <c r="BB29" s="31" t="s">
        <v>116</v>
      </c>
      <c r="BC29" s="32" t="s">
        <v>326</v>
      </c>
      <c r="BD29" s="33">
        <v>1</v>
      </c>
      <c r="BE29" s="34">
        <v>44200.975266203706</v>
      </c>
      <c r="BF29" s="32" t="s" cm="1">
        <v>513</v>
      </c>
      <c r="BG29" s="32" t="s" cm="1">
        <v>495</v>
      </c>
      <c r="BH29" s="32" t="s" cm="1">
        <v>328</v>
      </c>
      <c r="BI29" s="30" t="s">
        <v>444</v>
      </c>
      <c r="BJ29" s="31" t="s">
        <v>116</v>
      </c>
      <c r="BK29" s="32" t="s">
        <v>330</v>
      </c>
      <c r="BL29" s="33">
        <v>1</v>
      </c>
      <c r="BM29" s="34">
        <v>44200.997083333335</v>
      </c>
      <c r="BN29" s="32" t="s" cm="1">
        <v>514</v>
      </c>
      <c r="BO29" s="32" t="s" cm="1">
        <v>444</v>
      </c>
      <c r="BP29" s="32" t="s" cm="1">
        <v>332</v>
      </c>
      <c r="BQ29" s="30" t="s">
        <v>440</v>
      </c>
      <c r="BR29" s="31" t="s">
        <v>116</v>
      </c>
      <c r="BS29" s="32" t="s">
        <v>333</v>
      </c>
      <c r="BT29" s="33">
        <v>1</v>
      </c>
      <c r="BU29" s="34">
        <v>44201.004351851851</v>
      </c>
      <c r="BV29" s="32" t="s" cm="1">
        <v>512</v>
      </c>
      <c r="BW29" s="32" t="s" cm="1">
        <v>440</v>
      </c>
      <c r="BX29" s="32" t="s" cm="1">
        <v>316</v>
      </c>
      <c r="BY29" s="30" t="s">
        <v>387</v>
      </c>
      <c r="BZ29" s="31" t="s">
        <v>116</v>
      </c>
      <c r="CA29" s="32" t="s">
        <v>334</v>
      </c>
      <c r="CB29" s="33">
        <v>1</v>
      </c>
      <c r="CC29" s="34">
        <v>44201.018888888888</v>
      </c>
      <c r="CD29" s="32" t="s" cm="1">
        <v>510</v>
      </c>
      <c r="CE29" s="32" t="s" cm="1">
        <v>387</v>
      </c>
      <c r="CF29" s="32" t="s" cm="1">
        <v>307</v>
      </c>
      <c r="CG29" s="30" t="s">
        <v>387</v>
      </c>
      <c r="CH29" s="31" t="s">
        <v>116</v>
      </c>
      <c r="CI29" s="32" t="s">
        <v>336</v>
      </c>
      <c r="CJ29" s="33">
        <v>1</v>
      </c>
      <c r="CK29" s="34">
        <v>44201.026145833333</v>
      </c>
      <c r="CL29" s="32" t="s" cm="1">
        <v>510</v>
      </c>
      <c r="CM29" s="32" t="s" cm="1">
        <v>387</v>
      </c>
      <c r="CN29" s="32" t="s" cm="1">
        <v>307</v>
      </c>
      <c r="CO29" s="30" t="s">
        <v>440</v>
      </c>
      <c r="CP29" s="31" t="s">
        <v>116</v>
      </c>
      <c r="CQ29" s="32" t="s">
        <v>338</v>
      </c>
      <c r="CR29" s="33">
        <v>1</v>
      </c>
      <c r="CS29" s="34">
        <v>44201.033414351848</v>
      </c>
      <c r="CT29" s="32" t="s" cm="1">
        <v>512</v>
      </c>
      <c r="CU29" s="32" t="s" cm="1">
        <v>440</v>
      </c>
      <c r="CV29" s="32" t="s" cm="1">
        <v>316</v>
      </c>
      <c r="CW29" s="30" t="s">
        <v>515</v>
      </c>
      <c r="CX29" s="31" t="s">
        <v>35</v>
      </c>
      <c r="CY29" s="32" t="s">
        <v>516</v>
      </c>
      <c r="CZ29" s="33">
        <v>1</v>
      </c>
      <c r="DA29" s="34">
        <v>44201.113368055558</v>
      </c>
      <c r="DB29" s="32" t="s" cm="1">
        <v>513</v>
      </c>
      <c r="DC29" s="32" t="s" cm="1">
        <v>495</v>
      </c>
      <c r="DD29" s="32" t="s" cm="1">
        <v>328</v>
      </c>
      <c r="DE29" s="30" t="s">
        <v>517</v>
      </c>
      <c r="DF29" s="31" t="s">
        <v>35</v>
      </c>
      <c r="DG29" s="32" t="s">
        <v>518</v>
      </c>
      <c r="DH29" s="33">
        <v>1</v>
      </c>
      <c r="DI29" s="34">
        <v>44201.164247685185</v>
      </c>
      <c r="DJ29" s="32" t="s" cm="1">
        <v>514</v>
      </c>
      <c r="DK29" s="32" t="s" cm="1">
        <v>444</v>
      </c>
      <c r="DL29" s="32" t="s" cm="1">
        <v>332</v>
      </c>
      <c r="DM29" s="30" t="s">
        <v>519</v>
      </c>
      <c r="DN29" s="31" t="s">
        <v>35</v>
      </c>
      <c r="DO29" s="32" t="s">
        <v>520</v>
      </c>
      <c r="DP29" s="33">
        <v>1</v>
      </c>
      <c r="DQ29" s="34">
        <v>44201.215173611112</v>
      </c>
      <c r="DR29" s="32" t="s" cm="1">
        <v>521</v>
      </c>
      <c r="DS29" s="32" t="s" cm="1">
        <v>522</v>
      </c>
      <c r="DT29" s="32" t="s" cm="1">
        <v>350</v>
      </c>
      <c r="DU29" s="30" t="s">
        <v>523</v>
      </c>
      <c r="DV29" s="31" t="s">
        <v>35</v>
      </c>
      <c r="DW29" s="32" t="s">
        <v>352</v>
      </c>
      <c r="DX29" s="33">
        <v>1</v>
      </c>
      <c r="DY29" s="34">
        <v>44201.055219907408</v>
      </c>
      <c r="DZ29" s="32" t="s" cm="1">
        <v>512</v>
      </c>
      <c r="EA29" s="32" t="s" cm="1">
        <v>440</v>
      </c>
      <c r="EB29" s="32" t="s" cm="1">
        <v>316</v>
      </c>
      <c r="EC29" s="32"/>
      <c r="ED29" s="1" t="s">
        <v>91</v>
      </c>
      <c r="EE29" s="27" t="s">
        <v>91</v>
      </c>
      <c r="EF29" s="28" t="s">
        <v>92</v>
      </c>
      <c r="EG29" s="29">
        <v>34</v>
      </c>
      <c r="EH29" s="30" t="s">
        <v>1472</v>
      </c>
      <c r="EI29" s="31" t="s">
        <v>51</v>
      </c>
      <c r="EJ29" s="32" t="s">
        <v>1392</v>
      </c>
      <c r="EK29" s="33">
        <v>5</v>
      </c>
      <c r="EL29" s="34">
        <v>44197.448993055557</v>
      </c>
      <c r="EM29" s="32" t="s" cm="1">
        <v>1473</v>
      </c>
      <c r="EN29" s="32" t="s" cm="1">
        <v>506</v>
      </c>
      <c r="EO29" s="32" t="s" cm="1">
        <v>351</v>
      </c>
      <c r="EP29" s="30" t="s">
        <v>1474</v>
      </c>
      <c r="EQ29" s="31" t="s">
        <v>51</v>
      </c>
      <c r="ER29" s="32" t="s">
        <v>1369</v>
      </c>
      <c r="ES29" s="33">
        <v>5</v>
      </c>
      <c r="ET29" s="34">
        <v>44197.508703703701</v>
      </c>
      <c r="EU29" s="32" t="s" cm="1">
        <v>1475</v>
      </c>
      <c r="EV29" s="32" t="s" cm="1">
        <v>1460</v>
      </c>
      <c r="EW29" s="32" t="s" cm="1">
        <v>210</v>
      </c>
      <c r="EX29" s="30" t="s">
        <v>1420</v>
      </c>
      <c r="EY29" s="31" t="s">
        <v>35</v>
      </c>
      <c r="EZ29" s="32" t="s">
        <v>1373</v>
      </c>
      <c r="FA29" s="33">
        <v>1</v>
      </c>
      <c r="FB29" s="34">
        <v>44197.546087962961</v>
      </c>
      <c r="FC29" s="32" t="s" cm="1">
        <v>521</v>
      </c>
      <c r="FD29" s="32" t="s" cm="1">
        <v>522</v>
      </c>
      <c r="FE29" s="32" t="s" cm="1">
        <v>350</v>
      </c>
      <c r="FF29" s="30" t="s">
        <v>1476</v>
      </c>
      <c r="FG29" s="31" t="s">
        <v>35</v>
      </c>
      <c r="FH29" s="32" t="s">
        <v>1375</v>
      </c>
      <c r="FI29" s="33">
        <v>1</v>
      </c>
      <c r="FJ29" s="34">
        <v>44197.598356481481</v>
      </c>
      <c r="FK29" s="32" t="s" cm="1">
        <v>521</v>
      </c>
      <c r="FL29" s="32" t="s" cm="1">
        <v>522</v>
      </c>
      <c r="FM29" s="32" t="s" cm="1">
        <v>350</v>
      </c>
      <c r="FN29" s="30" t="s">
        <v>1477</v>
      </c>
      <c r="FO29" s="31" t="s">
        <v>35</v>
      </c>
      <c r="FP29" s="32" t="s">
        <v>1448</v>
      </c>
      <c r="FQ29" s="33">
        <v>1</v>
      </c>
      <c r="FR29" s="34">
        <v>44197.635671296295</v>
      </c>
      <c r="FS29" s="32" t="s" cm="1">
        <v>521</v>
      </c>
      <c r="FT29" s="32" t="s" cm="1">
        <v>522</v>
      </c>
      <c r="FU29" s="32" t="s" cm="1">
        <v>350</v>
      </c>
      <c r="FV29" s="30" t="s">
        <v>981</v>
      </c>
      <c r="FW29" s="31" t="s">
        <v>35</v>
      </c>
      <c r="FX29" s="32" t="s">
        <v>1378</v>
      </c>
      <c r="FY29" s="33">
        <v>1</v>
      </c>
      <c r="FZ29" s="34">
        <v>44197.687905092593</v>
      </c>
      <c r="GA29" s="32" t="s" cm="1">
        <v>521</v>
      </c>
      <c r="GB29" s="32" t="s" cm="1">
        <v>522</v>
      </c>
      <c r="GC29" s="32" t="s" cm="1">
        <v>350</v>
      </c>
      <c r="GD29" s="30" t="s">
        <v>1413</v>
      </c>
      <c r="GE29" s="31" t="s">
        <v>35</v>
      </c>
      <c r="GF29" s="32" t="s">
        <v>1379</v>
      </c>
      <c r="GG29" s="33">
        <v>1</v>
      </c>
      <c r="GH29" s="34">
        <v>44197.702847222223</v>
      </c>
      <c r="GI29" s="32" t="s" cm="1">
        <v>521</v>
      </c>
      <c r="GJ29" s="32" t="s" cm="1">
        <v>522</v>
      </c>
      <c r="GK29" s="32" t="s" cm="1">
        <v>350</v>
      </c>
      <c r="GL29" s="30" t="s">
        <v>1478</v>
      </c>
      <c r="GM29" s="31" t="s">
        <v>35</v>
      </c>
      <c r="GN29" s="32" t="s">
        <v>1380</v>
      </c>
      <c r="GO29" s="33">
        <v>1</v>
      </c>
      <c r="GP29" s="34">
        <v>44197.717766203707</v>
      </c>
      <c r="GQ29" s="32" t="s" cm="1">
        <v>521</v>
      </c>
      <c r="GR29" s="32" t="s" cm="1">
        <v>522</v>
      </c>
      <c r="GS29" s="32" t="s" cm="1">
        <v>350</v>
      </c>
      <c r="GT29" s="30" t="s">
        <v>1479</v>
      </c>
      <c r="GU29" s="31" t="s">
        <v>35</v>
      </c>
      <c r="GV29" s="32" t="s">
        <v>1382</v>
      </c>
      <c r="GW29" s="33">
        <v>1</v>
      </c>
      <c r="GX29" s="34">
        <v>44197.74763888889</v>
      </c>
      <c r="GY29" s="32" t="s" cm="1">
        <v>514</v>
      </c>
      <c r="GZ29" s="32" t="s" cm="1">
        <v>444</v>
      </c>
      <c r="HA29" s="32" t="s" cm="1">
        <v>332</v>
      </c>
      <c r="HB29" s="30" t="s">
        <v>1480</v>
      </c>
      <c r="HC29" s="31" t="s">
        <v>35</v>
      </c>
      <c r="HD29" s="32" t="s">
        <v>1384</v>
      </c>
      <c r="HE29" s="33">
        <v>1</v>
      </c>
      <c r="HF29" s="34">
        <v>44197.755104166667</v>
      </c>
      <c r="HG29" s="32" t="s" cm="1">
        <v>512</v>
      </c>
      <c r="HH29" s="32" t="s" cm="1">
        <v>440</v>
      </c>
      <c r="HI29" s="32" t="s" cm="1">
        <v>316</v>
      </c>
      <c r="HJ29" s="30" t="s">
        <v>1481</v>
      </c>
      <c r="HK29" s="31" t="s">
        <v>35</v>
      </c>
      <c r="HL29" s="32" t="s">
        <v>1386</v>
      </c>
      <c r="HM29" s="33">
        <v>1</v>
      </c>
      <c r="HN29" s="34">
        <v>44197.76258101852</v>
      </c>
      <c r="HO29" s="32" t="s" cm="1">
        <v>510</v>
      </c>
      <c r="HP29" s="32" t="s" cm="1">
        <v>387</v>
      </c>
      <c r="HQ29" s="32" t="s" cm="1">
        <v>307</v>
      </c>
      <c r="HR29" s="30" t="s">
        <v>1482</v>
      </c>
      <c r="HS29" s="31" t="s">
        <v>35</v>
      </c>
      <c r="HT29" s="32" t="s">
        <v>1483</v>
      </c>
      <c r="HU29" s="33">
        <v>1</v>
      </c>
      <c r="HV29" s="34">
        <v>44197.770057870373</v>
      </c>
      <c r="HW29" s="32" t="s" cm="1">
        <v>987</v>
      </c>
      <c r="HX29" s="32" t="s" cm="1">
        <v>977</v>
      </c>
      <c r="HY29" s="32" t="s" cm="1">
        <v>820</v>
      </c>
      <c r="HZ29" s="30" t="s">
        <v>665</v>
      </c>
      <c r="IA29" s="31" t="s">
        <v>35</v>
      </c>
      <c r="IB29" s="32" t="s">
        <v>1484</v>
      </c>
      <c r="IC29" s="33">
        <v>1</v>
      </c>
      <c r="ID29" s="34">
        <v>44197.829907407409</v>
      </c>
      <c r="IE29" s="32" t="s" cm="1">
        <v>521</v>
      </c>
      <c r="IF29" s="32" t="s" cm="1">
        <v>522</v>
      </c>
      <c r="IG29" s="32" t="s" cm="1">
        <v>350</v>
      </c>
      <c r="IJ29" s="27" t="s">
        <v>91</v>
      </c>
      <c r="IK29" s="28" t="s">
        <v>92</v>
      </c>
      <c r="IL29" s="29">
        <v>34</v>
      </c>
      <c r="IM29" s="30" t="s">
        <v>986</v>
      </c>
      <c r="IN29" s="31" t="s">
        <v>35</v>
      </c>
      <c r="IO29" s="32" t="s">
        <v>959</v>
      </c>
      <c r="IP29" s="33">
        <v>1</v>
      </c>
      <c r="IQ29" s="34">
        <v>44202.719282407408</v>
      </c>
      <c r="IR29" s="32" t="s" cm="1">
        <v>987</v>
      </c>
      <c r="IS29" s="32" t="s" cm="1">
        <v>977</v>
      </c>
      <c r="IT29" s="32" t="s" cm="1">
        <v>820</v>
      </c>
      <c r="IU29" s="30" t="s">
        <v>988</v>
      </c>
      <c r="IV29" s="31" t="s">
        <v>35</v>
      </c>
      <c r="IW29" s="32" t="s">
        <v>962</v>
      </c>
      <c r="IX29" s="33">
        <v>1</v>
      </c>
      <c r="IY29" s="34">
        <v>44202.787129629629</v>
      </c>
      <c r="IZ29" s="32" t="s" cm="1">
        <v>987</v>
      </c>
      <c r="JA29" s="32" t="s" cm="1">
        <v>977</v>
      </c>
      <c r="JB29" s="32" t="s" cm="1">
        <v>820</v>
      </c>
      <c r="JC29" s="30" t="s">
        <v>406</v>
      </c>
      <c r="JD29" s="31" t="s">
        <v>35</v>
      </c>
      <c r="JE29" s="32" t="s">
        <v>964</v>
      </c>
      <c r="JF29" s="33">
        <v>1</v>
      </c>
      <c r="JG29" s="34">
        <v>44202.870127314818</v>
      </c>
      <c r="JH29" s="32" t="s" cm="1">
        <v>987</v>
      </c>
      <c r="JI29" s="32" t="s" cm="1">
        <v>977</v>
      </c>
      <c r="JJ29" s="32" t="s" cm="1">
        <v>820</v>
      </c>
      <c r="JK29" s="30" t="s">
        <v>981</v>
      </c>
      <c r="JL29" s="31" t="s">
        <v>35</v>
      </c>
      <c r="JM29" s="32" t="s">
        <v>966</v>
      </c>
      <c r="JN29" s="33">
        <v>1</v>
      </c>
      <c r="JO29" s="34">
        <v>44202.945601851854</v>
      </c>
      <c r="JP29" s="32" t="s" cm="1">
        <v>521</v>
      </c>
      <c r="JQ29" s="32" t="s" cm="1">
        <v>522</v>
      </c>
      <c r="JR29" s="32" t="s" cm="1">
        <v>350</v>
      </c>
      <c r="JS29" s="30" t="s">
        <v>989</v>
      </c>
      <c r="JT29" s="31" t="s">
        <v>96</v>
      </c>
      <c r="JU29" s="32" t="s">
        <v>969</v>
      </c>
      <c r="JV29" s="33">
        <v>1</v>
      </c>
      <c r="JW29" s="34">
        <v>44202.953159722223</v>
      </c>
      <c r="JX29" s="32" t="s" cm="1">
        <v>987</v>
      </c>
      <c r="JY29" s="32" t="s" cm="1">
        <v>977</v>
      </c>
      <c r="JZ29" s="32" t="s" cm="1">
        <v>820</v>
      </c>
      <c r="KA29" s="30" t="s">
        <v>735</v>
      </c>
      <c r="KB29" s="31" t="s">
        <v>96</v>
      </c>
      <c r="KC29" s="32" t="s">
        <v>971</v>
      </c>
      <c r="KD29" s="33">
        <v>1</v>
      </c>
      <c r="KE29" s="34">
        <v>44203.028726851851</v>
      </c>
      <c r="KF29" s="32" t="s" cm="1">
        <v>987</v>
      </c>
      <c r="KG29" s="32" t="s" cm="1">
        <v>977</v>
      </c>
      <c r="KH29" s="32" t="s" cm="1">
        <v>820</v>
      </c>
      <c r="KI29" s="30" t="s">
        <v>990</v>
      </c>
      <c r="KJ29" s="31" t="s">
        <v>96</v>
      </c>
      <c r="KK29" s="32" t="s">
        <v>814</v>
      </c>
      <c r="KL29" s="33">
        <v>1</v>
      </c>
      <c r="KM29" s="34">
        <v>44203.043842592589</v>
      </c>
      <c r="KN29" s="32" t="s" cm="1">
        <v>521</v>
      </c>
      <c r="KO29" s="32" t="s" cm="1">
        <v>522</v>
      </c>
      <c r="KP29" s="32" t="s" cm="1">
        <v>350</v>
      </c>
      <c r="KQ29" s="30" t="s">
        <v>991</v>
      </c>
      <c r="KR29" s="31" t="s">
        <v>96</v>
      </c>
      <c r="KS29" s="32" t="s">
        <v>817</v>
      </c>
      <c r="KT29" s="33">
        <v>1</v>
      </c>
      <c r="KU29" s="34">
        <v>44203.096782407411</v>
      </c>
      <c r="KV29" s="32" t="s" cm="1">
        <v>987</v>
      </c>
      <c r="KW29" s="32" t="s" cm="1">
        <v>977</v>
      </c>
      <c r="KX29" s="32" t="s" cm="1">
        <v>820</v>
      </c>
      <c r="KY29" s="30" t="s">
        <v>866</v>
      </c>
      <c r="KZ29" s="31" t="s">
        <v>96</v>
      </c>
      <c r="LA29" s="32" t="s">
        <v>822</v>
      </c>
      <c r="LB29" s="33">
        <v>1</v>
      </c>
      <c r="LC29" s="34">
        <v>44203.180162037039</v>
      </c>
      <c r="LD29" s="32" t="s" cm="1">
        <v>511</v>
      </c>
      <c r="LE29" s="32" t="s" cm="1">
        <v>490</v>
      </c>
      <c r="LF29" s="32" t="s" cm="1">
        <v>311</v>
      </c>
      <c r="LG29" s="30" t="s">
        <v>992</v>
      </c>
      <c r="LH29" s="31" t="s">
        <v>96</v>
      </c>
      <c r="LI29" s="32" t="s">
        <v>824</v>
      </c>
      <c r="LJ29" s="33">
        <v>1</v>
      </c>
      <c r="LK29" s="34">
        <v>44203.187754629631</v>
      </c>
      <c r="LL29" s="32" t="s" cm="1">
        <v>987</v>
      </c>
      <c r="LM29" s="32" t="s" cm="1">
        <v>977</v>
      </c>
      <c r="LN29" s="32" t="s" cm="1">
        <v>820</v>
      </c>
      <c r="LO29" s="30" t="s">
        <v>473</v>
      </c>
      <c r="LP29" s="31" t="s">
        <v>96</v>
      </c>
      <c r="LQ29" s="32" t="s">
        <v>897</v>
      </c>
      <c r="LR29" s="33">
        <v>1</v>
      </c>
      <c r="LS29" s="34">
        <v>44203.263541666667</v>
      </c>
      <c r="LT29" s="32" t="s" cm="1">
        <v>514</v>
      </c>
      <c r="LU29" s="32" t="s" cm="1">
        <v>444</v>
      </c>
      <c r="LV29" s="32" t="s" cm="1">
        <v>332</v>
      </c>
      <c r="LW29" s="30" t="s">
        <v>522</v>
      </c>
      <c r="LX29" s="31" t="s">
        <v>116</v>
      </c>
      <c r="LY29" s="32" t="s">
        <v>899</v>
      </c>
      <c r="LZ29" s="33">
        <v>1</v>
      </c>
      <c r="MA29" s="34">
        <v>44203.271122685182</v>
      </c>
      <c r="MB29" s="32" t="s" cm="1">
        <v>521</v>
      </c>
      <c r="MC29" s="32" t="s" cm="1">
        <v>522</v>
      </c>
      <c r="MD29" s="32" t="s" cm="1">
        <v>350</v>
      </c>
      <c r="ME29" s="30" t="s">
        <v>993</v>
      </c>
      <c r="MF29" s="31" t="s">
        <v>96</v>
      </c>
      <c r="MG29" s="32" t="s">
        <v>902</v>
      </c>
      <c r="MH29" s="33">
        <v>1</v>
      </c>
      <c r="MI29" s="34">
        <v>44203.293854166666</v>
      </c>
      <c r="MJ29" s="32" t="s" cm="1">
        <v>514</v>
      </c>
      <c r="MK29" s="32" t="s" cm="1">
        <v>444</v>
      </c>
      <c r="ML29" s="32" t="s" cm="1">
        <v>332</v>
      </c>
    </row>
    <row r="30" spans="1:350" x14ac:dyDescent="0.25">
      <c r="A30" s="1" t="s">
        <v>98</v>
      </c>
      <c r="B30" s="17" t="s">
        <v>98</v>
      </c>
      <c r="C30" s="13" t="s">
        <v>99</v>
      </c>
      <c r="D30" s="24">
        <v>35</v>
      </c>
      <c r="E30" s="9" t="s">
        <v>387</v>
      </c>
      <c r="F30" s="25" t="s">
        <v>116</v>
      </c>
      <c r="G30" s="7" t="s">
        <v>305</v>
      </c>
      <c r="H30" s="26">
        <v>1</v>
      </c>
      <c r="I30" s="11">
        <v>44200.931643518517</v>
      </c>
      <c r="J30" s="7" t="s" cm="1">
        <v>83</v>
      </c>
      <c r="K30" s="7" t="s" cm="1">
        <v>387</v>
      </c>
      <c r="L30" s="7" t="s" cm="1">
        <v>307</v>
      </c>
      <c r="M30" s="9" t="s">
        <v>490</v>
      </c>
      <c r="N30" s="25" t="s">
        <v>116</v>
      </c>
      <c r="O30" s="7" t="s">
        <v>309</v>
      </c>
      <c r="P30" s="26">
        <v>1</v>
      </c>
      <c r="Q30" s="11">
        <v>44200.938900462963</v>
      </c>
      <c r="R30" s="7" t="s" cm="1">
        <v>524</v>
      </c>
      <c r="S30" s="7" t="s" cm="1">
        <v>490</v>
      </c>
      <c r="T30" s="7" t="s" cm="1">
        <v>311</v>
      </c>
      <c r="U30" s="9" t="s">
        <v>440</v>
      </c>
      <c r="V30" s="25" t="s">
        <v>116</v>
      </c>
      <c r="W30" s="7" t="s">
        <v>313</v>
      </c>
      <c r="X30" s="26">
        <v>1</v>
      </c>
      <c r="Y30" s="11">
        <v>44200.946180555555</v>
      </c>
      <c r="Z30" s="7" t="s" cm="1">
        <v>525</v>
      </c>
      <c r="AA30" s="7" t="s" cm="1">
        <v>440</v>
      </c>
      <c r="AB30" s="7" t="s" cm="1">
        <v>316</v>
      </c>
      <c r="AC30" s="9" t="s">
        <v>387</v>
      </c>
      <c r="AD30" s="25" t="s">
        <v>116</v>
      </c>
      <c r="AE30" s="7" t="s">
        <v>318</v>
      </c>
      <c r="AF30" s="26">
        <v>1</v>
      </c>
      <c r="AG30" s="11">
        <v>44200.953449074077</v>
      </c>
      <c r="AH30" s="7" t="s" cm="1">
        <v>83</v>
      </c>
      <c r="AI30" s="7" t="s" cm="1">
        <v>387</v>
      </c>
      <c r="AJ30" s="7" t="s" cm="1">
        <v>307</v>
      </c>
      <c r="AK30" s="9" t="s">
        <v>490</v>
      </c>
      <c r="AL30" s="25" t="s">
        <v>116</v>
      </c>
      <c r="AM30" s="7" t="s">
        <v>320</v>
      </c>
      <c r="AN30" s="26">
        <v>1</v>
      </c>
      <c r="AO30" s="11">
        <v>44200.960729166669</v>
      </c>
      <c r="AP30" s="7" t="s" cm="1">
        <v>524</v>
      </c>
      <c r="AQ30" s="7" t="s" cm="1">
        <v>490</v>
      </c>
      <c r="AR30" s="7" t="s" cm="1">
        <v>311</v>
      </c>
      <c r="AS30" s="9" t="s">
        <v>493</v>
      </c>
      <c r="AT30" s="25" t="s">
        <v>116</v>
      </c>
      <c r="AU30" s="7" t="s">
        <v>321</v>
      </c>
      <c r="AV30" s="26">
        <v>1</v>
      </c>
      <c r="AW30" s="11">
        <v>44200.967986111114</v>
      </c>
      <c r="AX30" s="7" t="s" cm="1">
        <v>526</v>
      </c>
      <c r="AY30" s="7" t="s" cm="1">
        <v>493</v>
      </c>
      <c r="AZ30" s="7" t="s" cm="1">
        <v>324</v>
      </c>
      <c r="BA30" s="9" t="s">
        <v>495</v>
      </c>
      <c r="BB30" s="25" t="s">
        <v>116</v>
      </c>
      <c r="BC30" s="7" t="s">
        <v>326</v>
      </c>
      <c r="BD30" s="26">
        <v>1</v>
      </c>
      <c r="BE30" s="11">
        <v>44200.975266203706</v>
      </c>
      <c r="BF30" s="7" t="s" cm="1">
        <v>187</v>
      </c>
      <c r="BG30" s="7" t="s" cm="1">
        <v>495</v>
      </c>
      <c r="BH30" s="7" t="s" cm="1">
        <v>328</v>
      </c>
      <c r="BI30" s="9" t="s">
        <v>444</v>
      </c>
      <c r="BJ30" s="25" t="s">
        <v>116</v>
      </c>
      <c r="BK30" s="7" t="s">
        <v>330</v>
      </c>
      <c r="BL30" s="26">
        <v>1</v>
      </c>
      <c r="BM30" s="11">
        <v>44200.997083333335</v>
      </c>
      <c r="BN30" s="7" t="s" cm="1">
        <v>527</v>
      </c>
      <c r="BO30" s="7" t="s" cm="1">
        <v>444</v>
      </c>
      <c r="BP30" s="7" t="s" cm="1">
        <v>332</v>
      </c>
      <c r="BQ30" s="9" t="s">
        <v>440</v>
      </c>
      <c r="BR30" s="25" t="s">
        <v>116</v>
      </c>
      <c r="BS30" s="7" t="s">
        <v>333</v>
      </c>
      <c r="BT30" s="26">
        <v>1</v>
      </c>
      <c r="BU30" s="11">
        <v>44201.004351851851</v>
      </c>
      <c r="BV30" s="7" t="s" cm="1">
        <v>525</v>
      </c>
      <c r="BW30" s="7" t="s" cm="1">
        <v>440</v>
      </c>
      <c r="BX30" s="7" t="s" cm="1">
        <v>316</v>
      </c>
      <c r="BY30" s="9" t="s">
        <v>387</v>
      </c>
      <c r="BZ30" s="25" t="s">
        <v>116</v>
      </c>
      <c r="CA30" s="7" t="s">
        <v>334</v>
      </c>
      <c r="CB30" s="26">
        <v>1</v>
      </c>
      <c r="CC30" s="11">
        <v>44201.018888888888</v>
      </c>
      <c r="CD30" s="7" t="s" cm="1">
        <v>83</v>
      </c>
      <c r="CE30" s="7" t="s" cm="1">
        <v>387</v>
      </c>
      <c r="CF30" s="7" t="s" cm="1">
        <v>307</v>
      </c>
      <c r="CG30" s="9" t="s">
        <v>387</v>
      </c>
      <c r="CH30" s="25" t="s">
        <v>116</v>
      </c>
      <c r="CI30" s="7" t="s">
        <v>336</v>
      </c>
      <c r="CJ30" s="26">
        <v>1</v>
      </c>
      <c r="CK30" s="11">
        <v>44201.026145833333</v>
      </c>
      <c r="CL30" s="7" t="s" cm="1">
        <v>83</v>
      </c>
      <c r="CM30" s="7" t="s" cm="1">
        <v>387</v>
      </c>
      <c r="CN30" s="7" t="s" cm="1">
        <v>307</v>
      </c>
      <c r="CO30" s="9" t="s">
        <v>440</v>
      </c>
      <c r="CP30" s="25" t="s">
        <v>116</v>
      </c>
      <c r="CQ30" s="7" t="s">
        <v>338</v>
      </c>
      <c r="CR30" s="26">
        <v>1</v>
      </c>
      <c r="CS30" s="11">
        <v>44201.033414351848</v>
      </c>
      <c r="CT30" s="7" t="s" cm="1">
        <v>525</v>
      </c>
      <c r="CU30" s="7" t="s" cm="1">
        <v>440</v>
      </c>
      <c r="CV30" s="7" t="s" cm="1">
        <v>316</v>
      </c>
      <c r="CW30" s="9" t="s">
        <v>528</v>
      </c>
      <c r="CX30" s="25" t="s">
        <v>35</v>
      </c>
      <c r="CY30" s="7" t="s">
        <v>516</v>
      </c>
      <c r="CZ30" s="26">
        <v>1</v>
      </c>
      <c r="DA30" s="11">
        <v>44201.113368055558</v>
      </c>
      <c r="DB30" s="7" t="s" cm="1">
        <v>187</v>
      </c>
      <c r="DC30" s="7" t="s" cm="1">
        <v>495</v>
      </c>
      <c r="DD30" s="7" t="s" cm="1">
        <v>328</v>
      </c>
      <c r="DE30" s="9" t="s">
        <v>529</v>
      </c>
      <c r="DF30" s="25" t="s">
        <v>35</v>
      </c>
      <c r="DG30" s="7" t="s">
        <v>518</v>
      </c>
      <c r="DH30" s="26">
        <v>1</v>
      </c>
      <c r="DI30" s="11">
        <v>44201.164247685185</v>
      </c>
      <c r="DJ30" s="7" t="s" cm="1">
        <v>527</v>
      </c>
      <c r="DK30" s="7" t="s" cm="1">
        <v>444</v>
      </c>
      <c r="DL30" s="7" t="s" cm="1">
        <v>332</v>
      </c>
      <c r="DM30" s="9" t="s">
        <v>530</v>
      </c>
      <c r="DN30" s="25" t="s">
        <v>35</v>
      </c>
      <c r="DO30" s="7" t="s">
        <v>520</v>
      </c>
      <c r="DP30" s="26">
        <v>1</v>
      </c>
      <c r="DQ30" s="11">
        <v>44201.215173611112</v>
      </c>
      <c r="DR30" s="7" t="s" cm="1">
        <v>531</v>
      </c>
      <c r="DS30" s="7" t="s" cm="1">
        <v>522</v>
      </c>
      <c r="DT30" s="7" t="s" cm="1">
        <v>350</v>
      </c>
      <c r="DU30" s="9" t="s">
        <v>532</v>
      </c>
      <c r="DV30" s="25" t="s">
        <v>35</v>
      </c>
      <c r="DW30" s="7" t="s">
        <v>352</v>
      </c>
      <c r="DX30" s="26">
        <v>1</v>
      </c>
      <c r="DY30" s="11">
        <v>44201.055219907408</v>
      </c>
      <c r="DZ30" s="7" t="s" cm="1">
        <v>525</v>
      </c>
      <c r="EA30" s="7" t="s" cm="1">
        <v>440</v>
      </c>
      <c r="EB30" s="7" t="s" cm="1">
        <v>316</v>
      </c>
      <c r="ED30" s="1" t="s">
        <v>98</v>
      </c>
      <c r="EE30" s="17" t="s">
        <v>98</v>
      </c>
      <c r="EF30" s="13" t="s">
        <v>99</v>
      </c>
      <c r="EG30" s="24">
        <v>35</v>
      </c>
      <c r="EH30" s="9" t="s">
        <v>1485</v>
      </c>
      <c r="EI30" s="25" t="s">
        <v>51</v>
      </c>
      <c r="EJ30" s="7" t="s">
        <v>1392</v>
      </c>
      <c r="EK30" s="26">
        <v>5</v>
      </c>
      <c r="EL30" s="11">
        <v>44197.448993055557</v>
      </c>
      <c r="EM30" s="7" t="s" cm="1">
        <v>315</v>
      </c>
      <c r="EN30" s="7" t="s" cm="1">
        <v>506</v>
      </c>
      <c r="EO30" s="7" t="s" cm="1">
        <v>351</v>
      </c>
      <c r="EP30" s="9" t="s">
        <v>1486</v>
      </c>
      <c r="EQ30" s="25" t="s">
        <v>51</v>
      </c>
      <c r="ER30" s="7" t="s">
        <v>1369</v>
      </c>
      <c r="ES30" s="26">
        <v>5</v>
      </c>
      <c r="ET30" s="11">
        <v>44197.508703703701</v>
      </c>
      <c r="EU30" s="7" t="s" cm="1">
        <v>161</v>
      </c>
      <c r="EV30" s="7" t="s" cm="1">
        <v>1460</v>
      </c>
      <c r="EW30" s="7" t="s" cm="1">
        <v>210</v>
      </c>
      <c r="EX30" s="9" t="s">
        <v>1487</v>
      </c>
      <c r="EY30" s="25" t="s">
        <v>35</v>
      </c>
      <c r="EZ30" s="7" t="s">
        <v>1373</v>
      </c>
      <c r="FA30" s="26">
        <v>1</v>
      </c>
      <c r="FB30" s="11">
        <v>44197.546087962961</v>
      </c>
      <c r="FC30" s="7" t="s" cm="1">
        <v>531</v>
      </c>
      <c r="FD30" s="7" t="s" cm="1">
        <v>522</v>
      </c>
      <c r="FE30" s="7" t="s" cm="1">
        <v>350</v>
      </c>
      <c r="FF30" s="9" t="s">
        <v>978</v>
      </c>
      <c r="FG30" s="25" t="s">
        <v>35</v>
      </c>
      <c r="FH30" s="7" t="s">
        <v>1375</v>
      </c>
      <c r="FI30" s="26">
        <v>1</v>
      </c>
      <c r="FJ30" s="11">
        <v>44197.598356481481</v>
      </c>
      <c r="FK30" s="7" t="s" cm="1">
        <v>531</v>
      </c>
      <c r="FL30" s="7" t="s" cm="1">
        <v>522</v>
      </c>
      <c r="FM30" s="7" t="s" cm="1">
        <v>350</v>
      </c>
      <c r="FN30" s="9" t="s">
        <v>1488</v>
      </c>
      <c r="FO30" s="25" t="s">
        <v>35</v>
      </c>
      <c r="FP30" s="7" t="s">
        <v>1448</v>
      </c>
      <c r="FQ30" s="26">
        <v>1</v>
      </c>
      <c r="FR30" s="11">
        <v>44197.635671296295</v>
      </c>
      <c r="FS30" s="7" t="s" cm="1">
        <v>531</v>
      </c>
      <c r="FT30" s="7" t="s" cm="1">
        <v>522</v>
      </c>
      <c r="FU30" s="7" t="s" cm="1">
        <v>350</v>
      </c>
      <c r="FV30" s="9" t="s">
        <v>1489</v>
      </c>
      <c r="FW30" s="25" t="s">
        <v>35</v>
      </c>
      <c r="FX30" s="7" t="s">
        <v>1378</v>
      </c>
      <c r="FY30" s="26">
        <v>1</v>
      </c>
      <c r="FZ30" s="11">
        <v>44197.687905092593</v>
      </c>
      <c r="GA30" s="7" t="s" cm="1">
        <v>531</v>
      </c>
      <c r="GB30" s="7" t="s" cm="1">
        <v>522</v>
      </c>
      <c r="GC30" s="7" t="s" cm="1">
        <v>350</v>
      </c>
      <c r="GD30" s="9" t="s">
        <v>1490</v>
      </c>
      <c r="GE30" s="25" t="s">
        <v>35</v>
      </c>
      <c r="GF30" s="7" t="s">
        <v>1379</v>
      </c>
      <c r="GG30" s="26">
        <v>1</v>
      </c>
      <c r="GH30" s="11">
        <v>44197.702847222223</v>
      </c>
      <c r="GI30" s="7" t="s" cm="1">
        <v>531</v>
      </c>
      <c r="GJ30" s="7" t="s" cm="1">
        <v>522</v>
      </c>
      <c r="GK30" s="7" t="s" cm="1">
        <v>350</v>
      </c>
      <c r="GL30" s="9" t="s">
        <v>1491</v>
      </c>
      <c r="GM30" s="25" t="s">
        <v>96</v>
      </c>
      <c r="GN30" s="7" t="s">
        <v>1380</v>
      </c>
      <c r="GO30" s="26">
        <v>1</v>
      </c>
      <c r="GP30" s="11">
        <v>44197.717766203707</v>
      </c>
      <c r="GQ30" s="7" t="s" cm="1">
        <v>531</v>
      </c>
      <c r="GR30" s="7" t="s" cm="1">
        <v>522</v>
      </c>
      <c r="GS30" s="7" t="s" cm="1">
        <v>350</v>
      </c>
      <c r="GT30" s="9" t="s">
        <v>316</v>
      </c>
      <c r="GU30" s="25" t="s">
        <v>96</v>
      </c>
      <c r="GV30" s="7" t="s">
        <v>1382</v>
      </c>
      <c r="GW30" s="26">
        <v>1</v>
      </c>
      <c r="GX30" s="11">
        <v>44197.74763888889</v>
      </c>
      <c r="GY30" s="7" t="s" cm="1">
        <v>527</v>
      </c>
      <c r="GZ30" s="7" t="s" cm="1">
        <v>444</v>
      </c>
      <c r="HA30" s="7" t="s" cm="1">
        <v>332</v>
      </c>
      <c r="HB30" s="9" t="s">
        <v>1492</v>
      </c>
      <c r="HC30" s="25" t="s">
        <v>35</v>
      </c>
      <c r="HD30" s="7" t="s">
        <v>1384</v>
      </c>
      <c r="HE30" s="26">
        <v>1</v>
      </c>
      <c r="HF30" s="11">
        <v>44197.755104166667</v>
      </c>
      <c r="HG30" s="7" t="s" cm="1">
        <v>525</v>
      </c>
      <c r="HH30" s="7" t="s" cm="1">
        <v>440</v>
      </c>
      <c r="HI30" s="7" t="s" cm="1">
        <v>316</v>
      </c>
      <c r="HJ30" s="9" t="s">
        <v>1493</v>
      </c>
      <c r="HK30" s="25" t="s">
        <v>35</v>
      </c>
      <c r="HL30" s="7" t="s">
        <v>1386</v>
      </c>
      <c r="HM30" s="26">
        <v>1</v>
      </c>
      <c r="HN30" s="11">
        <v>44197.76258101852</v>
      </c>
      <c r="HO30" s="7" t="s" cm="1">
        <v>83</v>
      </c>
      <c r="HP30" s="7" t="s" cm="1">
        <v>387</v>
      </c>
      <c r="HQ30" s="7" t="s" cm="1">
        <v>307</v>
      </c>
      <c r="HR30" s="9" t="s">
        <v>392</v>
      </c>
      <c r="HS30" s="25" t="s">
        <v>35</v>
      </c>
      <c r="HT30" s="7" t="s">
        <v>1483</v>
      </c>
      <c r="HU30" s="26">
        <v>1</v>
      </c>
      <c r="HV30" s="11">
        <v>44197.770057870373</v>
      </c>
      <c r="HW30" s="7" t="s" cm="1">
        <v>995</v>
      </c>
      <c r="HX30" s="7" t="s" cm="1">
        <v>977</v>
      </c>
      <c r="HY30" s="7" t="s" cm="1">
        <v>820</v>
      </c>
      <c r="HZ30" s="9" t="s">
        <v>1494</v>
      </c>
      <c r="IA30" s="25" t="s">
        <v>35</v>
      </c>
      <c r="IB30" s="7" t="s">
        <v>1484</v>
      </c>
      <c r="IC30" s="26">
        <v>1</v>
      </c>
      <c r="ID30" s="11">
        <v>44197.829907407409</v>
      </c>
      <c r="IE30" s="7" t="s" cm="1">
        <v>531</v>
      </c>
      <c r="IF30" s="7" t="s" cm="1">
        <v>522</v>
      </c>
      <c r="IG30" s="7" t="s" cm="1">
        <v>350</v>
      </c>
      <c r="IJ30" s="17" t="s">
        <v>98</v>
      </c>
      <c r="IK30" s="13" t="s">
        <v>99</v>
      </c>
      <c r="IL30" s="24">
        <v>35</v>
      </c>
      <c r="IM30" s="9" t="s">
        <v>994</v>
      </c>
      <c r="IN30" s="25" t="s">
        <v>35</v>
      </c>
      <c r="IO30" s="7" t="s">
        <v>959</v>
      </c>
      <c r="IP30" s="26">
        <v>1</v>
      </c>
      <c r="IQ30" s="11">
        <v>44202.719282407408</v>
      </c>
      <c r="IR30" s="7" t="s" cm="1">
        <v>995</v>
      </c>
      <c r="IS30" s="7" t="s" cm="1">
        <v>977</v>
      </c>
      <c r="IT30" s="7" t="s" cm="1">
        <v>820</v>
      </c>
      <c r="IU30" s="9" t="s">
        <v>996</v>
      </c>
      <c r="IV30" s="25" t="s">
        <v>35</v>
      </c>
      <c r="IW30" s="7" t="s">
        <v>962</v>
      </c>
      <c r="IX30" s="26">
        <v>1</v>
      </c>
      <c r="IY30" s="11">
        <v>44202.787129629629</v>
      </c>
      <c r="IZ30" s="7" t="s" cm="1">
        <v>995</v>
      </c>
      <c r="JA30" s="7" t="s" cm="1">
        <v>977</v>
      </c>
      <c r="JB30" s="7" t="s" cm="1">
        <v>820</v>
      </c>
      <c r="JC30" s="9" t="s">
        <v>997</v>
      </c>
      <c r="JD30" s="25" t="s">
        <v>35</v>
      </c>
      <c r="JE30" s="7" t="s">
        <v>964</v>
      </c>
      <c r="JF30" s="26">
        <v>1</v>
      </c>
      <c r="JG30" s="11">
        <v>44202.870127314818</v>
      </c>
      <c r="JH30" s="7" t="s" cm="1">
        <v>995</v>
      </c>
      <c r="JI30" s="7" t="s" cm="1">
        <v>977</v>
      </c>
      <c r="JJ30" s="7" t="s" cm="1">
        <v>820</v>
      </c>
      <c r="JK30" s="9" t="s">
        <v>998</v>
      </c>
      <c r="JL30" s="25" t="s">
        <v>35</v>
      </c>
      <c r="JM30" s="7" t="s">
        <v>966</v>
      </c>
      <c r="JN30" s="26">
        <v>1</v>
      </c>
      <c r="JO30" s="11">
        <v>44202.945601851854</v>
      </c>
      <c r="JP30" s="7" t="s" cm="1">
        <v>531</v>
      </c>
      <c r="JQ30" s="7" t="s" cm="1">
        <v>522</v>
      </c>
      <c r="JR30" s="7" t="s" cm="1">
        <v>350</v>
      </c>
      <c r="JS30" s="9" t="s">
        <v>999</v>
      </c>
      <c r="JT30" s="25" t="s">
        <v>96</v>
      </c>
      <c r="JU30" s="7" t="s">
        <v>969</v>
      </c>
      <c r="JV30" s="26">
        <v>1</v>
      </c>
      <c r="JW30" s="11">
        <v>44202.953159722223</v>
      </c>
      <c r="JX30" s="7" t="s" cm="1">
        <v>995</v>
      </c>
      <c r="JY30" s="7" t="s" cm="1">
        <v>977</v>
      </c>
      <c r="JZ30" s="7" t="s" cm="1">
        <v>820</v>
      </c>
      <c r="KA30" s="9" t="s">
        <v>1000</v>
      </c>
      <c r="KB30" s="25" t="s">
        <v>96</v>
      </c>
      <c r="KC30" s="7" t="s">
        <v>971</v>
      </c>
      <c r="KD30" s="26">
        <v>1</v>
      </c>
      <c r="KE30" s="11">
        <v>44203.028726851851</v>
      </c>
      <c r="KF30" s="7" t="s" cm="1">
        <v>995</v>
      </c>
      <c r="KG30" s="7" t="s" cm="1">
        <v>977</v>
      </c>
      <c r="KH30" s="7" t="s" cm="1">
        <v>820</v>
      </c>
      <c r="KI30" s="9" t="s">
        <v>726</v>
      </c>
      <c r="KJ30" s="25" t="s">
        <v>96</v>
      </c>
      <c r="KK30" s="7" t="s">
        <v>814</v>
      </c>
      <c r="KL30" s="26">
        <v>1</v>
      </c>
      <c r="KM30" s="11">
        <v>44203.043842592589</v>
      </c>
      <c r="KN30" s="7" t="s" cm="1">
        <v>531</v>
      </c>
      <c r="KO30" s="7" t="s" cm="1">
        <v>522</v>
      </c>
      <c r="KP30" s="7" t="s" cm="1">
        <v>350</v>
      </c>
      <c r="KQ30" s="9" t="s">
        <v>1001</v>
      </c>
      <c r="KR30" s="25" t="s">
        <v>35</v>
      </c>
      <c r="KS30" s="7" t="s">
        <v>817</v>
      </c>
      <c r="KT30" s="26">
        <v>1</v>
      </c>
      <c r="KU30" s="11">
        <v>44203.096782407411</v>
      </c>
      <c r="KV30" s="7" t="s" cm="1">
        <v>995</v>
      </c>
      <c r="KW30" s="7" t="s" cm="1">
        <v>977</v>
      </c>
      <c r="KX30" s="7" t="s" cm="1">
        <v>820</v>
      </c>
      <c r="KY30" s="9" t="s">
        <v>1002</v>
      </c>
      <c r="KZ30" s="25" t="s">
        <v>96</v>
      </c>
      <c r="LA30" s="7" t="s">
        <v>822</v>
      </c>
      <c r="LB30" s="26">
        <v>1</v>
      </c>
      <c r="LC30" s="11">
        <v>44203.180162037039</v>
      </c>
      <c r="LD30" s="7" t="s" cm="1">
        <v>524</v>
      </c>
      <c r="LE30" s="7" t="s" cm="1">
        <v>490</v>
      </c>
      <c r="LF30" s="7" t="s" cm="1">
        <v>311</v>
      </c>
      <c r="LG30" s="9" t="s">
        <v>1003</v>
      </c>
      <c r="LH30" s="25" t="s">
        <v>35</v>
      </c>
      <c r="LI30" s="7" t="s">
        <v>824</v>
      </c>
      <c r="LJ30" s="26">
        <v>1</v>
      </c>
      <c r="LK30" s="11">
        <v>44203.187754629631</v>
      </c>
      <c r="LL30" s="7" t="s" cm="1">
        <v>995</v>
      </c>
      <c r="LM30" s="7" t="s" cm="1">
        <v>977</v>
      </c>
      <c r="LN30" s="7" t="s" cm="1">
        <v>820</v>
      </c>
      <c r="LO30" s="9" t="s">
        <v>815</v>
      </c>
      <c r="LP30" s="25" t="s">
        <v>96</v>
      </c>
      <c r="LQ30" s="7" t="s">
        <v>897</v>
      </c>
      <c r="LR30" s="26">
        <v>1</v>
      </c>
      <c r="LS30" s="11">
        <v>44203.263541666667</v>
      </c>
      <c r="LT30" s="7" t="s" cm="1">
        <v>527</v>
      </c>
      <c r="LU30" s="7" t="s" cm="1">
        <v>444</v>
      </c>
      <c r="LV30" s="7" t="s" cm="1">
        <v>332</v>
      </c>
      <c r="LW30" s="9" t="s">
        <v>1004</v>
      </c>
      <c r="LX30" s="25" t="s">
        <v>96</v>
      </c>
      <c r="LY30" s="7" t="s">
        <v>899</v>
      </c>
      <c r="LZ30" s="26">
        <v>1</v>
      </c>
      <c r="MA30" s="11">
        <v>44203.271122685182</v>
      </c>
      <c r="MB30" s="7" t="s" cm="1">
        <v>531</v>
      </c>
      <c r="MC30" s="7" t="s" cm="1">
        <v>522</v>
      </c>
      <c r="MD30" s="7" t="s" cm="1">
        <v>350</v>
      </c>
      <c r="ME30" s="9" t="s">
        <v>304</v>
      </c>
      <c r="MF30" s="25" t="s">
        <v>96</v>
      </c>
      <c r="MG30" s="7" t="s">
        <v>902</v>
      </c>
      <c r="MH30" s="26">
        <v>1</v>
      </c>
      <c r="MI30" s="11">
        <v>44203.293854166666</v>
      </c>
      <c r="MJ30" s="7" t="s" cm="1">
        <v>527</v>
      </c>
      <c r="MK30" s="7" t="s" cm="1">
        <v>444</v>
      </c>
      <c r="ML30" s="7" t="s" cm="1">
        <v>332</v>
      </c>
    </row>
    <row r="31" spans="1:350" x14ac:dyDescent="0.25">
      <c r="A31" s="1" t="s">
        <v>104</v>
      </c>
      <c r="B31" s="27" t="s">
        <v>104</v>
      </c>
      <c r="C31" s="28" t="s">
        <v>105</v>
      </c>
      <c r="D31" s="29">
        <v>36</v>
      </c>
      <c r="E31" s="30" t="s">
        <v>387</v>
      </c>
      <c r="F31" s="31" t="s">
        <v>116</v>
      </c>
      <c r="G31" s="32" t="s">
        <v>305</v>
      </c>
      <c r="H31" s="33">
        <v>1</v>
      </c>
      <c r="I31" s="34">
        <v>44200.931643518517</v>
      </c>
      <c r="J31" s="32" t="s" cm="1">
        <v>533</v>
      </c>
      <c r="K31" s="32" t="s" cm="1">
        <v>387</v>
      </c>
      <c r="L31" s="32" t="s" cm="1">
        <v>307</v>
      </c>
      <c r="M31" s="30" t="s">
        <v>490</v>
      </c>
      <c r="N31" s="31" t="s">
        <v>116</v>
      </c>
      <c r="O31" s="32" t="s">
        <v>309</v>
      </c>
      <c r="P31" s="33">
        <v>1</v>
      </c>
      <c r="Q31" s="34">
        <v>44200.938900462963</v>
      </c>
      <c r="R31" s="32" t="s" cm="1">
        <v>534</v>
      </c>
      <c r="S31" s="32" t="s" cm="1">
        <v>490</v>
      </c>
      <c r="T31" s="32" t="s" cm="1">
        <v>311</v>
      </c>
      <c r="U31" s="30" t="s">
        <v>440</v>
      </c>
      <c r="V31" s="31" t="s">
        <v>116</v>
      </c>
      <c r="W31" s="32" t="s">
        <v>313</v>
      </c>
      <c r="X31" s="33">
        <v>1</v>
      </c>
      <c r="Y31" s="34">
        <v>44200.946180555555</v>
      </c>
      <c r="Z31" s="32" t="s" cm="1">
        <v>535</v>
      </c>
      <c r="AA31" s="32" t="s" cm="1">
        <v>440</v>
      </c>
      <c r="AB31" s="32" t="s" cm="1">
        <v>316</v>
      </c>
      <c r="AC31" s="30" t="s">
        <v>387</v>
      </c>
      <c r="AD31" s="31" t="s">
        <v>116</v>
      </c>
      <c r="AE31" s="32" t="s">
        <v>318</v>
      </c>
      <c r="AF31" s="33">
        <v>1</v>
      </c>
      <c r="AG31" s="34">
        <v>44200.953449074077</v>
      </c>
      <c r="AH31" s="32" t="s" cm="1">
        <v>533</v>
      </c>
      <c r="AI31" s="32" t="s" cm="1">
        <v>387</v>
      </c>
      <c r="AJ31" s="32" t="s" cm="1">
        <v>307</v>
      </c>
      <c r="AK31" s="30" t="s">
        <v>490</v>
      </c>
      <c r="AL31" s="31" t="s">
        <v>116</v>
      </c>
      <c r="AM31" s="32" t="s">
        <v>320</v>
      </c>
      <c r="AN31" s="33">
        <v>1</v>
      </c>
      <c r="AO31" s="34">
        <v>44200.960729166669</v>
      </c>
      <c r="AP31" s="32" t="s" cm="1">
        <v>534</v>
      </c>
      <c r="AQ31" s="32" t="s" cm="1">
        <v>490</v>
      </c>
      <c r="AR31" s="32" t="s" cm="1">
        <v>311</v>
      </c>
      <c r="AS31" s="30" t="s">
        <v>493</v>
      </c>
      <c r="AT31" s="31" t="s">
        <v>116</v>
      </c>
      <c r="AU31" s="32" t="s">
        <v>321</v>
      </c>
      <c r="AV31" s="33">
        <v>1</v>
      </c>
      <c r="AW31" s="34">
        <v>44200.967986111114</v>
      </c>
      <c r="AX31" s="32" t="s" cm="1">
        <v>536</v>
      </c>
      <c r="AY31" s="32" t="s" cm="1">
        <v>493</v>
      </c>
      <c r="AZ31" s="32" t="s" cm="1">
        <v>324</v>
      </c>
      <c r="BA31" s="30" t="s">
        <v>495</v>
      </c>
      <c r="BB31" s="31" t="s">
        <v>116</v>
      </c>
      <c r="BC31" s="32" t="s">
        <v>326</v>
      </c>
      <c r="BD31" s="33">
        <v>1</v>
      </c>
      <c r="BE31" s="34">
        <v>44200.975266203706</v>
      </c>
      <c r="BF31" s="32" t="s" cm="1">
        <v>491</v>
      </c>
      <c r="BG31" s="32" t="s" cm="1">
        <v>495</v>
      </c>
      <c r="BH31" s="32" t="s" cm="1">
        <v>328</v>
      </c>
      <c r="BI31" s="30" t="s">
        <v>444</v>
      </c>
      <c r="BJ31" s="31" t="s">
        <v>116</v>
      </c>
      <c r="BK31" s="32" t="s">
        <v>330</v>
      </c>
      <c r="BL31" s="33">
        <v>1</v>
      </c>
      <c r="BM31" s="34">
        <v>44200.997083333335</v>
      </c>
      <c r="BN31" s="32" t="s" cm="1">
        <v>537</v>
      </c>
      <c r="BO31" s="32" t="s" cm="1">
        <v>444</v>
      </c>
      <c r="BP31" s="32" t="s" cm="1">
        <v>332</v>
      </c>
      <c r="BQ31" s="30" t="s">
        <v>440</v>
      </c>
      <c r="BR31" s="31" t="s">
        <v>116</v>
      </c>
      <c r="BS31" s="32" t="s">
        <v>333</v>
      </c>
      <c r="BT31" s="33">
        <v>1</v>
      </c>
      <c r="BU31" s="34">
        <v>44201.004351851851</v>
      </c>
      <c r="BV31" s="32" t="s" cm="1">
        <v>535</v>
      </c>
      <c r="BW31" s="32" t="s" cm="1">
        <v>440</v>
      </c>
      <c r="BX31" s="32" t="s" cm="1">
        <v>316</v>
      </c>
      <c r="BY31" s="30" t="s">
        <v>387</v>
      </c>
      <c r="BZ31" s="31" t="s">
        <v>116</v>
      </c>
      <c r="CA31" s="32" t="s">
        <v>334</v>
      </c>
      <c r="CB31" s="33">
        <v>1</v>
      </c>
      <c r="CC31" s="34">
        <v>44201.018888888888</v>
      </c>
      <c r="CD31" s="32" t="s" cm="1">
        <v>533</v>
      </c>
      <c r="CE31" s="32" t="s" cm="1">
        <v>387</v>
      </c>
      <c r="CF31" s="32" t="s" cm="1">
        <v>307</v>
      </c>
      <c r="CG31" s="30" t="s">
        <v>387</v>
      </c>
      <c r="CH31" s="31" t="s">
        <v>116</v>
      </c>
      <c r="CI31" s="32" t="s">
        <v>336</v>
      </c>
      <c r="CJ31" s="33">
        <v>1</v>
      </c>
      <c r="CK31" s="34">
        <v>44201.026145833333</v>
      </c>
      <c r="CL31" s="32" t="s" cm="1">
        <v>533</v>
      </c>
      <c r="CM31" s="32" t="s" cm="1">
        <v>387</v>
      </c>
      <c r="CN31" s="32" t="s" cm="1">
        <v>307</v>
      </c>
      <c r="CO31" s="30" t="s">
        <v>440</v>
      </c>
      <c r="CP31" s="31" t="s">
        <v>116</v>
      </c>
      <c r="CQ31" s="32" t="s">
        <v>338</v>
      </c>
      <c r="CR31" s="33">
        <v>1</v>
      </c>
      <c r="CS31" s="34">
        <v>44201.033414351848</v>
      </c>
      <c r="CT31" s="32" t="s" cm="1">
        <v>535</v>
      </c>
      <c r="CU31" s="32" t="s" cm="1">
        <v>440</v>
      </c>
      <c r="CV31" s="32" t="s" cm="1">
        <v>316</v>
      </c>
      <c r="CW31" s="30" t="s">
        <v>373</v>
      </c>
      <c r="CX31" s="31" t="s">
        <v>96</v>
      </c>
      <c r="CY31" s="32" t="s">
        <v>516</v>
      </c>
      <c r="CZ31" s="33">
        <v>1</v>
      </c>
      <c r="DA31" s="34">
        <v>44201.113368055558</v>
      </c>
      <c r="DB31" s="32" t="s" cm="1">
        <v>491</v>
      </c>
      <c r="DC31" s="32" t="s" cm="1">
        <v>495</v>
      </c>
      <c r="DD31" s="32" t="s" cm="1">
        <v>328</v>
      </c>
      <c r="DE31" s="30" t="s">
        <v>538</v>
      </c>
      <c r="DF31" s="31" t="s">
        <v>96</v>
      </c>
      <c r="DG31" s="32" t="s">
        <v>518</v>
      </c>
      <c r="DH31" s="33">
        <v>1</v>
      </c>
      <c r="DI31" s="34">
        <v>44201.164247685185</v>
      </c>
      <c r="DJ31" s="32" t="s" cm="1">
        <v>537</v>
      </c>
      <c r="DK31" s="32" t="s" cm="1">
        <v>444</v>
      </c>
      <c r="DL31" s="32" t="s" cm="1">
        <v>332</v>
      </c>
      <c r="DM31" s="30" t="s">
        <v>539</v>
      </c>
      <c r="DN31" s="31" t="s">
        <v>35</v>
      </c>
      <c r="DO31" s="32" t="s">
        <v>520</v>
      </c>
      <c r="DP31" s="33">
        <v>1</v>
      </c>
      <c r="DQ31" s="34">
        <v>44201.215173611112</v>
      </c>
      <c r="DR31" s="32" t="s" cm="1">
        <v>540</v>
      </c>
      <c r="DS31" s="32" t="s" cm="1">
        <v>522</v>
      </c>
      <c r="DT31" s="32" t="s" cm="1">
        <v>350</v>
      </c>
      <c r="DU31" s="30" t="s">
        <v>541</v>
      </c>
      <c r="DV31" s="31" t="s">
        <v>35</v>
      </c>
      <c r="DW31" s="32" t="s">
        <v>352</v>
      </c>
      <c r="DX31" s="33">
        <v>1</v>
      </c>
      <c r="DY31" s="34">
        <v>44201.055219907408</v>
      </c>
      <c r="DZ31" s="32" t="s" cm="1">
        <v>535</v>
      </c>
      <c r="EA31" s="32" t="s" cm="1">
        <v>440</v>
      </c>
      <c r="EB31" s="32" t="s" cm="1">
        <v>316</v>
      </c>
      <c r="EC31" s="32"/>
      <c r="ED31" s="1" t="s">
        <v>104</v>
      </c>
      <c r="EE31" s="27" t="s">
        <v>104</v>
      </c>
      <c r="EF31" s="28" t="s">
        <v>105</v>
      </c>
      <c r="EG31" s="29">
        <v>36</v>
      </c>
      <c r="EH31" s="30" t="s">
        <v>1495</v>
      </c>
      <c r="EI31" s="31" t="s">
        <v>35</v>
      </c>
      <c r="EJ31" s="32" t="s">
        <v>1367</v>
      </c>
      <c r="EK31" s="33">
        <v>1</v>
      </c>
      <c r="EL31" s="34">
        <v>44197.441516203704</v>
      </c>
      <c r="EM31" s="32" t="s" cm="1">
        <v>540</v>
      </c>
      <c r="EN31" s="32" t="s" cm="1">
        <v>522</v>
      </c>
      <c r="EO31" s="32" t="s" cm="1">
        <v>350</v>
      </c>
      <c r="EP31" s="30" t="s">
        <v>347</v>
      </c>
      <c r="EQ31" s="31" t="s">
        <v>35</v>
      </c>
      <c r="ER31" s="32" t="s">
        <v>1496</v>
      </c>
      <c r="ES31" s="33">
        <v>1</v>
      </c>
      <c r="ET31" s="34">
        <v>44197.501238425924</v>
      </c>
      <c r="EU31" s="32" t="s" cm="1">
        <v>1497</v>
      </c>
      <c r="EV31" s="32" t="s" cm="1">
        <v>1498</v>
      </c>
      <c r="EW31" s="32" t="s" cm="1">
        <v>1371</v>
      </c>
      <c r="EX31" s="30" t="s">
        <v>522</v>
      </c>
      <c r="EY31" s="31" t="s">
        <v>116</v>
      </c>
      <c r="EZ31" s="32" t="s">
        <v>1373</v>
      </c>
      <c r="FA31" s="33">
        <v>1</v>
      </c>
      <c r="FB31" s="34">
        <v>44197.546087962961</v>
      </c>
      <c r="FC31" s="32" t="s" cm="1">
        <v>540</v>
      </c>
      <c r="FD31" s="32" t="s" cm="1">
        <v>522</v>
      </c>
      <c r="FE31" s="32" t="s" cm="1">
        <v>350</v>
      </c>
      <c r="FF31" s="30" t="s">
        <v>1499</v>
      </c>
      <c r="FG31" s="31" t="s">
        <v>35</v>
      </c>
      <c r="FH31" s="32" t="s">
        <v>1375</v>
      </c>
      <c r="FI31" s="33">
        <v>1</v>
      </c>
      <c r="FJ31" s="34">
        <v>44197.598356481481</v>
      </c>
      <c r="FK31" s="32" t="s" cm="1">
        <v>540</v>
      </c>
      <c r="FL31" s="32" t="s" cm="1">
        <v>522</v>
      </c>
      <c r="FM31" s="32" t="s" cm="1">
        <v>350</v>
      </c>
      <c r="FN31" s="30" t="s">
        <v>1500</v>
      </c>
      <c r="FO31" s="31" t="s">
        <v>35</v>
      </c>
      <c r="FP31" s="32" t="s">
        <v>1448</v>
      </c>
      <c r="FQ31" s="33">
        <v>1</v>
      </c>
      <c r="FR31" s="34">
        <v>44197.635671296295</v>
      </c>
      <c r="FS31" s="32" t="s" cm="1">
        <v>540</v>
      </c>
      <c r="FT31" s="32" t="s" cm="1">
        <v>522</v>
      </c>
      <c r="FU31" s="32" t="s" cm="1">
        <v>350</v>
      </c>
      <c r="FV31" s="30" t="s">
        <v>1501</v>
      </c>
      <c r="FW31" s="31" t="s">
        <v>96</v>
      </c>
      <c r="FX31" s="32" t="s">
        <v>1378</v>
      </c>
      <c r="FY31" s="33">
        <v>1</v>
      </c>
      <c r="FZ31" s="34">
        <v>44197.687905092593</v>
      </c>
      <c r="GA31" s="32" t="s" cm="1">
        <v>540</v>
      </c>
      <c r="GB31" s="32" t="s" cm="1">
        <v>522</v>
      </c>
      <c r="GC31" s="32" t="s" cm="1">
        <v>350</v>
      </c>
      <c r="GD31" s="30" t="s">
        <v>1502</v>
      </c>
      <c r="GE31" s="31" t="s">
        <v>96</v>
      </c>
      <c r="GF31" s="32" t="s">
        <v>1379</v>
      </c>
      <c r="GG31" s="33">
        <v>1</v>
      </c>
      <c r="GH31" s="34">
        <v>44197.702847222223</v>
      </c>
      <c r="GI31" s="32" t="s" cm="1">
        <v>540</v>
      </c>
      <c r="GJ31" s="32" t="s" cm="1">
        <v>522</v>
      </c>
      <c r="GK31" s="32" t="s" cm="1">
        <v>350</v>
      </c>
      <c r="GL31" s="30" t="s">
        <v>1503</v>
      </c>
      <c r="GM31" s="31" t="s">
        <v>96</v>
      </c>
      <c r="GN31" s="32" t="s">
        <v>1380</v>
      </c>
      <c r="GO31" s="33">
        <v>1</v>
      </c>
      <c r="GP31" s="34">
        <v>44197.717766203707</v>
      </c>
      <c r="GQ31" s="32" t="s" cm="1">
        <v>540</v>
      </c>
      <c r="GR31" s="32" t="s" cm="1">
        <v>522</v>
      </c>
      <c r="GS31" s="32" t="s" cm="1">
        <v>350</v>
      </c>
      <c r="GT31" s="30" t="s">
        <v>1504</v>
      </c>
      <c r="GU31" s="31" t="s">
        <v>96</v>
      </c>
      <c r="GV31" s="32" t="s">
        <v>1382</v>
      </c>
      <c r="GW31" s="33">
        <v>1</v>
      </c>
      <c r="GX31" s="34">
        <v>44197.74763888889</v>
      </c>
      <c r="GY31" s="32" t="s" cm="1">
        <v>537</v>
      </c>
      <c r="GZ31" s="32" t="s" cm="1">
        <v>444</v>
      </c>
      <c r="HA31" s="32" t="s" cm="1">
        <v>332</v>
      </c>
      <c r="HB31" s="30" t="s">
        <v>440</v>
      </c>
      <c r="HC31" s="31" t="s">
        <v>96</v>
      </c>
      <c r="HD31" s="32" t="s">
        <v>1384</v>
      </c>
      <c r="HE31" s="33">
        <v>1</v>
      </c>
      <c r="HF31" s="34">
        <v>44197.755104166667</v>
      </c>
      <c r="HG31" s="32" t="s" cm="1">
        <v>535</v>
      </c>
      <c r="HH31" s="32" t="s" cm="1">
        <v>440</v>
      </c>
      <c r="HI31" s="32" t="s" cm="1">
        <v>316</v>
      </c>
      <c r="HJ31" s="30" t="s">
        <v>1505</v>
      </c>
      <c r="HK31" s="31" t="s">
        <v>96</v>
      </c>
      <c r="HL31" s="32" t="s">
        <v>1386</v>
      </c>
      <c r="HM31" s="33">
        <v>1</v>
      </c>
      <c r="HN31" s="34">
        <v>44197.76258101852</v>
      </c>
      <c r="HO31" s="32" t="s" cm="1">
        <v>533</v>
      </c>
      <c r="HP31" s="32" t="s" cm="1">
        <v>387</v>
      </c>
      <c r="HQ31" s="32" t="s" cm="1">
        <v>307</v>
      </c>
      <c r="HR31" s="30" t="s">
        <v>977</v>
      </c>
      <c r="HS31" s="31" t="s">
        <v>116</v>
      </c>
      <c r="HT31" s="32" t="s">
        <v>1483</v>
      </c>
      <c r="HU31" s="33">
        <v>1</v>
      </c>
      <c r="HV31" s="34">
        <v>44197.770057870373</v>
      </c>
      <c r="HW31" s="32" t="s" cm="1">
        <v>1005</v>
      </c>
      <c r="HX31" s="32" t="s" cm="1">
        <v>977</v>
      </c>
      <c r="HY31" s="32" t="s" cm="1">
        <v>820</v>
      </c>
      <c r="HZ31" s="30" t="s">
        <v>522</v>
      </c>
      <c r="IA31" s="31" t="s">
        <v>116</v>
      </c>
      <c r="IB31" s="32" t="s">
        <v>1484</v>
      </c>
      <c r="IC31" s="33">
        <v>1</v>
      </c>
      <c r="ID31" s="34">
        <v>44197.829907407409</v>
      </c>
      <c r="IE31" s="32" t="s" cm="1">
        <v>540</v>
      </c>
      <c r="IF31" s="32" t="s" cm="1">
        <v>522</v>
      </c>
      <c r="IG31" s="32" t="s" cm="1">
        <v>350</v>
      </c>
      <c r="IJ31" s="27" t="s">
        <v>104</v>
      </c>
      <c r="IK31" s="28" t="s">
        <v>105</v>
      </c>
      <c r="IL31" s="29">
        <v>36</v>
      </c>
      <c r="IM31" s="30" t="s">
        <v>436</v>
      </c>
      <c r="IN31" s="31" t="s">
        <v>96</v>
      </c>
      <c r="IO31" s="32" t="s">
        <v>959</v>
      </c>
      <c r="IP31" s="33">
        <v>1</v>
      </c>
      <c r="IQ31" s="34">
        <v>44202.719282407408</v>
      </c>
      <c r="IR31" s="32" t="s" cm="1">
        <v>1005</v>
      </c>
      <c r="IS31" s="32" t="s" cm="1">
        <v>977</v>
      </c>
      <c r="IT31" s="32" t="s" cm="1">
        <v>820</v>
      </c>
      <c r="IU31" s="30" t="s">
        <v>93</v>
      </c>
      <c r="IV31" s="31" t="s">
        <v>35</v>
      </c>
      <c r="IW31" s="32" t="s">
        <v>962</v>
      </c>
      <c r="IX31" s="33">
        <v>1</v>
      </c>
      <c r="IY31" s="34">
        <v>44202.787129629629</v>
      </c>
      <c r="IZ31" s="32" t="s" cm="1">
        <v>1005</v>
      </c>
      <c r="JA31" s="32" t="s" cm="1">
        <v>977</v>
      </c>
      <c r="JB31" s="32" t="s" cm="1">
        <v>820</v>
      </c>
      <c r="JC31" s="30" t="s">
        <v>982</v>
      </c>
      <c r="JD31" s="31" t="s">
        <v>35</v>
      </c>
      <c r="JE31" s="32" t="s">
        <v>964</v>
      </c>
      <c r="JF31" s="33">
        <v>1</v>
      </c>
      <c r="JG31" s="34">
        <v>44202.870127314818</v>
      </c>
      <c r="JH31" s="32" t="s" cm="1">
        <v>1005</v>
      </c>
      <c r="JI31" s="32" t="s" cm="1">
        <v>977</v>
      </c>
      <c r="JJ31" s="32" t="s" cm="1">
        <v>820</v>
      </c>
      <c r="JK31" s="30" t="s">
        <v>1006</v>
      </c>
      <c r="JL31" s="31" t="s">
        <v>35</v>
      </c>
      <c r="JM31" s="32" t="s">
        <v>966</v>
      </c>
      <c r="JN31" s="33">
        <v>1</v>
      </c>
      <c r="JO31" s="34">
        <v>44202.945601851854</v>
      </c>
      <c r="JP31" s="32" t="s" cm="1">
        <v>540</v>
      </c>
      <c r="JQ31" s="32" t="s" cm="1">
        <v>522</v>
      </c>
      <c r="JR31" s="32" t="s" cm="1">
        <v>350</v>
      </c>
      <c r="JS31" s="30" t="s">
        <v>977</v>
      </c>
      <c r="JT31" s="31" t="s">
        <v>116</v>
      </c>
      <c r="JU31" s="32" t="s">
        <v>969</v>
      </c>
      <c r="JV31" s="33">
        <v>1</v>
      </c>
      <c r="JW31" s="34">
        <v>44202.953159722223</v>
      </c>
      <c r="JX31" s="32" t="s" cm="1">
        <v>1005</v>
      </c>
      <c r="JY31" s="32" t="s" cm="1">
        <v>977</v>
      </c>
      <c r="JZ31" s="32" t="s" cm="1">
        <v>820</v>
      </c>
      <c r="KA31" s="30" t="s">
        <v>977</v>
      </c>
      <c r="KB31" s="31" t="s">
        <v>116</v>
      </c>
      <c r="KC31" s="32" t="s">
        <v>971</v>
      </c>
      <c r="KD31" s="33">
        <v>1</v>
      </c>
      <c r="KE31" s="34">
        <v>44203.028726851851</v>
      </c>
      <c r="KF31" s="32" t="s" cm="1">
        <v>1005</v>
      </c>
      <c r="KG31" s="32" t="s" cm="1">
        <v>977</v>
      </c>
      <c r="KH31" s="32" t="s" cm="1">
        <v>820</v>
      </c>
      <c r="KI31" s="30" t="s">
        <v>522</v>
      </c>
      <c r="KJ31" s="31" t="s">
        <v>116</v>
      </c>
      <c r="KK31" s="32" t="s">
        <v>814</v>
      </c>
      <c r="KL31" s="33">
        <v>1</v>
      </c>
      <c r="KM31" s="34">
        <v>44203.043842592589</v>
      </c>
      <c r="KN31" s="32" t="s" cm="1">
        <v>540</v>
      </c>
      <c r="KO31" s="32" t="s" cm="1">
        <v>522</v>
      </c>
      <c r="KP31" s="32" t="s" cm="1">
        <v>350</v>
      </c>
      <c r="KQ31" s="30" t="s">
        <v>1007</v>
      </c>
      <c r="KR31" s="31" t="s">
        <v>96</v>
      </c>
      <c r="KS31" s="32" t="s">
        <v>817</v>
      </c>
      <c r="KT31" s="33">
        <v>1</v>
      </c>
      <c r="KU31" s="34">
        <v>44203.096782407411</v>
      </c>
      <c r="KV31" s="32" t="s" cm="1">
        <v>1005</v>
      </c>
      <c r="KW31" s="32" t="s" cm="1">
        <v>977</v>
      </c>
      <c r="KX31" s="32" t="s" cm="1">
        <v>820</v>
      </c>
      <c r="KY31" s="30" t="s">
        <v>315</v>
      </c>
      <c r="KZ31" s="31" t="s">
        <v>96</v>
      </c>
      <c r="LA31" s="32" t="s">
        <v>822</v>
      </c>
      <c r="LB31" s="33">
        <v>1</v>
      </c>
      <c r="LC31" s="34">
        <v>44203.180162037039</v>
      </c>
      <c r="LD31" s="32" t="s" cm="1">
        <v>534</v>
      </c>
      <c r="LE31" s="32" t="s" cm="1">
        <v>490</v>
      </c>
      <c r="LF31" s="32" t="s" cm="1">
        <v>311</v>
      </c>
      <c r="LG31" s="30" t="s">
        <v>432</v>
      </c>
      <c r="LH31" s="31" t="s">
        <v>96</v>
      </c>
      <c r="LI31" s="32" t="s">
        <v>824</v>
      </c>
      <c r="LJ31" s="33">
        <v>1</v>
      </c>
      <c r="LK31" s="34">
        <v>44203.187754629631</v>
      </c>
      <c r="LL31" s="32" t="s" cm="1">
        <v>1005</v>
      </c>
      <c r="LM31" s="32" t="s" cm="1">
        <v>977</v>
      </c>
      <c r="LN31" s="32" t="s" cm="1">
        <v>820</v>
      </c>
      <c r="LO31" s="30" t="s">
        <v>444</v>
      </c>
      <c r="LP31" s="31" t="s">
        <v>116</v>
      </c>
      <c r="LQ31" s="32" t="s">
        <v>897</v>
      </c>
      <c r="LR31" s="33">
        <v>1</v>
      </c>
      <c r="LS31" s="34">
        <v>44203.263541666667</v>
      </c>
      <c r="LT31" s="32" t="s" cm="1">
        <v>537</v>
      </c>
      <c r="LU31" s="32" t="s" cm="1">
        <v>444</v>
      </c>
      <c r="LV31" s="32" t="s" cm="1">
        <v>332</v>
      </c>
      <c r="LW31" s="30" t="s">
        <v>522</v>
      </c>
      <c r="LX31" s="31" t="s">
        <v>116</v>
      </c>
      <c r="LY31" s="32" t="s">
        <v>899</v>
      </c>
      <c r="LZ31" s="33">
        <v>1</v>
      </c>
      <c r="MA31" s="34">
        <v>44203.271122685182</v>
      </c>
      <c r="MB31" s="32" t="s" cm="1">
        <v>540</v>
      </c>
      <c r="MC31" s="32" t="s" cm="1">
        <v>522</v>
      </c>
      <c r="MD31" s="32" t="s" cm="1">
        <v>350</v>
      </c>
      <c r="ME31" s="30" t="s">
        <v>444</v>
      </c>
      <c r="MF31" s="31" t="s">
        <v>116</v>
      </c>
      <c r="MG31" s="32" t="s">
        <v>902</v>
      </c>
      <c r="MH31" s="33">
        <v>1</v>
      </c>
      <c r="MI31" s="34">
        <v>44203.293854166666</v>
      </c>
      <c r="MJ31" s="32" t="s" cm="1">
        <v>537</v>
      </c>
      <c r="MK31" s="32" t="s" cm="1">
        <v>444</v>
      </c>
      <c r="ML31" s="32" t="s" cm="1">
        <v>332</v>
      </c>
    </row>
    <row r="32" spans="1:350" x14ac:dyDescent="0.25">
      <c r="A32" s="1" t="s">
        <v>110</v>
      </c>
      <c r="B32" s="17" t="s">
        <v>110</v>
      </c>
      <c r="C32" s="13" t="s">
        <v>111</v>
      </c>
      <c r="D32" s="24">
        <v>37</v>
      </c>
      <c r="E32" s="9" t="s">
        <v>542</v>
      </c>
      <c r="F32" s="25" t="s">
        <v>116</v>
      </c>
      <c r="G32" s="7" t="s">
        <v>305</v>
      </c>
      <c r="H32" s="26">
        <v>1</v>
      </c>
      <c r="I32" s="11">
        <v>44200.931643518517</v>
      </c>
      <c r="J32" s="7" t="s" cm="1">
        <v>543</v>
      </c>
      <c r="K32" s="7" t="s" cm="1">
        <v>542</v>
      </c>
      <c r="L32" s="7" t="s" cm="1">
        <v>307</v>
      </c>
      <c r="M32" s="9" t="s">
        <v>544</v>
      </c>
      <c r="N32" s="25" t="s">
        <v>116</v>
      </c>
      <c r="O32" s="7" t="s">
        <v>309</v>
      </c>
      <c r="P32" s="26">
        <v>1</v>
      </c>
      <c r="Q32" s="11">
        <v>44200.938900462963</v>
      </c>
      <c r="R32" s="7" t="s" cm="1">
        <v>545</v>
      </c>
      <c r="S32" s="7" t="s" cm="1">
        <v>544</v>
      </c>
      <c r="T32" s="7" t="s" cm="1">
        <v>311</v>
      </c>
      <c r="U32" s="9" t="s">
        <v>546</v>
      </c>
      <c r="V32" s="25" t="s">
        <v>116</v>
      </c>
      <c r="W32" s="7" t="s">
        <v>313</v>
      </c>
      <c r="X32" s="26">
        <v>1</v>
      </c>
      <c r="Y32" s="11">
        <v>44200.946180555555</v>
      </c>
      <c r="Z32" s="7" t="s" cm="1">
        <v>547</v>
      </c>
      <c r="AA32" s="7" t="s" cm="1">
        <v>546</v>
      </c>
      <c r="AB32" s="7" t="s" cm="1">
        <v>316</v>
      </c>
      <c r="AC32" s="9" t="s">
        <v>542</v>
      </c>
      <c r="AD32" s="25" t="s">
        <v>116</v>
      </c>
      <c r="AE32" s="7" t="s">
        <v>318</v>
      </c>
      <c r="AF32" s="26">
        <v>1</v>
      </c>
      <c r="AG32" s="11">
        <v>44200.953449074077</v>
      </c>
      <c r="AH32" s="7" t="s" cm="1">
        <v>543</v>
      </c>
      <c r="AI32" s="7" t="s" cm="1">
        <v>542</v>
      </c>
      <c r="AJ32" s="7" t="s" cm="1">
        <v>307</v>
      </c>
      <c r="AK32" s="9" t="s">
        <v>544</v>
      </c>
      <c r="AL32" s="25" t="s">
        <v>116</v>
      </c>
      <c r="AM32" s="7" t="s">
        <v>320</v>
      </c>
      <c r="AN32" s="26">
        <v>1</v>
      </c>
      <c r="AO32" s="11">
        <v>44200.960729166669</v>
      </c>
      <c r="AP32" s="7" t="s" cm="1">
        <v>545</v>
      </c>
      <c r="AQ32" s="7" t="s" cm="1">
        <v>544</v>
      </c>
      <c r="AR32" s="7" t="s" cm="1">
        <v>311</v>
      </c>
      <c r="AS32" s="9" t="s">
        <v>548</v>
      </c>
      <c r="AT32" s="25" t="s">
        <v>116</v>
      </c>
      <c r="AU32" s="7" t="s">
        <v>321</v>
      </c>
      <c r="AV32" s="26">
        <v>1</v>
      </c>
      <c r="AW32" s="11">
        <v>44200.967986111114</v>
      </c>
      <c r="AX32" s="7" t="s" cm="1">
        <v>549</v>
      </c>
      <c r="AY32" s="7" t="s" cm="1">
        <v>548</v>
      </c>
      <c r="AZ32" s="7" t="s" cm="1">
        <v>324</v>
      </c>
      <c r="BA32" s="9" t="s">
        <v>550</v>
      </c>
      <c r="BB32" s="25" t="s">
        <v>116</v>
      </c>
      <c r="BC32" s="7" t="s">
        <v>326</v>
      </c>
      <c r="BD32" s="26">
        <v>1</v>
      </c>
      <c r="BE32" s="11">
        <v>44200.975266203706</v>
      </c>
      <c r="BF32" s="7" t="s" cm="1">
        <v>551</v>
      </c>
      <c r="BG32" s="7" t="s" cm="1">
        <v>550</v>
      </c>
      <c r="BH32" s="7" t="s" cm="1">
        <v>328</v>
      </c>
      <c r="BI32" s="9" t="s">
        <v>552</v>
      </c>
      <c r="BJ32" s="25" t="s">
        <v>116</v>
      </c>
      <c r="BK32" s="7" t="s">
        <v>330</v>
      </c>
      <c r="BL32" s="26">
        <v>1</v>
      </c>
      <c r="BM32" s="11">
        <v>44200.997083333335</v>
      </c>
      <c r="BN32" s="7" t="s" cm="1">
        <v>553</v>
      </c>
      <c r="BO32" s="7" t="s" cm="1">
        <v>552</v>
      </c>
      <c r="BP32" s="7" t="s" cm="1">
        <v>332</v>
      </c>
      <c r="BQ32" s="9" t="s">
        <v>546</v>
      </c>
      <c r="BR32" s="25" t="s">
        <v>116</v>
      </c>
      <c r="BS32" s="7" t="s">
        <v>333</v>
      </c>
      <c r="BT32" s="26">
        <v>1</v>
      </c>
      <c r="BU32" s="11">
        <v>44201.004351851851</v>
      </c>
      <c r="BV32" s="7" t="s" cm="1">
        <v>547</v>
      </c>
      <c r="BW32" s="7" t="s" cm="1">
        <v>546</v>
      </c>
      <c r="BX32" s="7" t="s" cm="1">
        <v>316</v>
      </c>
      <c r="BY32" s="9" t="s">
        <v>542</v>
      </c>
      <c r="BZ32" s="25" t="s">
        <v>116</v>
      </c>
      <c r="CA32" s="7" t="s">
        <v>334</v>
      </c>
      <c r="CB32" s="26">
        <v>1</v>
      </c>
      <c r="CC32" s="11">
        <v>44201.018888888888</v>
      </c>
      <c r="CD32" s="7" t="s" cm="1">
        <v>543</v>
      </c>
      <c r="CE32" s="7" t="s" cm="1">
        <v>542</v>
      </c>
      <c r="CF32" s="7" t="s" cm="1">
        <v>307</v>
      </c>
      <c r="CG32" s="9" t="s">
        <v>542</v>
      </c>
      <c r="CH32" s="25" t="s">
        <v>116</v>
      </c>
      <c r="CI32" s="7" t="s">
        <v>336</v>
      </c>
      <c r="CJ32" s="26">
        <v>1</v>
      </c>
      <c r="CK32" s="11">
        <v>44201.026145833333</v>
      </c>
      <c r="CL32" s="7" t="s" cm="1">
        <v>543</v>
      </c>
      <c r="CM32" s="7" t="s" cm="1">
        <v>542</v>
      </c>
      <c r="CN32" s="7" t="s" cm="1">
        <v>307</v>
      </c>
      <c r="CO32" s="9" t="s">
        <v>546</v>
      </c>
      <c r="CP32" s="25" t="s">
        <v>116</v>
      </c>
      <c r="CQ32" s="7" t="s">
        <v>338</v>
      </c>
      <c r="CR32" s="26">
        <v>1</v>
      </c>
      <c r="CS32" s="11">
        <v>44201.033414351848</v>
      </c>
      <c r="CT32" s="7" t="s" cm="1">
        <v>547</v>
      </c>
      <c r="CU32" s="7" t="s" cm="1">
        <v>546</v>
      </c>
      <c r="CV32" s="7" t="s" cm="1">
        <v>316</v>
      </c>
      <c r="CW32" s="9" t="s">
        <v>550</v>
      </c>
      <c r="CX32" s="25" t="s">
        <v>116</v>
      </c>
      <c r="CY32" s="7" t="s">
        <v>516</v>
      </c>
      <c r="CZ32" s="26">
        <v>1</v>
      </c>
      <c r="DA32" s="11">
        <v>44201.113368055558</v>
      </c>
      <c r="DB32" s="7" t="s" cm="1">
        <v>551</v>
      </c>
      <c r="DC32" s="7" t="s" cm="1">
        <v>550</v>
      </c>
      <c r="DD32" s="7" t="s" cm="1">
        <v>328</v>
      </c>
      <c r="DE32" s="9" t="s">
        <v>552</v>
      </c>
      <c r="DF32" s="25" t="s">
        <v>116</v>
      </c>
      <c r="DG32" s="7" t="s">
        <v>518</v>
      </c>
      <c r="DH32" s="26">
        <v>1</v>
      </c>
      <c r="DI32" s="11">
        <v>44201.164247685185</v>
      </c>
      <c r="DJ32" s="7" t="s" cm="1">
        <v>553</v>
      </c>
      <c r="DK32" s="7" t="s" cm="1">
        <v>552</v>
      </c>
      <c r="DL32" s="7" t="s" cm="1">
        <v>332</v>
      </c>
      <c r="DM32" s="9" t="s">
        <v>161</v>
      </c>
      <c r="DN32" s="25" t="s">
        <v>96</v>
      </c>
      <c r="DO32" s="7" t="s">
        <v>520</v>
      </c>
      <c r="DP32" s="26">
        <v>1</v>
      </c>
      <c r="DQ32" s="11">
        <v>44201.215173611112</v>
      </c>
      <c r="DR32" s="7" t="s" cm="1">
        <v>554</v>
      </c>
      <c r="DS32" s="7" t="s" cm="1">
        <v>555</v>
      </c>
      <c r="DT32" s="7" t="s" cm="1">
        <v>350</v>
      </c>
      <c r="DU32" s="9" t="s">
        <v>556</v>
      </c>
      <c r="DV32" s="25" t="s">
        <v>35</v>
      </c>
      <c r="DW32" s="7" t="s">
        <v>352</v>
      </c>
      <c r="DX32" s="26">
        <v>1</v>
      </c>
      <c r="DY32" s="11">
        <v>44201.055219907408</v>
      </c>
      <c r="DZ32" s="7" t="s" cm="1">
        <v>547</v>
      </c>
      <c r="EA32" s="7" t="s" cm="1">
        <v>546</v>
      </c>
      <c r="EB32" s="7" t="s" cm="1">
        <v>316</v>
      </c>
      <c r="ED32" s="1" t="s">
        <v>110</v>
      </c>
      <c r="EE32" s="17" t="s">
        <v>110</v>
      </c>
      <c r="EF32" s="13" t="s">
        <v>111</v>
      </c>
      <c r="EG32" s="24">
        <v>37</v>
      </c>
      <c r="EH32" s="9" t="s">
        <v>1480</v>
      </c>
      <c r="EI32" s="25" t="s">
        <v>35</v>
      </c>
      <c r="EJ32" s="7" t="s">
        <v>1367</v>
      </c>
      <c r="EK32" s="26">
        <v>1</v>
      </c>
      <c r="EL32" s="11">
        <v>44197.441516203704</v>
      </c>
      <c r="EM32" s="7" t="s" cm="1">
        <v>554</v>
      </c>
      <c r="EN32" s="7" t="s" cm="1">
        <v>555</v>
      </c>
      <c r="EO32" s="7" t="s" cm="1">
        <v>350</v>
      </c>
      <c r="EP32" s="9" t="s">
        <v>982</v>
      </c>
      <c r="EQ32" s="25" t="s">
        <v>35</v>
      </c>
      <c r="ER32" s="7" t="s">
        <v>1496</v>
      </c>
      <c r="ES32" s="26">
        <v>1</v>
      </c>
      <c r="ET32" s="11">
        <v>44197.501238425924</v>
      </c>
      <c r="EU32" s="7" t="s" cm="1">
        <v>1506</v>
      </c>
      <c r="EV32" s="7" t="s" cm="1">
        <v>1507</v>
      </c>
      <c r="EW32" s="7" t="s" cm="1">
        <v>1371</v>
      </c>
      <c r="EX32" s="9" t="s">
        <v>1508</v>
      </c>
      <c r="EY32" s="25" t="s">
        <v>96</v>
      </c>
      <c r="EZ32" s="7" t="s">
        <v>1373</v>
      </c>
      <c r="FA32" s="26">
        <v>1</v>
      </c>
      <c r="FB32" s="11">
        <v>44197.546087962961</v>
      </c>
      <c r="FC32" s="7" t="s" cm="1">
        <v>554</v>
      </c>
      <c r="FD32" s="7" t="s" cm="1">
        <v>555</v>
      </c>
      <c r="FE32" s="7" t="s" cm="1">
        <v>350</v>
      </c>
      <c r="FF32" s="9" t="s">
        <v>1509</v>
      </c>
      <c r="FG32" s="25" t="s">
        <v>35</v>
      </c>
      <c r="FH32" s="7" t="s">
        <v>1375</v>
      </c>
      <c r="FI32" s="26">
        <v>1</v>
      </c>
      <c r="FJ32" s="11">
        <v>44197.598356481481</v>
      </c>
      <c r="FK32" s="7" t="s" cm="1">
        <v>554</v>
      </c>
      <c r="FL32" s="7" t="s" cm="1">
        <v>555</v>
      </c>
      <c r="FM32" s="7" t="s" cm="1">
        <v>350</v>
      </c>
      <c r="FN32" s="9" t="s">
        <v>1510</v>
      </c>
      <c r="FO32" s="25" t="s">
        <v>35</v>
      </c>
      <c r="FP32" s="7" t="s">
        <v>1448</v>
      </c>
      <c r="FQ32" s="26">
        <v>1</v>
      </c>
      <c r="FR32" s="11">
        <v>44197.635671296295</v>
      </c>
      <c r="FS32" s="7" t="s" cm="1">
        <v>554</v>
      </c>
      <c r="FT32" s="7" t="s" cm="1">
        <v>555</v>
      </c>
      <c r="FU32" s="7" t="s" cm="1">
        <v>350</v>
      </c>
      <c r="FV32" s="9" t="s">
        <v>555</v>
      </c>
      <c r="FW32" s="25" t="s">
        <v>116</v>
      </c>
      <c r="FX32" s="7" t="s">
        <v>1378</v>
      </c>
      <c r="FY32" s="26">
        <v>1</v>
      </c>
      <c r="FZ32" s="11">
        <v>44197.687905092593</v>
      </c>
      <c r="GA32" s="7" t="s" cm="1">
        <v>554</v>
      </c>
      <c r="GB32" s="7" t="s" cm="1">
        <v>555</v>
      </c>
      <c r="GC32" s="7" t="s" cm="1">
        <v>350</v>
      </c>
      <c r="GD32" s="9" t="s">
        <v>555</v>
      </c>
      <c r="GE32" s="25" t="s">
        <v>116</v>
      </c>
      <c r="GF32" s="7" t="s">
        <v>1379</v>
      </c>
      <c r="GG32" s="26">
        <v>1</v>
      </c>
      <c r="GH32" s="11">
        <v>44197.702847222223</v>
      </c>
      <c r="GI32" s="7" t="s" cm="1">
        <v>554</v>
      </c>
      <c r="GJ32" s="7" t="s" cm="1">
        <v>555</v>
      </c>
      <c r="GK32" s="7" t="s" cm="1">
        <v>350</v>
      </c>
      <c r="GL32" s="9" t="s">
        <v>555</v>
      </c>
      <c r="GM32" s="25" t="s">
        <v>116</v>
      </c>
      <c r="GN32" s="7" t="s">
        <v>1380</v>
      </c>
      <c r="GO32" s="26">
        <v>1</v>
      </c>
      <c r="GP32" s="11">
        <v>44197.717766203707</v>
      </c>
      <c r="GQ32" s="7" t="s" cm="1">
        <v>554</v>
      </c>
      <c r="GR32" s="7" t="s" cm="1">
        <v>555</v>
      </c>
      <c r="GS32" s="7" t="s" cm="1">
        <v>350</v>
      </c>
      <c r="GT32" s="9" t="s">
        <v>552</v>
      </c>
      <c r="GU32" s="25" t="s">
        <v>116</v>
      </c>
      <c r="GV32" s="7" t="s">
        <v>1382</v>
      </c>
      <c r="GW32" s="26">
        <v>1</v>
      </c>
      <c r="GX32" s="11">
        <v>44197.74763888889</v>
      </c>
      <c r="GY32" s="7" t="s" cm="1">
        <v>553</v>
      </c>
      <c r="GZ32" s="7" t="s" cm="1">
        <v>552</v>
      </c>
      <c r="HA32" s="7" t="s" cm="1">
        <v>332</v>
      </c>
      <c r="HB32" s="9" t="s">
        <v>546</v>
      </c>
      <c r="HC32" s="25" t="s">
        <v>116</v>
      </c>
      <c r="HD32" s="7" t="s">
        <v>1384</v>
      </c>
      <c r="HE32" s="26">
        <v>1</v>
      </c>
      <c r="HF32" s="11">
        <v>44197.755104166667</v>
      </c>
      <c r="HG32" s="7" t="s" cm="1">
        <v>547</v>
      </c>
      <c r="HH32" s="7" t="s" cm="1">
        <v>546</v>
      </c>
      <c r="HI32" s="7" t="s" cm="1">
        <v>316</v>
      </c>
      <c r="HJ32" s="9" t="s">
        <v>542</v>
      </c>
      <c r="HK32" s="25" t="s">
        <v>116</v>
      </c>
      <c r="HL32" s="7" t="s">
        <v>1386</v>
      </c>
      <c r="HM32" s="26">
        <v>1</v>
      </c>
      <c r="HN32" s="11">
        <v>44197.76258101852</v>
      </c>
      <c r="HO32" s="7" t="s" cm="1">
        <v>543</v>
      </c>
      <c r="HP32" s="7" t="s" cm="1">
        <v>542</v>
      </c>
      <c r="HQ32" s="7" t="s" cm="1">
        <v>307</v>
      </c>
      <c r="HR32" s="9" t="s">
        <v>1008</v>
      </c>
      <c r="HS32" s="25" t="s">
        <v>116</v>
      </c>
      <c r="HT32" s="7" t="s">
        <v>1483</v>
      </c>
      <c r="HU32" s="26">
        <v>1</v>
      </c>
      <c r="HV32" s="11">
        <v>44197.770057870373</v>
      </c>
      <c r="HW32" s="7" t="s" cm="1">
        <v>1009</v>
      </c>
      <c r="HX32" s="7" t="s" cm="1">
        <v>1008</v>
      </c>
      <c r="HY32" s="7" t="s" cm="1">
        <v>820</v>
      </c>
      <c r="HZ32" s="9" t="s">
        <v>555</v>
      </c>
      <c r="IA32" s="25" t="s">
        <v>116</v>
      </c>
      <c r="IB32" s="7" t="s">
        <v>1484</v>
      </c>
      <c r="IC32" s="26">
        <v>1</v>
      </c>
      <c r="ID32" s="11">
        <v>44197.829907407409</v>
      </c>
      <c r="IE32" s="7" t="s" cm="1">
        <v>554</v>
      </c>
      <c r="IF32" s="7" t="s" cm="1">
        <v>555</v>
      </c>
      <c r="IG32" s="7" t="s" cm="1">
        <v>350</v>
      </c>
      <c r="IJ32" s="17" t="s">
        <v>110</v>
      </c>
      <c r="IK32" s="13" t="s">
        <v>111</v>
      </c>
      <c r="IL32" s="24">
        <v>37</v>
      </c>
      <c r="IM32" s="9" t="s">
        <v>1008</v>
      </c>
      <c r="IN32" s="25" t="s">
        <v>116</v>
      </c>
      <c r="IO32" s="7" t="s">
        <v>959</v>
      </c>
      <c r="IP32" s="26">
        <v>1</v>
      </c>
      <c r="IQ32" s="11">
        <v>44202.719282407408</v>
      </c>
      <c r="IR32" s="7" t="s" cm="1">
        <v>1009</v>
      </c>
      <c r="IS32" s="7" t="s" cm="1">
        <v>1008</v>
      </c>
      <c r="IT32" s="7" t="s" cm="1">
        <v>820</v>
      </c>
      <c r="IU32" s="9" t="s">
        <v>1010</v>
      </c>
      <c r="IV32" s="25" t="s">
        <v>35</v>
      </c>
      <c r="IW32" s="7" t="s">
        <v>962</v>
      </c>
      <c r="IX32" s="26">
        <v>1</v>
      </c>
      <c r="IY32" s="11">
        <v>44202.787129629629</v>
      </c>
      <c r="IZ32" s="7" t="s" cm="1">
        <v>1009</v>
      </c>
      <c r="JA32" s="7" t="s" cm="1">
        <v>1008</v>
      </c>
      <c r="JB32" s="7" t="s" cm="1">
        <v>820</v>
      </c>
      <c r="JC32" s="9" t="s">
        <v>1011</v>
      </c>
      <c r="JD32" s="25" t="s">
        <v>35</v>
      </c>
      <c r="JE32" s="7" t="s">
        <v>964</v>
      </c>
      <c r="JF32" s="26">
        <v>1</v>
      </c>
      <c r="JG32" s="11">
        <v>44202.870127314818</v>
      </c>
      <c r="JH32" s="7" t="s" cm="1">
        <v>1009</v>
      </c>
      <c r="JI32" s="7" t="s" cm="1">
        <v>1008</v>
      </c>
      <c r="JJ32" s="7" t="s" cm="1">
        <v>820</v>
      </c>
      <c r="JK32" s="9" t="s">
        <v>1012</v>
      </c>
      <c r="JL32" s="25" t="s">
        <v>96</v>
      </c>
      <c r="JM32" s="7" t="s">
        <v>966</v>
      </c>
      <c r="JN32" s="26">
        <v>1</v>
      </c>
      <c r="JO32" s="11">
        <v>44202.945601851854</v>
      </c>
      <c r="JP32" s="7" t="s" cm="1">
        <v>554</v>
      </c>
      <c r="JQ32" s="7" t="s" cm="1">
        <v>555</v>
      </c>
      <c r="JR32" s="7" t="s" cm="1">
        <v>350</v>
      </c>
      <c r="JS32" s="9" t="s">
        <v>1008</v>
      </c>
      <c r="JT32" s="25" t="s">
        <v>116</v>
      </c>
      <c r="JU32" s="7" t="s">
        <v>969</v>
      </c>
      <c r="JV32" s="26">
        <v>1</v>
      </c>
      <c r="JW32" s="11">
        <v>44202.953159722223</v>
      </c>
      <c r="JX32" s="7" t="s" cm="1">
        <v>1009</v>
      </c>
      <c r="JY32" s="7" t="s" cm="1">
        <v>1008</v>
      </c>
      <c r="JZ32" s="7" t="s" cm="1">
        <v>820</v>
      </c>
      <c r="KA32" s="9" t="s">
        <v>1008</v>
      </c>
      <c r="KB32" s="25" t="s">
        <v>116</v>
      </c>
      <c r="KC32" s="7" t="s">
        <v>971</v>
      </c>
      <c r="KD32" s="26">
        <v>1</v>
      </c>
      <c r="KE32" s="11">
        <v>44203.028726851851</v>
      </c>
      <c r="KF32" s="7" t="s" cm="1">
        <v>1009</v>
      </c>
      <c r="KG32" s="7" t="s" cm="1">
        <v>1008</v>
      </c>
      <c r="KH32" s="7" t="s" cm="1">
        <v>820</v>
      </c>
      <c r="KI32" s="9" t="s">
        <v>555</v>
      </c>
      <c r="KJ32" s="25" t="s">
        <v>116</v>
      </c>
      <c r="KK32" s="7" t="s">
        <v>814</v>
      </c>
      <c r="KL32" s="26">
        <v>1</v>
      </c>
      <c r="KM32" s="11">
        <v>44203.043842592589</v>
      </c>
      <c r="KN32" s="7" t="s" cm="1">
        <v>554</v>
      </c>
      <c r="KO32" s="7" t="s" cm="1">
        <v>555</v>
      </c>
      <c r="KP32" s="7" t="s" cm="1">
        <v>350</v>
      </c>
      <c r="KQ32" s="9" t="s">
        <v>1013</v>
      </c>
      <c r="KR32" s="25" t="s">
        <v>96</v>
      </c>
      <c r="KS32" s="7" t="s">
        <v>817</v>
      </c>
      <c r="KT32" s="26">
        <v>1</v>
      </c>
      <c r="KU32" s="11">
        <v>44203.096782407411</v>
      </c>
      <c r="KV32" s="7" t="s" cm="1">
        <v>1009</v>
      </c>
      <c r="KW32" s="7" t="s" cm="1">
        <v>1008</v>
      </c>
      <c r="KX32" s="7" t="s" cm="1">
        <v>820</v>
      </c>
      <c r="KY32" s="9" t="s">
        <v>1014</v>
      </c>
      <c r="KZ32" s="25" t="s">
        <v>96</v>
      </c>
      <c r="LA32" s="7" t="s">
        <v>822</v>
      </c>
      <c r="LB32" s="26">
        <v>1</v>
      </c>
      <c r="LC32" s="11">
        <v>44203.180162037039</v>
      </c>
      <c r="LD32" s="7" t="s" cm="1">
        <v>545</v>
      </c>
      <c r="LE32" s="7" t="s" cm="1">
        <v>544</v>
      </c>
      <c r="LF32" s="7" t="s" cm="1">
        <v>311</v>
      </c>
      <c r="LG32" s="9" t="s">
        <v>704</v>
      </c>
      <c r="LH32" s="25" t="s">
        <v>96</v>
      </c>
      <c r="LI32" s="7" t="s">
        <v>824</v>
      </c>
      <c r="LJ32" s="26">
        <v>1</v>
      </c>
      <c r="LK32" s="11">
        <v>44203.187754629631</v>
      </c>
      <c r="LL32" s="7" t="s" cm="1">
        <v>1009</v>
      </c>
      <c r="LM32" s="7" t="s" cm="1">
        <v>1008</v>
      </c>
      <c r="LN32" s="7" t="s" cm="1">
        <v>820</v>
      </c>
      <c r="LO32" s="9" t="s">
        <v>552</v>
      </c>
      <c r="LP32" s="25" t="s">
        <v>116</v>
      </c>
      <c r="LQ32" s="7" t="s">
        <v>897</v>
      </c>
      <c r="LR32" s="26">
        <v>1</v>
      </c>
      <c r="LS32" s="11">
        <v>44203.263541666667</v>
      </c>
      <c r="LT32" s="7" t="s" cm="1">
        <v>553</v>
      </c>
      <c r="LU32" s="7" t="s" cm="1">
        <v>552</v>
      </c>
      <c r="LV32" s="7" t="s" cm="1">
        <v>332</v>
      </c>
      <c r="LW32" s="9" t="s">
        <v>555</v>
      </c>
      <c r="LX32" s="25" t="s">
        <v>116</v>
      </c>
      <c r="LY32" s="7" t="s">
        <v>899</v>
      </c>
      <c r="LZ32" s="26">
        <v>1</v>
      </c>
      <c r="MA32" s="11">
        <v>44203.271122685182</v>
      </c>
      <c r="MB32" s="7" t="s" cm="1">
        <v>554</v>
      </c>
      <c r="MC32" s="7" t="s" cm="1">
        <v>555</v>
      </c>
      <c r="MD32" s="7" t="s" cm="1">
        <v>350</v>
      </c>
      <c r="ME32" s="9" t="s">
        <v>552</v>
      </c>
      <c r="MF32" s="25" t="s">
        <v>116</v>
      </c>
      <c r="MG32" s="7" t="s">
        <v>902</v>
      </c>
      <c r="MH32" s="26">
        <v>1</v>
      </c>
      <c r="MI32" s="11">
        <v>44203.293854166666</v>
      </c>
      <c r="MJ32" s="7" t="s" cm="1">
        <v>553</v>
      </c>
      <c r="MK32" s="7" t="s" cm="1">
        <v>552</v>
      </c>
      <c r="ML32" s="7" t="s" cm="1">
        <v>332</v>
      </c>
    </row>
    <row r="33" spans="1:350" x14ac:dyDescent="0.25">
      <c r="A33" s="1" t="s">
        <v>118</v>
      </c>
      <c r="B33" s="27" t="s">
        <v>118</v>
      </c>
      <c r="C33" s="28" t="s">
        <v>119</v>
      </c>
      <c r="D33" s="29">
        <v>40</v>
      </c>
      <c r="E33" s="30" t="s">
        <v>304</v>
      </c>
      <c r="F33" s="31" t="s">
        <v>116</v>
      </c>
      <c r="G33" s="32" t="s">
        <v>305</v>
      </c>
      <c r="H33" s="33">
        <v>1</v>
      </c>
      <c r="I33" s="34">
        <v>44200.931643518517</v>
      </c>
      <c r="J33" s="32" t="s" cm="1">
        <v>557</v>
      </c>
      <c r="K33" s="32" t="s" cm="1">
        <v>304</v>
      </c>
      <c r="L33" s="32" t="s" cm="1">
        <v>307</v>
      </c>
      <c r="M33" s="30" t="s">
        <v>308</v>
      </c>
      <c r="N33" s="31" t="s">
        <v>116</v>
      </c>
      <c r="O33" s="32" t="s">
        <v>309</v>
      </c>
      <c r="P33" s="33">
        <v>1</v>
      </c>
      <c r="Q33" s="34">
        <v>44200.938900462963</v>
      </c>
      <c r="R33" s="32" t="s" cm="1">
        <v>558</v>
      </c>
      <c r="S33" s="32" t="s" cm="1">
        <v>308</v>
      </c>
      <c r="T33" s="32" t="s" cm="1">
        <v>311</v>
      </c>
      <c r="U33" s="30" t="s">
        <v>315</v>
      </c>
      <c r="V33" s="31" t="s">
        <v>116</v>
      </c>
      <c r="W33" s="32" t="s">
        <v>313</v>
      </c>
      <c r="X33" s="33">
        <v>1</v>
      </c>
      <c r="Y33" s="34">
        <v>44200.946180555555</v>
      </c>
      <c r="Z33" s="32" t="s" cm="1">
        <v>559</v>
      </c>
      <c r="AA33" s="32" t="s" cm="1">
        <v>315</v>
      </c>
      <c r="AB33" s="32" t="s" cm="1">
        <v>316</v>
      </c>
      <c r="AC33" s="30" t="s">
        <v>560</v>
      </c>
      <c r="AD33" s="31" t="s">
        <v>96</v>
      </c>
      <c r="AE33" s="32" t="s">
        <v>318</v>
      </c>
      <c r="AF33" s="33">
        <v>1</v>
      </c>
      <c r="AG33" s="34">
        <v>44200.953449074077</v>
      </c>
      <c r="AH33" s="32" t="s" cm="1">
        <v>557</v>
      </c>
      <c r="AI33" s="32" t="s" cm="1">
        <v>304</v>
      </c>
      <c r="AJ33" s="32" t="s" cm="1">
        <v>307</v>
      </c>
      <c r="AK33" s="30" t="s">
        <v>308</v>
      </c>
      <c r="AL33" s="31" t="s">
        <v>116</v>
      </c>
      <c r="AM33" s="32" t="s">
        <v>320</v>
      </c>
      <c r="AN33" s="33">
        <v>1</v>
      </c>
      <c r="AO33" s="34">
        <v>44200.960729166669</v>
      </c>
      <c r="AP33" s="32" t="s" cm="1">
        <v>558</v>
      </c>
      <c r="AQ33" s="32" t="s" cm="1">
        <v>308</v>
      </c>
      <c r="AR33" s="32" t="s" cm="1">
        <v>311</v>
      </c>
      <c r="AS33" s="30" t="s">
        <v>323</v>
      </c>
      <c r="AT33" s="31" t="s">
        <v>116</v>
      </c>
      <c r="AU33" s="32" t="s">
        <v>321</v>
      </c>
      <c r="AV33" s="33">
        <v>1</v>
      </c>
      <c r="AW33" s="34">
        <v>44200.967986111114</v>
      </c>
      <c r="AX33" s="32" t="s" cm="1">
        <v>561</v>
      </c>
      <c r="AY33" s="32" t="s" cm="1">
        <v>323</v>
      </c>
      <c r="AZ33" s="32" t="s" cm="1">
        <v>324</v>
      </c>
      <c r="BA33" s="30" t="s">
        <v>127</v>
      </c>
      <c r="BB33" s="31" t="s">
        <v>96</v>
      </c>
      <c r="BC33" s="32" t="s">
        <v>326</v>
      </c>
      <c r="BD33" s="33">
        <v>1</v>
      </c>
      <c r="BE33" s="34">
        <v>44200.975266203706</v>
      </c>
      <c r="BF33" s="32" t="s" cm="1">
        <v>562</v>
      </c>
      <c r="BG33" s="32" t="s" cm="1">
        <v>325</v>
      </c>
      <c r="BH33" s="32" t="s" cm="1">
        <v>328</v>
      </c>
      <c r="BI33" s="30" t="s">
        <v>563</v>
      </c>
      <c r="BJ33" s="31" t="s">
        <v>96</v>
      </c>
      <c r="BK33" s="32" t="s">
        <v>330</v>
      </c>
      <c r="BL33" s="33">
        <v>1</v>
      </c>
      <c r="BM33" s="34">
        <v>44200.997083333335</v>
      </c>
      <c r="BN33" s="32" t="s" cm="1">
        <v>564</v>
      </c>
      <c r="BO33" s="32" t="s" cm="1">
        <v>329</v>
      </c>
      <c r="BP33" s="32" t="s" cm="1">
        <v>332</v>
      </c>
      <c r="BQ33" s="30" t="s">
        <v>565</v>
      </c>
      <c r="BR33" s="31" t="s">
        <v>96</v>
      </c>
      <c r="BS33" s="32" t="s">
        <v>333</v>
      </c>
      <c r="BT33" s="33">
        <v>1</v>
      </c>
      <c r="BU33" s="34">
        <v>44201.004351851851</v>
      </c>
      <c r="BV33" s="32" t="s" cm="1">
        <v>559</v>
      </c>
      <c r="BW33" s="32" t="s" cm="1">
        <v>315</v>
      </c>
      <c r="BX33" s="32" t="s" cm="1">
        <v>316</v>
      </c>
      <c r="BY33" s="30" t="s">
        <v>566</v>
      </c>
      <c r="BZ33" s="31" t="s">
        <v>96</v>
      </c>
      <c r="CA33" s="32" t="s">
        <v>334</v>
      </c>
      <c r="CB33" s="33">
        <v>1</v>
      </c>
      <c r="CC33" s="34">
        <v>44201.018888888888</v>
      </c>
      <c r="CD33" s="32" t="s" cm="1">
        <v>557</v>
      </c>
      <c r="CE33" s="32" t="s" cm="1">
        <v>304</v>
      </c>
      <c r="CF33" s="32" t="s" cm="1">
        <v>307</v>
      </c>
      <c r="CG33" s="30" t="s">
        <v>567</v>
      </c>
      <c r="CH33" s="31" t="s">
        <v>96</v>
      </c>
      <c r="CI33" s="32" t="s">
        <v>336</v>
      </c>
      <c r="CJ33" s="33">
        <v>1</v>
      </c>
      <c r="CK33" s="34">
        <v>44201.026145833333</v>
      </c>
      <c r="CL33" s="32" t="s" cm="1">
        <v>557</v>
      </c>
      <c r="CM33" s="32" t="s" cm="1">
        <v>304</v>
      </c>
      <c r="CN33" s="32" t="s" cm="1">
        <v>307</v>
      </c>
      <c r="CO33" s="30" t="s">
        <v>315</v>
      </c>
      <c r="CP33" s="31" t="s">
        <v>116</v>
      </c>
      <c r="CQ33" s="32" t="s">
        <v>338</v>
      </c>
      <c r="CR33" s="33">
        <v>1</v>
      </c>
      <c r="CS33" s="34">
        <v>44201.033414351848</v>
      </c>
      <c r="CT33" s="32" t="s" cm="1">
        <v>559</v>
      </c>
      <c r="CU33" s="32" t="s" cm="1">
        <v>315</v>
      </c>
      <c r="CV33" s="32" t="s" cm="1">
        <v>316</v>
      </c>
      <c r="CW33" s="30" t="s">
        <v>568</v>
      </c>
      <c r="CX33" s="31" t="s">
        <v>35</v>
      </c>
      <c r="CY33" s="32" t="s">
        <v>516</v>
      </c>
      <c r="CZ33" s="33">
        <v>1</v>
      </c>
      <c r="DA33" s="34">
        <v>44201.113368055558</v>
      </c>
      <c r="DB33" s="32" t="s" cm="1">
        <v>562</v>
      </c>
      <c r="DC33" s="32" t="s" cm="1">
        <v>325</v>
      </c>
      <c r="DD33" s="32" t="s" cm="1">
        <v>328</v>
      </c>
      <c r="DE33" s="30" t="s">
        <v>569</v>
      </c>
      <c r="DF33" s="31" t="s">
        <v>35</v>
      </c>
      <c r="DG33" s="32" t="s">
        <v>518</v>
      </c>
      <c r="DH33" s="33">
        <v>1</v>
      </c>
      <c r="DI33" s="34">
        <v>44201.164247685185</v>
      </c>
      <c r="DJ33" s="32" t="s" cm="1">
        <v>564</v>
      </c>
      <c r="DK33" s="32" t="s" cm="1">
        <v>329</v>
      </c>
      <c r="DL33" s="32" t="s" cm="1">
        <v>332</v>
      </c>
      <c r="DM33" s="30" t="s">
        <v>63</v>
      </c>
      <c r="DN33" s="31" t="s">
        <v>35</v>
      </c>
      <c r="DO33" s="32" t="s">
        <v>520</v>
      </c>
      <c r="DP33" s="33">
        <v>1</v>
      </c>
      <c r="DQ33" s="34">
        <v>44201.215173611112</v>
      </c>
      <c r="DR33" s="32" t="s" cm="1">
        <v>570</v>
      </c>
      <c r="DS33" s="32" t="s" cm="1">
        <v>571</v>
      </c>
      <c r="DT33" s="32" t="s" cm="1">
        <v>350</v>
      </c>
      <c r="DU33" s="30" t="s">
        <v>572</v>
      </c>
      <c r="DV33" s="31" t="s">
        <v>51</v>
      </c>
      <c r="DW33" s="32" t="s">
        <v>372</v>
      </c>
      <c r="DX33" s="33">
        <v>5</v>
      </c>
      <c r="DY33" s="34">
        <v>44201.0625</v>
      </c>
      <c r="DZ33" s="32" t="s" cm="1">
        <v>573</v>
      </c>
      <c r="EA33" s="32" t="s" cm="1">
        <v>316</v>
      </c>
      <c r="EB33" s="32" t="s" cm="1">
        <v>374</v>
      </c>
      <c r="EC33" s="32"/>
      <c r="ED33" s="1" t="s">
        <v>118</v>
      </c>
      <c r="EE33" s="27" t="s">
        <v>118</v>
      </c>
      <c r="EF33" s="28" t="s">
        <v>119</v>
      </c>
      <c r="EG33" s="29">
        <v>40</v>
      </c>
      <c r="EH33" s="30" t="s">
        <v>1775</v>
      </c>
      <c r="EI33" s="31" t="s">
        <v>51</v>
      </c>
      <c r="EJ33" s="32" t="s">
        <v>1392</v>
      </c>
      <c r="EK33" s="33">
        <v>5</v>
      </c>
      <c r="EL33" s="34">
        <v>44197.448993055557</v>
      </c>
      <c r="EM33" s="32" t="s" cm="1">
        <v>47</v>
      </c>
      <c r="EN33" s="32" t="s" cm="1">
        <v>350</v>
      </c>
      <c r="EO33" s="32" t="s" cm="1">
        <v>351</v>
      </c>
      <c r="EP33" s="30" t="s">
        <v>1776</v>
      </c>
      <c r="EQ33" s="31" t="s">
        <v>51</v>
      </c>
      <c r="ER33" s="32" t="s">
        <v>1369</v>
      </c>
      <c r="ES33" s="33">
        <v>5</v>
      </c>
      <c r="ET33" s="34">
        <v>44197.508703703701</v>
      </c>
      <c r="EU33" s="32" t="s" cm="1">
        <v>1638</v>
      </c>
      <c r="EV33" s="32" t="s" cm="1">
        <v>1371</v>
      </c>
      <c r="EW33" s="32" t="s" cm="1">
        <v>210</v>
      </c>
      <c r="EX33" s="30" t="s">
        <v>571</v>
      </c>
      <c r="EY33" s="31" t="s">
        <v>116</v>
      </c>
      <c r="EZ33" s="32" t="s">
        <v>1373</v>
      </c>
      <c r="FA33" s="33">
        <v>1</v>
      </c>
      <c r="FB33" s="34">
        <v>44197.546087962961</v>
      </c>
      <c r="FC33" s="32" t="s" cm="1">
        <v>570</v>
      </c>
      <c r="FD33" s="32" t="s" cm="1">
        <v>571</v>
      </c>
      <c r="FE33" s="32" t="s" cm="1">
        <v>350</v>
      </c>
      <c r="FF33" s="30" t="s">
        <v>571</v>
      </c>
      <c r="FG33" s="31" t="s">
        <v>116</v>
      </c>
      <c r="FH33" s="32" t="s">
        <v>1375</v>
      </c>
      <c r="FI33" s="33">
        <v>1</v>
      </c>
      <c r="FJ33" s="34">
        <v>44197.598356481481</v>
      </c>
      <c r="FK33" s="32" t="s" cm="1">
        <v>570</v>
      </c>
      <c r="FL33" s="32" t="s" cm="1">
        <v>571</v>
      </c>
      <c r="FM33" s="32" t="s" cm="1">
        <v>350</v>
      </c>
      <c r="FN33" s="30" t="s">
        <v>571</v>
      </c>
      <c r="FO33" s="31" t="s">
        <v>116</v>
      </c>
      <c r="FP33" s="32" t="s">
        <v>1448</v>
      </c>
      <c r="FQ33" s="33">
        <v>1</v>
      </c>
      <c r="FR33" s="34">
        <v>44197.635671296295</v>
      </c>
      <c r="FS33" s="32" t="s" cm="1">
        <v>570</v>
      </c>
      <c r="FT33" s="32" t="s" cm="1">
        <v>571</v>
      </c>
      <c r="FU33" s="32" t="s" cm="1">
        <v>350</v>
      </c>
      <c r="FV33" s="30" t="s">
        <v>571</v>
      </c>
      <c r="FW33" s="31" t="s">
        <v>116</v>
      </c>
      <c r="FX33" s="32" t="s">
        <v>1378</v>
      </c>
      <c r="FY33" s="33">
        <v>1</v>
      </c>
      <c r="FZ33" s="34">
        <v>44197.687905092593</v>
      </c>
      <c r="GA33" s="32" t="s" cm="1">
        <v>570</v>
      </c>
      <c r="GB33" s="32" t="s" cm="1">
        <v>571</v>
      </c>
      <c r="GC33" s="32" t="s" cm="1">
        <v>350</v>
      </c>
      <c r="GD33" s="30" t="s">
        <v>571</v>
      </c>
      <c r="GE33" s="31" t="s">
        <v>116</v>
      </c>
      <c r="GF33" s="32" t="s">
        <v>1379</v>
      </c>
      <c r="GG33" s="33">
        <v>1</v>
      </c>
      <c r="GH33" s="34">
        <v>44197.702847222223</v>
      </c>
      <c r="GI33" s="32" t="s" cm="1">
        <v>570</v>
      </c>
      <c r="GJ33" s="32" t="s" cm="1">
        <v>571</v>
      </c>
      <c r="GK33" s="32" t="s" cm="1">
        <v>350</v>
      </c>
      <c r="GL33" s="30" t="s">
        <v>571</v>
      </c>
      <c r="GM33" s="31" t="s">
        <v>116</v>
      </c>
      <c r="GN33" s="32" t="s">
        <v>1380</v>
      </c>
      <c r="GO33" s="33">
        <v>1</v>
      </c>
      <c r="GP33" s="34">
        <v>44197.717766203707</v>
      </c>
      <c r="GQ33" s="32" t="s" cm="1">
        <v>570</v>
      </c>
      <c r="GR33" s="32" t="s" cm="1">
        <v>571</v>
      </c>
      <c r="GS33" s="32" t="s" cm="1">
        <v>350</v>
      </c>
      <c r="GT33" s="30" t="s">
        <v>329</v>
      </c>
      <c r="GU33" s="31" t="s">
        <v>116</v>
      </c>
      <c r="GV33" s="32" t="s">
        <v>1382</v>
      </c>
      <c r="GW33" s="33">
        <v>1</v>
      </c>
      <c r="GX33" s="34">
        <v>44197.74763888889</v>
      </c>
      <c r="GY33" s="32" t="s" cm="1">
        <v>564</v>
      </c>
      <c r="GZ33" s="32" t="s" cm="1">
        <v>329</v>
      </c>
      <c r="HA33" s="32" t="s" cm="1">
        <v>332</v>
      </c>
      <c r="HB33" s="30" t="s">
        <v>315</v>
      </c>
      <c r="HC33" s="31" t="s">
        <v>116</v>
      </c>
      <c r="HD33" s="32" t="s">
        <v>1384</v>
      </c>
      <c r="HE33" s="33">
        <v>1</v>
      </c>
      <c r="HF33" s="34">
        <v>44197.755104166667</v>
      </c>
      <c r="HG33" s="32" t="s" cm="1">
        <v>559</v>
      </c>
      <c r="HH33" s="32" t="s" cm="1">
        <v>315</v>
      </c>
      <c r="HI33" s="32" t="s" cm="1">
        <v>316</v>
      </c>
      <c r="HJ33" s="30" t="s">
        <v>304</v>
      </c>
      <c r="HK33" s="31" t="s">
        <v>116</v>
      </c>
      <c r="HL33" s="32" t="s">
        <v>1386</v>
      </c>
      <c r="HM33" s="33">
        <v>1</v>
      </c>
      <c r="HN33" s="34">
        <v>44197.76258101852</v>
      </c>
      <c r="HO33" s="32" t="s" cm="1">
        <v>557</v>
      </c>
      <c r="HP33" s="32" t="s" cm="1">
        <v>304</v>
      </c>
      <c r="HQ33" s="32" t="s" cm="1">
        <v>307</v>
      </c>
      <c r="HR33" s="30" t="s">
        <v>1511</v>
      </c>
      <c r="HS33" s="31" t="s">
        <v>35</v>
      </c>
      <c r="HT33" s="32" t="s">
        <v>1483</v>
      </c>
      <c r="HU33" s="33">
        <v>1</v>
      </c>
      <c r="HV33" s="34">
        <v>44197.770057870373</v>
      </c>
      <c r="HW33" s="32" t="s" cm="1">
        <v>1016</v>
      </c>
      <c r="HX33" s="32" t="s" cm="1">
        <v>819</v>
      </c>
      <c r="HY33" s="32" t="s" cm="1">
        <v>820</v>
      </c>
      <c r="HZ33" s="30" t="s">
        <v>1512</v>
      </c>
      <c r="IA33" s="31" t="s">
        <v>35</v>
      </c>
      <c r="IB33" s="32" t="s">
        <v>1484</v>
      </c>
      <c r="IC33" s="33">
        <v>1</v>
      </c>
      <c r="ID33" s="34">
        <v>44197.829907407409</v>
      </c>
      <c r="IE33" s="32" t="s" cm="1">
        <v>570</v>
      </c>
      <c r="IF33" s="32" t="s" cm="1">
        <v>571</v>
      </c>
      <c r="IG33" s="32" t="s" cm="1">
        <v>350</v>
      </c>
      <c r="IJ33" s="27" t="s">
        <v>118</v>
      </c>
      <c r="IK33" s="28" t="s">
        <v>119</v>
      </c>
      <c r="IL33" s="29">
        <v>40</v>
      </c>
      <c r="IM33" s="30" t="s">
        <v>1015</v>
      </c>
      <c r="IN33" s="31" t="s">
        <v>35</v>
      </c>
      <c r="IO33" s="32" t="s">
        <v>959</v>
      </c>
      <c r="IP33" s="33">
        <v>1</v>
      </c>
      <c r="IQ33" s="34">
        <v>44202.719282407408</v>
      </c>
      <c r="IR33" s="32" t="s" cm="1">
        <v>1016</v>
      </c>
      <c r="IS33" s="32" t="s" cm="1">
        <v>819</v>
      </c>
      <c r="IT33" s="32" t="s" cm="1">
        <v>820</v>
      </c>
      <c r="IU33" s="30" t="s">
        <v>629</v>
      </c>
      <c r="IV33" s="31" t="s">
        <v>35</v>
      </c>
      <c r="IW33" s="32" t="s">
        <v>962</v>
      </c>
      <c r="IX33" s="33">
        <v>1</v>
      </c>
      <c r="IY33" s="34">
        <v>44202.787129629629</v>
      </c>
      <c r="IZ33" s="32" t="s" cm="1">
        <v>1016</v>
      </c>
      <c r="JA33" s="32" t="s" cm="1">
        <v>819</v>
      </c>
      <c r="JB33" s="32" t="s" cm="1">
        <v>820</v>
      </c>
      <c r="JC33" s="30" t="s">
        <v>1017</v>
      </c>
      <c r="JD33" s="31" t="s">
        <v>35</v>
      </c>
      <c r="JE33" s="32" t="s">
        <v>964</v>
      </c>
      <c r="JF33" s="33">
        <v>1</v>
      </c>
      <c r="JG33" s="34">
        <v>44202.870127314818</v>
      </c>
      <c r="JH33" s="32" t="s" cm="1">
        <v>1016</v>
      </c>
      <c r="JI33" s="32" t="s" cm="1">
        <v>819</v>
      </c>
      <c r="JJ33" s="32" t="s" cm="1">
        <v>820</v>
      </c>
      <c r="JK33" s="30" t="s">
        <v>1018</v>
      </c>
      <c r="JL33" s="31" t="s">
        <v>35</v>
      </c>
      <c r="JM33" s="32" t="s">
        <v>966</v>
      </c>
      <c r="JN33" s="33">
        <v>1</v>
      </c>
      <c r="JO33" s="34">
        <v>44202.945601851854</v>
      </c>
      <c r="JP33" s="32" t="s" cm="1">
        <v>570</v>
      </c>
      <c r="JQ33" s="32" t="s" cm="1">
        <v>571</v>
      </c>
      <c r="JR33" s="32" t="s" cm="1">
        <v>350</v>
      </c>
      <c r="JS33" s="30" t="s">
        <v>1019</v>
      </c>
      <c r="JT33" s="31" t="s">
        <v>96</v>
      </c>
      <c r="JU33" s="32" t="s">
        <v>969</v>
      </c>
      <c r="JV33" s="33">
        <v>1</v>
      </c>
      <c r="JW33" s="34">
        <v>44202.953159722223</v>
      </c>
      <c r="JX33" s="32" t="s" cm="1">
        <v>1016</v>
      </c>
      <c r="JY33" s="32" t="s" cm="1">
        <v>819</v>
      </c>
      <c r="JZ33" s="32" t="s" cm="1">
        <v>820</v>
      </c>
      <c r="KA33" s="30" t="s">
        <v>566</v>
      </c>
      <c r="KB33" s="31" t="s">
        <v>96</v>
      </c>
      <c r="KC33" s="32" t="s">
        <v>971</v>
      </c>
      <c r="KD33" s="33">
        <v>1</v>
      </c>
      <c r="KE33" s="34">
        <v>44203.028726851851</v>
      </c>
      <c r="KF33" s="32" t="s" cm="1">
        <v>1016</v>
      </c>
      <c r="KG33" s="32" t="s" cm="1">
        <v>819</v>
      </c>
      <c r="KH33" s="32" t="s" cm="1">
        <v>820</v>
      </c>
      <c r="KI33" s="30" t="s">
        <v>1020</v>
      </c>
      <c r="KJ33" s="31" t="s">
        <v>96</v>
      </c>
      <c r="KK33" s="32" t="s">
        <v>814</v>
      </c>
      <c r="KL33" s="33">
        <v>1</v>
      </c>
      <c r="KM33" s="34">
        <v>44203.043842592589</v>
      </c>
      <c r="KN33" s="32" t="s" cm="1">
        <v>570</v>
      </c>
      <c r="KO33" s="32" t="s" cm="1">
        <v>571</v>
      </c>
      <c r="KP33" s="32" t="s" cm="1">
        <v>350</v>
      </c>
      <c r="KQ33" s="30" t="s">
        <v>1021</v>
      </c>
      <c r="KR33" s="31" t="s">
        <v>96</v>
      </c>
      <c r="KS33" s="32" t="s">
        <v>817</v>
      </c>
      <c r="KT33" s="33">
        <v>1</v>
      </c>
      <c r="KU33" s="34">
        <v>44203.096782407411</v>
      </c>
      <c r="KV33" s="32" t="s" cm="1">
        <v>1016</v>
      </c>
      <c r="KW33" s="32" t="s" cm="1">
        <v>819</v>
      </c>
      <c r="KX33" s="32" t="s" cm="1">
        <v>820</v>
      </c>
      <c r="KY33" s="30" t="s">
        <v>550</v>
      </c>
      <c r="KZ33" s="31" t="s">
        <v>96</v>
      </c>
      <c r="LA33" s="32" t="s">
        <v>822</v>
      </c>
      <c r="LB33" s="33">
        <v>1</v>
      </c>
      <c r="LC33" s="34">
        <v>44203.180162037039</v>
      </c>
      <c r="LD33" s="32" t="s" cm="1">
        <v>558</v>
      </c>
      <c r="LE33" s="32" t="s" cm="1">
        <v>308</v>
      </c>
      <c r="LF33" s="32" t="s" cm="1">
        <v>311</v>
      </c>
      <c r="LG33" s="30" t="s">
        <v>1022</v>
      </c>
      <c r="LH33" s="31" t="s">
        <v>96</v>
      </c>
      <c r="LI33" s="32" t="s">
        <v>824</v>
      </c>
      <c r="LJ33" s="33">
        <v>1</v>
      </c>
      <c r="LK33" s="34">
        <v>44203.187754629631</v>
      </c>
      <c r="LL33" s="32" t="s" cm="1">
        <v>1016</v>
      </c>
      <c r="LM33" s="32" t="s" cm="1">
        <v>819</v>
      </c>
      <c r="LN33" s="32" t="s" cm="1">
        <v>820</v>
      </c>
      <c r="LO33" s="30" t="s">
        <v>329</v>
      </c>
      <c r="LP33" s="31" t="s">
        <v>116</v>
      </c>
      <c r="LQ33" s="32" t="s">
        <v>897</v>
      </c>
      <c r="LR33" s="33">
        <v>1</v>
      </c>
      <c r="LS33" s="34">
        <v>44203.263541666667</v>
      </c>
      <c r="LT33" s="32" t="s" cm="1">
        <v>564</v>
      </c>
      <c r="LU33" s="32" t="s" cm="1">
        <v>329</v>
      </c>
      <c r="LV33" s="32" t="s" cm="1">
        <v>332</v>
      </c>
      <c r="LW33" s="30" t="s">
        <v>571</v>
      </c>
      <c r="LX33" s="31" t="s">
        <v>116</v>
      </c>
      <c r="LY33" s="32" t="s">
        <v>899</v>
      </c>
      <c r="LZ33" s="33">
        <v>1</v>
      </c>
      <c r="MA33" s="34">
        <v>44203.271122685182</v>
      </c>
      <c r="MB33" s="32" t="s" cm="1">
        <v>570</v>
      </c>
      <c r="MC33" s="32" t="s" cm="1">
        <v>571</v>
      </c>
      <c r="MD33" s="32" t="s" cm="1">
        <v>350</v>
      </c>
      <c r="ME33" s="30" t="s">
        <v>329</v>
      </c>
      <c r="MF33" s="31" t="s">
        <v>116</v>
      </c>
      <c r="MG33" s="32" t="s">
        <v>902</v>
      </c>
      <c r="MH33" s="33">
        <v>1</v>
      </c>
      <c r="MI33" s="34">
        <v>44203.293854166666</v>
      </c>
      <c r="MJ33" s="32" t="s" cm="1">
        <v>564</v>
      </c>
      <c r="MK33" s="32" t="s" cm="1">
        <v>329</v>
      </c>
      <c r="ML33" s="32" t="s" cm="1">
        <v>332</v>
      </c>
    </row>
    <row r="34" spans="1:350" x14ac:dyDescent="0.25">
      <c r="A34" s="1" t="s">
        <v>124</v>
      </c>
      <c r="B34" s="17" t="s">
        <v>124</v>
      </c>
      <c r="C34" s="13" t="s">
        <v>125</v>
      </c>
      <c r="D34" s="24">
        <v>41</v>
      </c>
      <c r="E34" s="9" t="s">
        <v>304</v>
      </c>
      <c r="F34" s="25" t="s">
        <v>116</v>
      </c>
      <c r="G34" s="7" t="s">
        <v>305</v>
      </c>
      <c r="H34" s="26">
        <v>1</v>
      </c>
      <c r="I34" s="11">
        <v>44200.931643518517</v>
      </c>
      <c r="J34" s="7" t="s" cm="1">
        <v>387</v>
      </c>
      <c r="K34" s="7" t="s" cm="1">
        <v>304</v>
      </c>
      <c r="L34" s="7" t="s" cm="1">
        <v>307</v>
      </c>
      <c r="M34" s="9" t="s">
        <v>308</v>
      </c>
      <c r="N34" s="25" t="s">
        <v>116</v>
      </c>
      <c r="O34" s="7" t="s">
        <v>309</v>
      </c>
      <c r="P34" s="26">
        <v>1</v>
      </c>
      <c r="Q34" s="11">
        <v>44200.938900462963</v>
      </c>
      <c r="R34" s="7" t="s" cm="1">
        <v>490</v>
      </c>
      <c r="S34" s="7" t="s" cm="1">
        <v>308</v>
      </c>
      <c r="T34" s="7" t="s" cm="1">
        <v>311</v>
      </c>
      <c r="U34" s="9" t="s">
        <v>315</v>
      </c>
      <c r="V34" s="25" t="s">
        <v>116</v>
      </c>
      <c r="W34" s="7" t="s">
        <v>313</v>
      </c>
      <c r="X34" s="26">
        <v>1</v>
      </c>
      <c r="Y34" s="11">
        <v>44200.946180555555</v>
      </c>
      <c r="Z34" s="7" t="s" cm="1">
        <v>440</v>
      </c>
      <c r="AA34" s="7" t="s" cm="1">
        <v>315</v>
      </c>
      <c r="AB34" s="7" t="s" cm="1">
        <v>316</v>
      </c>
      <c r="AC34" s="9" t="s">
        <v>304</v>
      </c>
      <c r="AD34" s="25" t="s">
        <v>116</v>
      </c>
      <c r="AE34" s="7" t="s">
        <v>318</v>
      </c>
      <c r="AF34" s="26">
        <v>1</v>
      </c>
      <c r="AG34" s="11">
        <v>44200.953449074077</v>
      </c>
      <c r="AH34" s="7" t="s" cm="1">
        <v>387</v>
      </c>
      <c r="AI34" s="7" t="s" cm="1">
        <v>304</v>
      </c>
      <c r="AJ34" s="7" t="s" cm="1">
        <v>307</v>
      </c>
      <c r="AK34" s="9" t="s">
        <v>308</v>
      </c>
      <c r="AL34" s="25" t="s">
        <v>116</v>
      </c>
      <c r="AM34" s="7" t="s">
        <v>320</v>
      </c>
      <c r="AN34" s="26">
        <v>1</v>
      </c>
      <c r="AO34" s="11">
        <v>44200.960729166669</v>
      </c>
      <c r="AP34" s="7" t="s" cm="1">
        <v>490</v>
      </c>
      <c r="AQ34" s="7" t="s" cm="1">
        <v>308</v>
      </c>
      <c r="AR34" s="7" t="s" cm="1">
        <v>311</v>
      </c>
      <c r="AS34" s="9" t="s">
        <v>323</v>
      </c>
      <c r="AT34" s="25" t="s">
        <v>116</v>
      </c>
      <c r="AU34" s="7" t="s">
        <v>321</v>
      </c>
      <c r="AV34" s="26">
        <v>1</v>
      </c>
      <c r="AW34" s="11">
        <v>44200.967986111114</v>
      </c>
      <c r="AX34" s="7" t="s" cm="1">
        <v>493</v>
      </c>
      <c r="AY34" s="7" t="s" cm="1">
        <v>323</v>
      </c>
      <c r="AZ34" s="7" t="s" cm="1">
        <v>324</v>
      </c>
      <c r="BA34" s="9" t="s">
        <v>325</v>
      </c>
      <c r="BB34" s="25" t="s">
        <v>116</v>
      </c>
      <c r="BC34" s="7" t="s">
        <v>326</v>
      </c>
      <c r="BD34" s="26">
        <v>1</v>
      </c>
      <c r="BE34" s="11">
        <v>44200.975266203706</v>
      </c>
      <c r="BF34" s="7" t="s" cm="1">
        <v>495</v>
      </c>
      <c r="BG34" s="7" t="s" cm="1">
        <v>325</v>
      </c>
      <c r="BH34" s="7" t="s" cm="1">
        <v>328</v>
      </c>
      <c r="BI34" s="9" t="s">
        <v>329</v>
      </c>
      <c r="BJ34" s="25" t="s">
        <v>116</v>
      </c>
      <c r="BK34" s="7" t="s">
        <v>330</v>
      </c>
      <c r="BL34" s="26">
        <v>1</v>
      </c>
      <c r="BM34" s="11">
        <v>44200.997083333335</v>
      </c>
      <c r="BN34" s="7" t="s" cm="1">
        <v>444</v>
      </c>
      <c r="BO34" s="7" t="s" cm="1">
        <v>329</v>
      </c>
      <c r="BP34" s="7" t="s" cm="1">
        <v>332</v>
      </c>
      <c r="BQ34" s="9" t="s">
        <v>315</v>
      </c>
      <c r="BR34" s="25" t="s">
        <v>116</v>
      </c>
      <c r="BS34" s="7" t="s">
        <v>333</v>
      </c>
      <c r="BT34" s="26">
        <v>1</v>
      </c>
      <c r="BU34" s="11">
        <v>44201.004351851851</v>
      </c>
      <c r="BV34" s="7" t="s" cm="1">
        <v>440</v>
      </c>
      <c r="BW34" s="7" t="s" cm="1">
        <v>315</v>
      </c>
      <c r="BX34" s="7" t="s" cm="1">
        <v>316</v>
      </c>
      <c r="BY34" s="9" t="s">
        <v>304</v>
      </c>
      <c r="BZ34" s="25" t="s">
        <v>116</v>
      </c>
      <c r="CA34" s="7" t="s">
        <v>334</v>
      </c>
      <c r="CB34" s="26">
        <v>1</v>
      </c>
      <c r="CC34" s="11">
        <v>44201.018888888888</v>
      </c>
      <c r="CD34" s="7" t="s" cm="1">
        <v>387</v>
      </c>
      <c r="CE34" s="7" t="s" cm="1">
        <v>304</v>
      </c>
      <c r="CF34" s="7" t="s" cm="1">
        <v>307</v>
      </c>
      <c r="CG34" s="9" t="s">
        <v>304</v>
      </c>
      <c r="CH34" s="25" t="s">
        <v>116</v>
      </c>
      <c r="CI34" s="7" t="s">
        <v>336</v>
      </c>
      <c r="CJ34" s="26">
        <v>1</v>
      </c>
      <c r="CK34" s="11">
        <v>44201.026145833333</v>
      </c>
      <c r="CL34" s="7" t="s" cm="1">
        <v>387</v>
      </c>
      <c r="CM34" s="7" t="s" cm="1">
        <v>304</v>
      </c>
      <c r="CN34" s="7" t="s" cm="1">
        <v>307</v>
      </c>
      <c r="CO34" s="9" t="s">
        <v>315</v>
      </c>
      <c r="CP34" s="25" t="s">
        <v>116</v>
      </c>
      <c r="CQ34" s="7" t="s">
        <v>338</v>
      </c>
      <c r="CR34" s="26">
        <v>1</v>
      </c>
      <c r="CS34" s="11">
        <v>44201.033414351848</v>
      </c>
      <c r="CT34" s="7" t="s" cm="1">
        <v>440</v>
      </c>
      <c r="CU34" s="7" t="s" cm="1">
        <v>315</v>
      </c>
      <c r="CV34" s="7" t="s" cm="1">
        <v>316</v>
      </c>
      <c r="CW34" s="9" t="s">
        <v>574</v>
      </c>
      <c r="CX34" s="25" t="s">
        <v>96</v>
      </c>
      <c r="CY34" s="7" t="s">
        <v>516</v>
      </c>
      <c r="CZ34" s="26">
        <v>1</v>
      </c>
      <c r="DA34" s="11">
        <v>44201.113368055558</v>
      </c>
      <c r="DB34" s="7" t="s" cm="1">
        <v>495</v>
      </c>
      <c r="DC34" s="7" t="s" cm="1">
        <v>325</v>
      </c>
      <c r="DD34" s="7" t="s" cm="1">
        <v>328</v>
      </c>
      <c r="DE34" s="9" t="s">
        <v>575</v>
      </c>
      <c r="DF34" s="25" t="s">
        <v>96</v>
      </c>
      <c r="DG34" s="7" t="s">
        <v>518</v>
      </c>
      <c r="DH34" s="26">
        <v>1</v>
      </c>
      <c r="DI34" s="11">
        <v>44201.164247685185</v>
      </c>
      <c r="DJ34" s="7" t="s" cm="1">
        <v>444</v>
      </c>
      <c r="DK34" s="7" t="s" cm="1">
        <v>329</v>
      </c>
      <c r="DL34" s="7" t="s" cm="1">
        <v>332</v>
      </c>
      <c r="DM34" s="9" t="s">
        <v>576</v>
      </c>
      <c r="DN34" s="25" t="s">
        <v>96</v>
      </c>
      <c r="DO34" s="7" t="s">
        <v>520</v>
      </c>
      <c r="DP34" s="26">
        <v>1</v>
      </c>
      <c r="DQ34" s="11">
        <v>44201.215173611112</v>
      </c>
      <c r="DR34" s="7" t="s" cm="1">
        <v>522</v>
      </c>
      <c r="DS34" s="7" t="s" cm="1">
        <v>571</v>
      </c>
      <c r="DT34" s="7" t="s" cm="1">
        <v>350</v>
      </c>
      <c r="DU34" s="9" t="s">
        <v>577</v>
      </c>
      <c r="DV34" s="25" t="s">
        <v>35</v>
      </c>
      <c r="DW34" s="7" t="s">
        <v>352</v>
      </c>
      <c r="DX34" s="26">
        <v>1</v>
      </c>
      <c r="DY34" s="11">
        <v>44201.055219907408</v>
      </c>
      <c r="DZ34" s="7" t="s" cm="1">
        <v>440</v>
      </c>
      <c r="EA34" s="7" t="s" cm="1">
        <v>315</v>
      </c>
      <c r="EB34" s="7" t="s" cm="1">
        <v>316</v>
      </c>
      <c r="ED34" s="1" t="s">
        <v>124</v>
      </c>
      <c r="EE34" s="17" t="s">
        <v>124</v>
      </c>
      <c r="EF34" s="13" t="s">
        <v>125</v>
      </c>
      <c r="EG34" s="24">
        <v>41</v>
      </c>
      <c r="EH34" s="9" t="s">
        <v>1513</v>
      </c>
      <c r="EI34" s="25" t="s">
        <v>35</v>
      </c>
      <c r="EJ34" s="7" t="s">
        <v>1367</v>
      </c>
      <c r="EK34" s="26">
        <v>1</v>
      </c>
      <c r="EL34" s="11">
        <v>44197.441516203704</v>
      </c>
      <c r="EM34" s="7" t="s" cm="1">
        <v>522</v>
      </c>
      <c r="EN34" s="7" t="s" cm="1">
        <v>571</v>
      </c>
      <c r="EO34" s="7" t="s" cm="1">
        <v>350</v>
      </c>
      <c r="EP34" s="9" t="s">
        <v>1514</v>
      </c>
      <c r="EQ34" s="25" t="s">
        <v>35</v>
      </c>
      <c r="ER34" s="7" t="s">
        <v>1496</v>
      </c>
      <c r="ES34" s="26">
        <v>1</v>
      </c>
      <c r="ET34" s="11">
        <v>44197.501238425924</v>
      </c>
      <c r="EU34" s="7" t="s" cm="1">
        <v>1498</v>
      </c>
      <c r="EV34" s="7" t="s" cm="1">
        <v>1014</v>
      </c>
      <c r="EW34" s="7" t="s" cm="1">
        <v>1371</v>
      </c>
      <c r="EX34" s="9" t="s">
        <v>571</v>
      </c>
      <c r="EY34" s="25" t="s">
        <v>116</v>
      </c>
      <c r="EZ34" s="7" t="s">
        <v>1373</v>
      </c>
      <c r="FA34" s="26">
        <v>1</v>
      </c>
      <c r="FB34" s="11">
        <v>44197.546087962961</v>
      </c>
      <c r="FC34" s="7" t="s" cm="1">
        <v>522</v>
      </c>
      <c r="FD34" s="7" t="s" cm="1">
        <v>571</v>
      </c>
      <c r="FE34" s="7" t="s" cm="1">
        <v>350</v>
      </c>
      <c r="FF34" s="9" t="s">
        <v>1509</v>
      </c>
      <c r="FG34" s="25" t="s">
        <v>35</v>
      </c>
      <c r="FH34" s="7" t="s">
        <v>1375</v>
      </c>
      <c r="FI34" s="26">
        <v>1</v>
      </c>
      <c r="FJ34" s="11">
        <v>44197.598356481481</v>
      </c>
      <c r="FK34" s="7" t="s" cm="1">
        <v>522</v>
      </c>
      <c r="FL34" s="7" t="s" cm="1">
        <v>571</v>
      </c>
      <c r="FM34" s="7" t="s" cm="1">
        <v>350</v>
      </c>
      <c r="FN34" s="9" t="s">
        <v>642</v>
      </c>
      <c r="FO34" s="25" t="s">
        <v>35</v>
      </c>
      <c r="FP34" s="7" t="s">
        <v>1448</v>
      </c>
      <c r="FQ34" s="26">
        <v>1</v>
      </c>
      <c r="FR34" s="11">
        <v>44197.635671296295</v>
      </c>
      <c r="FS34" s="7" t="s" cm="1">
        <v>522</v>
      </c>
      <c r="FT34" s="7" t="s" cm="1">
        <v>571</v>
      </c>
      <c r="FU34" s="7" t="s" cm="1">
        <v>350</v>
      </c>
      <c r="FV34" s="9" t="s">
        <v>571</v>
      </c>
      <c r="FW34" s="25" t="s">
        <v>116</v>
      </c>
      <c r="FX34" s="7" t="s">
        <v>1378</v>
      </c>
      <c r="FY34" s="26">
        <v>1</v>
      </c>
      <c r="FZ34" s="11">
        <v>44197.687905092593</v>
      </c>
      <c r="GA34" s="7" t="s" cm="1">
        <v>522</v>
      </c>
      <c r="GB34" s="7" t="s" cm="1">
        <v>571</v>
      </c>
      <c r="GC34" s="7" t="s" cm="1">
        <v>350</v>
      </c>
      <c r="GD34" s="9" t="s">
        <v>571</v>
      </c>
      <c r="GE34" s="25" t="s">
        <v>116</v>
      </c>
      <c r="GF34" s="7" t="s">
        <v>1379</v>
      </c>
      <c r="GG34" s="26">
        <v>1</v>
      </c>
      <c r="GH34" s="11">
        <v>44197.702847222223</v>
      </c>
      <c r="GI34" s="7" t="s" cm="1">
        <v>522</v>
      </c>
      <c r="GJ34" s="7" t="s" cm="1">
        <v>571</v>
      </c>
      <c r="GK34" s="7" t="s" cm="1">
        <v>350</v>
      </c>
      <c r="GL34" s="9" t="s">
        <v>571</v>
      </c>
      <c r="GM34" s="25" t="s">
        <v>116</v>
      </c>
      <c r="GN34" s="7" t="s">
        <v>1380</v>
      </c>
      <c r="GO34" s="26">
        <v>1</v>
      </c>
      <c r="GP34" s="11">
        <v>44197.717766203707</v>
      </c>
      <c r="GQ34" s="7" t="s" cm="1">
        <v>522</v>
      </c>
      <c r="GR34" s="7" t="s" cm="1">
        <v>571</v>
      </c>
      <c r="GS34" s="7" t="s" cm="1">
        <v>350</v>
      </c>
      <c r="GT34" s="9" t="s">
        <v>329</v>
      </c>
      <c r="GU34" s="25" t="s">
        <v>116</v>
      </c>
      <c r="GV34" s="7" t="s">
        <v>1382</v>
      </c>
      <c r="GW34" s="26">
        <v>1</v>
      </c>
      <c r="GX34" s="11">
        <v>44197.74763888889</v>
      </c>
      <c r="GY34" s="7" t="s" cm="1">
        <v>444</v>
      </c>
      <c r="GZ34" s="7" t="s" cm="1">
        <v>329</v>
      </c>
      <c r="HA34" s="7" t="s" cm="1">
        <v>332</v>
      </c>
      <c r="HB34" s="9" t="s">
        <v>315</v>
      </c>
      <c r="HC34" s="25" t="s">
        <v>116</v>
      </c>
      <c r="HD34" s="7" t="s">
        <v>1384</v>
      </c>
      <c r="HE34" s="26">
        <v>1</v>
      </c>
      <c r="HF34" s="11">
        <v>44197.755104166667</v>
      </c>
      <c r="HG34" s="7" t="s" cm="1">
        <v>440</v>
      </c>
      <c r="HH34" s="7" t="s" cm="1">
        <v>315</v>
      </c>
      <c r="HI34" s="7" t="s" cm="1">
        <v>316</v>
      </c>
      <c r="HJ34" s="9" t="s">
        <v>304</v>
      </c>
      <c r="HK34" s="25" t="s">
        <v>116</v>
      </c>
      <c r="HL34" s="7" t="s">
        <v>1386</v>
      </c>
      <c r="HM34" s="26">
        <v>1</v>
      </c>
      <c r="HN34" s="11">
        <v>44197.76258101852</v>
      </c>
      <c r="HO34" s="7" t="s" cm="1">
        <v>387</v>
      </c>
      <c r="HP34" s="7" t="s" cm="1">
        <v>304</v>
      </c>
      <c r="HQ34" s="7" t="s" cm="1">
        <v>307</v>
      </c>
      <c r="HR34" s="9" t="s">
        <v>819</v>
      </c>
      <c r="HS34" s="25" t="s">
        <v>116</v>
      </c>
      <c r="HT34" s="7" t="s">
        <v>1483</v>
      </c>
      <c r="HU34" s="26">
        <v>1</v>
      </c>
      <c r="HV34" s="11">
        <v>44197.770057870373</v>
      </c>
      <c r="HW34" s="7" t="s" cm="1">
        <v>977</v>
      </c>
      <c r="HX34" s="7" t="s" cm="1">
        <v>819</v>
      </c>
      <c r="HY34" s="7" t="s" cm="1">
        <v>820</v>
      </c>
      <c r="HZ34" s="9" t="s">
        <v>1515</v>
      </c>
      <c r="IA34" s="25" t="s">
        <v>35</v>
      </c>
      <c r="IB34" s="7" t="s">
        <v>1484</v>
      </c>
      <c r="IC34" s="26">
        <v>1</v>
      </c>
      <c r="ID34" s="11">
        <v>44197.829907407409</v>
      </c>
      <c r="IE34" s="7" t="s" cm="1">
        <v>522</v>
      </c>
      <c r="IF34" s="7" t="s" cm="1">
        <v>571</v>
      </c>
      <c r="IG34" s="7" t="s" cm="1">
        <v>350</v>
      </c>
      <c r="IJ34" s="17" t="s">
        <v>124</v>
      </c>
      <c r="IK34" s="13" t="s">
        <v>125</v>
      </c>
      <c r="IL34" s="24">
        <v>41</v>
      </c>
      <c r="IM34" s="9" t="s">
        <v>392</v>
      </c>
      <c r="IN34" s="25" t="s">
        <v>35</v>
      </c>
      <c r="IO34" s="7" t="s">
        <v>959</v>
      </c>
      <c r="IP34" s="26">
        <v>1</v>
      </c>
      <c r="IQ34" s="11">
        <v>44202.719282407408</v>
      </c>
      <c r="IR34" s="7" t="s" cm="1">
        <v>977</v>
      </c>
      <c r="IS34" s="7" t="s" cm="1">
        <v>819</v>
      </c>
      <c r="IT34" s="7" t="s" cm="1">
        <v>820</v>
      </c>
      <c r="IU34" s="9" t="s">
        <v>1023</v>
      </c>
      <c r="IV34" s="25" t="s">
        <v>35</v>
      </c>
      <c r="IW34" s="7" t="s">
        <v>962</v>
      </c>
      <c r="IX34" s="26">
        <v>1</v>
      </c>
      <c r="IY34" s="11">
        <v>44202.787129629629</v>
      </c>
      <c r="IZ34" s="7" t="s" cm="1">
        <v>977</v>
      </c>
      <c r="JA34" s="7" t="s" cm="1">
        <v>819</v>
      </c>
      <c r="JB34" s="7" t="s" cm="1">
        <v>820</v>
      </c>
      <c r="JC34" s="9" t="s">
        <v>1024</v>
      </c>
      <c r="JD34" s="25" t="s">
        <v>35</v>
      </c>
      <c r="JE34" s="7" t="s">
        <v>964</v>
      </c>
      <c r="JF34" s="26">
        <v>1</v>
      </c>
      <c r="JG34" s="11">
        <v>44202.870127314818</v>
      </c>
      <c r="JH34" s="7" t="s" cm="1">
        <v>977</v>
      </c>
      <c r="JI34" s="7" t="s" cm="1">
        <v>819</v>
      </c>
      <c r="JJ34" s="7" t="s" cm="1">
        <v>820</v>
      </c>
      <c r="JK34" s="9" t="s">
        <v>447</v>
      </c>
      <c r="JL34" s="25" t="s">
        <v>35</v>
      </c>
      <c r="JM34" s="7" t="s">
        <v>966</v>
      </c>
      <c r="JN34" s="26">
        <v>1</v>
      </c>
      <c r="JO34" s="11">
        <v>44202.945601851854</v>
      </c>
      <c r="JP34" s="7" t="s" cm="1">
        <v>522</v>
      </c>
      <c r="JQ34" s="7" t="s" cm="1">
        <v>571</v>
      </c>
      <c r="JR34" s="7" t="s" cm="1">
        <v>350</v>
      </c>
      <c r="JS34" s="9" t="s">
        <v>1025</v>
      </c>
      <c r="JT34" s="25" t="s">
        <v>96</v>
      </c>
      <c r="JU34" s="7" t="s">
        <v>969</v>
      </c>
      <c r="JV34" s="26">
        <v>1</v>
      </c>
      <c r="JW34" s="11">
        <v>44202.953159722223</v>
      </c>
      <c r="JX34" s="7" t="s" cm="1">
        <v>977</v>
      </c>
      <c r="JY34" s="7" t="s" cm="1">
        <v>819</v>
      </c>
      <c r="JZ34" s="7" t="s" cm="1">
        <v>820</v>
      </c>
      <c r="KA34" s="9" t="s">
        <v>819</v>
      </c>
      <c r="KB34" s="25" t="s">
        <v>116</v>
      </c>
      <c r="KC34" s="7" t="s">
        <v>971</v>
      </c>
      <c r="KD34" s="26">
        <v>1</v>
      </c>
      <c r="KE34" s="11">
        <v>44203.028726851851</v>
      </c>
      <c r="KF34" s="7" t="s" cm="1">
        <v>977</v>
      </c>
      <c r="KG34" s="7" t="s" cm="1">
        <v>819</v>
      </c>
      <c r="KH34" s="7" t="s" cm="1">
        <v>820</v>
      </c>
      <c r="KI34" s="9" t="s">
        <v>1026</v>
      </c>
      <c r="KJ34" s="25" t="s">
        <v>96</v>
      </c>
      <c r="KK34" s="7" t="s">
        <v>814</v>
      </c>
      <c r="KL34" s="26">
        <v>1</v>
      </c>
      <c r="KM34" s="11">
        <v>44203.043842592589</v>
      </c>
      <c r="KN34" s="7" t="s" cm="1">
        <v>522</v>
      </c>
      <c r="KO34" s="7" t="s" cm="1">
        <v>571</v>
      </c>
      <c r="KP34" s="7" t="s" cm="1">
        <v>350</v>
      </c>
      <c r="KQ34" s="9" t="s">
        <v>644</v>
      </c>
      <c r="KR34" s="25" t="s">
        <v>96</v>
      </c>
      <c r="KS34" s="7" t="s">
        <v>817</v>
      </c>
      <c r="KT34" s="26">
        <v>1</v>
      </c>
      <c r="KU34" s="11">
        <v>44203.096782407411</v>
      </c>
      <c r="KV34" s="7" t="s" cm="1">
        <v>977</v>
      </c>
      <c r="KW34" s="7" t="s" cm="1">
        <v>819</v>
      </c>
      <c r="KX34" s="7" t="s" cm="1">
        <v>820</v>
      </c>
      <c r="KY34" s="9" t="s">
        <v>550</v>
      </c>
      <c r="KZ34" s="25" t="s">
        <v>96</v>
      </c>
      <c r="LA34" s="7" t="s">
        <v>822</v>
      </c>
      <c r="LB34" s="26">
        <v>1</v>
      </c>
      <c r="LC34" s="11">
        <v>44203.180162037039</v>
      </c>
      <c r="LD34" s="7" t="s" cm="1">
        <v>490</v>
      </c>
      <c r="LE34" s="7" t="s" cm="1">
        <v>308</v>
      </c>
      <c r="LF34" s="7" t="s" cm="1">
        <v>311</v>
      </c>
      <c r="LG34" s="9" t="s">
        <v>1027</v>
      </c>
      <c r="LH34" s="25" t="s">
        <v>96</v>
      </c>
      <c r="LI34" s="7" t="s">
        <v>824</v>
      </c>
      <c r="LJ34" s="26">
        <v>1</v>
      </c>
      <c r="LK34" s="11">
        <v>44203.187754629631</v>
      </c>
      <c r="LL34" s="7" t="s" cm="1">
        <v>977</v>
      </c>
      <c r="LM34" s="7" t="s" cm="1">
        <v>819</v>
      </c>
      <c r="LN34" s="7" t="s" cm="1">
        <v>820</v>
      </c>
      <c r="LO34" s="9" t="s">
        <v>329</v>
      </c>
      <c r="LP34" s="25" t="s">
        <v>116</v>
      </c>
      <c r="LQ34" s="7" t="s">
        <v>897</v>
      </c>
      <c r="LR34" s="26">
        <v>1</v>
      </c>
      <c r="LS34" s="11">
        <v>44203.263541666667</v>
      </c>
      <c r="LT34" s="7" t="s" cm="1">
        <v>444</v>
      </c>
      <c r="LU34" s="7" t="s" cm="1">
        <v>329</v>
      </c>
      <c r="LV34" s="7" t="s" cm="1">
        <v>332</v>
      </c>
      <c r="LW34" s="9" t="s">
        <v>571</v>
      </c>
      <c r="LX34" s="25" t="s">
        <v>116</v>
      </c>
      <c r="LY34" s="7" t="s">
        <v>899</v>
      </c>
      <c r="LZ34" s="26">
        <v>1</v>
      </c>
      <c r="MA34" s="11">
        <v>44203.271122685182</v>
      </c>
      <c r="MB34" s="7" t="s" cm="1">
        <v>522</v>
      </c>
      <c r="MC34" s="7" t="s" cm="1">
        <v>571</v>
      </c>
      <c r="MD34" s="7" t="s" cm="1">
        <v>350</v>
      </c>
      <c r="ME34" s="9" t="s">
        <v>329</v>
      </c>
      <c r="MF34" s="25" t="s">
        <v>116</v>
      </c>
      <c r="MG34" s="7" t="s">
        <v>902</v>
      </c>
      <c r="MH34" s="26">
        <v>1</v>
      </c>
      <c r="MI34" s="11">
        <v>44203.293854166666</v>
      </c>
      <c r="MJ34" s="7" t="s" cm="1">
        <v>444</v>
      </c>
      <c r="MK34" s="7" t="s" cm="1">
        <v>329</v>
      </c>
      <c r="ML34" s="7" t="s" cm="1">
        <v>332</v>
      </c>
    </row>
    <row r="35" spans="1:350" x14ac:dyDescent="0.25">
      <c r="A35" s="1" t="s">
        <v>129</v>
      </c>
      <c r="B35" s="27" t="s">
        <v>129</v>
      </c>
      <c r="C35" s="28" t="s">
        <v>130</v>
      </c>
      <c r="D35" s="29">
        <v>46</v>
      </c>
      <c r="E35" s="30" t="s">
        <v>304</v>
      </c>
      <c r="F35" s="31" t="s">
        <v>116</v>
      </c>
      <c r="G35" s="32" t="s">
        <v>305</v>
      </c>
      <c r="H35" s="33">
        <v>1</v>
      </c>
      <c r="I35" s="34">
        <v>44200.931643518517</v>
      </c>
      <c r="J35" s="32" t="s" cm="1">
        <v>578</v>
      </c>
      <c r="K35" s="32" t="s" cm="1">
        <v>304</v>
      </c>
      <c r="L35" s="32" t="s" cm="1">
        <v>307</v>
      </c>
      <c r="M35" s="30" t="s">
        <v>308</v>
      </c>
      <c r="N35" s="31" t="s">
        <v>116</v>
      </c>
      <c r="O35" s="32" t="s">
        <v>309</v>
      </c>
      <c r="P35" s="33">
        <v>1</v>
      </c>
      <c r="Q35" s="34">
        <v>44200.938900462963</v>
      </c>
      <c r="R35" s="32" t="s" cm="1">
        <v>579</v>
      </c>
      <c r="S35" s="32" t="s" cm="1">
        <v>308</v>
      </c>
      <c r="T35" s="32" t="s" cm="1">
        <v>311</v>
      </c>
      <c r="U35" s="30" t="s">
        <v>315</v>
      </c>
      <c r="V35" s="31" t="s">
        <v>116</v>
      </c>
      <c r="W35" s="32" t="s">
        <v>313</v>
      </c>
      <c r="X35" s="33">
        <v>1</v>
      </c>
      <c r="Y35" s="34">
        <v>44200.946180555555</v>
      </c>
      <c r="Z35" s="32" t="s" cm="1">
        <v>580</v>
      </c>
      <c r="AA35" s="32" t="s" cm="1">
        <v>315</v>
      </c>
      <c r="AB35" s="32" t="s" cm="1">
        <v>316</v>
      </c>
      <c r="AC35" s="30" t="s">
        <v>304</v>
      </c>
      <c r="AD35" s="31" t="s">
        <v>116</v>
      </c>
      <c r="AE35" s="32" t="s">
        <v>318</v>
      </c>
      <c r="AF35" s="33">
        <v>1</v>
      </c>
      <c r="AG35" s="34">
        <v>44200.953449074077</v>
      </c>
      <c r="AH35" s="32" t="s" cm="1">
        <v>578</v>
      </c>
      <c r="AI35" s="32" t="s" cm="1">
        <v>304</v>
      </c>
      <c r="AJ35" s="32" t="s" cm="1">
        <v>307</v>
      </c>
      <c r="AK35" s="30" t="s">
        <v>581</v>
      </c>
      <c r="AL35" s="31" t="s">
        <v>96</v>
      </c>
      <c r="AM35" s="32" t="s">
        <v>320</v>
      </c>
      <c r="AN35" s="33">
        <v>1</v>
      </c>
      <c r="AO35" s="34">
        <v>44200.960729166669</v>
      </c>
      <c r="AP35" s="32" t="s" cm="1">
        <v>579</v>
      </c>
      <c r="AQ35" s="32" t="s" cm="1">
        <v>308</v>
      </c>
      <c r="AR35" s="32" t="s" cm="1">
        <v>311</v>
      </c>
      <c r="AS35" s="30" t="s">
        <v>582</v>
      </c>
      <c r="AT35" s="31" t="s">
        <v>96</v>
      </c>
      <c r="AU35" s="32" t="s">
        <v>321</v>
      </c>
      <c r="AV35" s="33">
        <v>1</v>
      </c>
      <c r="AW35" s="34">
        <v>44200.967986111114</v>
      </c>
      <c r="AX35" s="32" t="s" cm="1">
        <v>583</v>
      </c>
      <c r="AY35" s="32" t="s" cm="1">
        <v>323</v>
      </c>
      <c r="AZ35" s="32" t="s" cm="1">
        <v>324</v>
      </c>
      <c r="BA35" s="30" t="s">
        <v>325</v>
      </c>
      <c r="BB35" s="31" t="s">
        <v>116</v>
      </c>
      <c r="BC35" s="32" t="s">
        <v>326</v>
      </c>
      <c r="BD35" s="33">
        <v>1</v>
      </c>
      <c r="BE35" s="34">
        <v>44200.975266203706</v>
      </c>
      <c r="BF35" s="32" t="s" cm="1">
        <v>584</v>
      </c>
      <c r="BG35" s="32" t="s" cm="1">
        <v>325</v>
      </c>
      <c r="BH35" s="32" t="s" cm="1">
        <v>328</v>
      </c>
      <c r="BI35" s="30" t="s">
        <v>329</v>
      </c>
      <c r="BJ35" s="31" t="s">
        <v>116</v>
      </c>
      <c r="BK35" s="32" t="s">
        <v>330</v>
      </c>
      <c r="BL35" s="33">
        <v>1</v>
      </c>
      <c r="BM35" s="34">
        <v>44200.997083333335</v>
      </c>
      <c r="BN35" s="32" t="s" cm="1">
        <v>585</v>
      </c>
      <c r="BO35" s="32" t="s" cm="1">
        <v>329</v>
      </c>
      <c r="BP35" s="32" t="s" cm="1">
        <v>332</v>
      </c>
      <c r="BQ35" s="30" t="s">
        <v>315</v>
      </c>
      <c r="BR35" s="31" t="s">
        <v>116</v>
      </c>
      <c r="BS35" s="32" t="s">
        <v>333</v>
      </c>
      <c r="BT35" s="33">
        <v>1</v>
      </c>
      <c r="BU35" s="34">
        <v>44201.004351851851</v>
      </c>
      <c r="BV35" s="32" t="s" cm="1">
        <v>580</v>
      </c>
      <c r="BW35" s="32" t="s" cm="1">
        <v>315</v>
      </c>
      <c r="BX35" s="32" t="s" cm="1">
        <v>316</v>
      </c>
      <c r="BY35" s="30" t="s">
        <v>304</v>
      </c>
      <c r="BZ35" s="31" t="s">
        <v>116</v>
      </c>
      <c r="CA35" s="32" t="s">
        <v>334</v>
      </c>
      <c r="CB35" s="33">
        <v>1</v>
      </c>
      <c r="CC35" s="34">
        <v>44201.018888888888</v>
      </c>
      <c r="CD35" s="32" t="s" cm="1">
        <v>578</v>
      </c>
      <c r="CE35" s="32" t="s" cm="1">
        <v>304</v>
      </c>
      <c r="CF35" s="32" t="s" cm="1">
        <v>307</v>
      </c>
      <c r="CG35" s="30" t="s">
        <v>304</v>
      </c>
      <c r="CH35" s="31" t="s">
        <v>116</v>
      </c>
      <c r="CI35" s="32" t="s">
        <v>336</v>
      </c>
      <c r="CJ35" s="33">
        <v>1</v>
      </c>
      <c r="CK35" s="34">
        <v>44201.026145833333</v>
      </c>
      <c r="CL35" s="32" t="s" cm="1">
        <v>578</v>
      </c>
      <c r="CM35" s="32" t="s" cm="1">
        <v>304</v>
      </c>
      <c r="CN35" s="32" t="s" cm="1">
        <v>307</v>
      </c>
      <c r="CO35" s="30" t="s">
        <v>315</v>
      </c>
      <c r="CP35" s="31" t="s">
        <v>116</v>
      </c>
      <c r="CQ35" s="32" t="s">
        <v>338</v>
      </c>
      <c r="CR35" s="33">
        <v>1</v>
      </c>
      <c r="CS35" s="34">
        <v>44201.033414351848</v>
      </c>
      <c r="CT35" s="32" t="s" cm="1">
        <v>580</v>
      </c>
      <c r="CU35" s="32" t="s" cm="1">
        <v>315</v>
      </c>
      <c r="CV35" s="32" t="s" cm="1">
        <v>316</v>
      </c>
      <c r="CW35" s="30" t="s">
        <v>586</v>
      </c>
      <c r="CX35" s="31" t="s">
        <v>51</v>
      </c>
      <c r="CY35" s="32" t="s">
        <v>587</v>
      </c>
      <c r="CZ35" s="33">
        <v>83.332999999999998</v>
      </c>
      <c r="DA35" s="34">
        <v>44201.135162037041</v>
      </c>
      <c r="DB35" s="32" t="s" cm="1">
        <v>588</v>
      </c>
      <c r="DC35" s="32" t="s" cm="1">
        <v>589</v>
      </c>
      <c r="DD35" s="32" t="s" cm="1">
        <v>590</v>
      </c>
      <c r="DE35" s="30" t="s">
        <v>591</v>
      </c>
      <c r="DF35" s="31" t="s">
        <v>51</v>
      </c>
      <c r="DG35" s="32" t="s">
        <v>592</v>
      </c>
      <c r="DH35" s="33">
        <v>83.332999999999998</v>
      </c>
      <c r="DI35" s="34">
        <v>44201.186053240737</v>
      </c>
      <c r="DJ35" s="32" t="s" cm="1">
        <v>593</v>
      </c>
      <c r="DK35" s="32" t="s" cm="1">
        <v>594</v>
      </c>
      <c r="DL35" s="32" t="s" cm="1">
        <v>59</v>
      </c>
      <c r="DM35" s="30" t="s">
        <v>595</v>
      </c>
      <c r="DN35" s="31" t="s">
        <v>51</v>
      </c>
      <c r="DO35" s="32" t="s">
        <v>596</v>
      </c>
      <c r="DP35" s="33">
        <v>83.332999999999998</v>
      </c>
      <c r="DQ35" s="34">
        <v>44201.236990740741</v>
      </c>
      <c r="DR35" s="32" t="s" cm="1">
        <v>597</v>
      </c>
      <c r="DS35" s="32" t="s" cm="1">
        <v>598</v>
      </c>
      <c r="DT35" s="32" t="s" cm="1">
        <v>599</v>
      </c>
      <c r="DU35" s="30" t="s">
        <v>600</v>
      </c>
      <c r="DV35" s="31" t="s">
        <v>51</v>
      </c>
      <c r="DW35" s="32" t="s">
        <v>601</v>
      </c>
      <c r="DX35" s="33">
        <v>555.55600000000004</v>
      </c>
      <c r="DY35" s="34">
        <v>44201.091562499998</v>
      </c>
      <c r="DZ35" s="32" t="s" cm="1">
        <v>602</v>
      </c>
      <c r="EA35" s="32" t="s" cm="1">
        <v>603</v>
      </c>
      <c r="EB35" s="32" t="s" cm="1">
        <v>604</v>
      </c>
      <c r="EC35" s="32"/>
      <c r="ED35" s="1" t="s">
        <v>129</v>
      </c>
      <c r="EE35" s="27" t="s">
        <v>129</v>
      </c>
      <c r="EF35" s="28" t="s">
        <v>130</v>
      </c>
      <c r="EG35" s="29">
        <v>46</v>
      </c>
      <c r="EH35" s="30" t="s">
        <v>1516</v>
      </c>
      <c r="EI35" s="31" t="s">
        <v>51</v>
      </c>
      <c r="EJ35" s="32" t="s">
        <v>1517</v>
      </c>
      <c r="EK35" s="33">
        <v>277.77800000000002</v>
      </c>
      <c r="EL35" s="34">
        <v>44197.471388888887</v>
      </c>
      <c r="EM35" s="32" t="s" cm="1">
        <v>174</v>
      </c>
      <c r="EN35" s="32" t="s" cm="1">
        <v>886</v>
      </c>
      <c r="EO35" s="32" t="s" cm="1">
        <v>1518</v>
      </c>
      <c r="EP35" s="30" t="s">
        <v>1030</v>
      </c>
      <c r="EQ35" s="31" t="s">
        <v>51</v>
      </c>
      <c r="ER35" s="32" t="s">
        <v>1519</v>
      </c>
      <c r="ES35" s="33">
        <v>555.55600000000004</v>
      </c>
      <c r="ET35" s="34">
        <v>44197.538564814815</v>
      </c>
      <c r="EU35" s="32" t="s" cm="1">
        <v>1520</v>
      </c>
      <c r="EV35" s="32" t="s" cm="1">
        <v>1521</v>
      </c>
      <c r="EW35" s="32" t="s" cm="1">
        <v>1522</v>
      </c>
      <c r="EX35" s="30" t="s">
        <v>1523</v>
      </c>
      <c r="EY35" s="31" t="s">
        <v>51</v>
      </c>
      <c r="EZ35" s="32" t="s">
        <v>1396</v>
      </c>
      <c r="FA35" s="33">
        <v>5</v>
      </c>
      <c r="FB35" s="34">
        <v>44197.553576388891</v>
      </c>
      <c r="FC35" s="32" t="s" cm="1">
        <v>1524</v>
      </c>
      <c r="FD35" s="32" t="s" cm="1">
        <v>350</v>
      </c>
      <c r="FE35" s="32" t="s" cm="1">
        <v>351</v>
      </c>
      <c r="FF35" s="30" t="s">
        <v>1525</v>
      </c>
      <c r="FG35" s="31" t="s">
        <v>51</v>
      </c>
      <c r="FH35" s="32" t="s">
        <v>1526</v>
      </c>
      <c r="FI35" s="33">
        <v>10</v>
      </c>
      <c r="FJ35" s="34">
        <v>44197.613287037035</v>
      </c>
      <c r="FK35" s="32" t="s" cm="1">
        <v>1527</v>
      </c>
      <c r="FL35" s="32" t="s" cm="1">
        <v>647</v>
      </c>
      <c r="FM35" s="32" t="s" cm="1">
        <v>802</v>
      </c>
      <c r="FN35" s="30" t="s">
        <v>1528</v>
      </c>
      <c r="FO35" s="31" t="s">
        <v>51</v>
      </c>
      <c r="FP35" s="32" t="s">
        <v>1529</v>
      </c>
      <c r="FQ35" s="33">
        <v>50</v>
      </c>
      <c r="FR35" s="34">
        <v>44197.672986111109</v>
      </c>
      <c r="FS35" s="32" t="s" cm="1">
        <v>1530</v>
      </c>
      <c r="FT35" s="32" t="s" cm="1">
        <v>802</v>
      </c>
      <c r="FU35" s="32" t="s" cm="1">
        <v>803</v>
      </c>
      <c r="FV35" s="30" t="s">
        <v>1531</v>
      </c>
      <c r="FW35" s="31" t="s">
        <v>51</v>
      </c>
      <c r="FX35" s="32" t="s">
        <v>1532</v>
      </c>
      <c r="FY35" s="33">
        <v>10</v>
      </c>
      <c r="FZ35" s="34">
        <v>44197.695381944446</v>
      </c>
      <c r="GA35" s="32" t="s" cm="1">
        <v>1527</v>
      </c>
      <c r="GB35" s="32" t="s" cm="1">
        <v>647</v>
      </c>
      <c r="GC35" s="32" t="s" cm="1">
        <v>802</v>
      </c>
      <c r="GD35" s="30" t="s">
        <v>1533</v>
      </c>
      <c r="GE35" s="31" t="s">
        <v>51</v>
      </c>
      <c r="GF35" s="32" t="s">
        <v>1534</v>
      </c>
      <c r="GG35" s="33">
        <v>5</v>
      </c>
      <c r="GH35" s="34">
        <v>44197.710300925923</v>
      </c>
      <c r="GI35" s="32" t="s" cm="1">
        <v>1524</v>
      </c>
      <c r="GJ35" s="32" t="s" cm="1">
        <v>350</v>
      </c>
      <c r="GK35" s="32" t="s" cm="1">
        <v>351</v>
      </c>
      <c r="GL35" s="30" t="s">
        <v>1535</v>
      </c>
      <c r="GM35" s="31" t="s">
        <v>51</v>
      </c>
      <c r="GN35" s="32" t="s">
        <v>1536</v>
      </c>
      <c r="GO35" s="33">
        <v>5</v>
      </c>
      <c r="GP35" s="34">
        <v>44197.725231481483</v>
      </c>
      <c r="GQ35" s="32" t="s" cm="1">
        <v>1524</v>
      </c>
      <c r="GR35" s="32" t="s" cm="1">
        <v>350</v>
      </c>
      <c r="GS35" s="32" t="s" cm="1">
        <v>351</v>
      </c>
      <c r="GT35" s="30" t="s">
        <v>1066</v>
      </c>
      <c r="GU35" s="31" t="s">
        <v>35</v>
      </c>
      <c r="GV35" s="32" t="s">
        <v>1382</v>
      </c>
      <c r="GW35" s="33">
        <v>1</v>
      </c>
      <c r="GX35" s="34">
        <v>44197.74763888889</v>
      </c>
      <c r="GY35" s="32" t="s" cm="1">
        <v>585</v>
      </c>
      <c r="GZ35" s="32" t="s" cm="1">
        <v>329</v>
      </c>
      <c r="HA35" s="32" t="s" cm="1">
        <v>332</v>
      </c>
      <c r="HB35" s="30" t="s">
        <v>1537</v>
      </c>
      <c r="HC35" s="31" t="s">
        <v>35</v>
      </c>
      <c r="HD35" s="32" t="s">
        <v>1384</v>
      </c>
      <c r="HE35" s="33">
        <v>1</v>
      </c>
      <c r="HF35" s="34">
        <v>44197.755104166667</v>
      </c>
      <c r="HG35" s="32" t="s" cm="1">
        <v>580</v>
      </c>
      <c r="HH35" s="32" t="s" cm="1">
        <v>315</v>
      </c>
      <c r="HI35" s="32" t="s" cm="1">
        <v>316</v>
      </c>
      <c r="HJ35" s="30" t="s">
        <v>1538</v>
      </c>
      <c r="HK35" s="31" t="s">
        <v>35</v>
      </c>
      <c r="HL35" s="32" t="s">
        <v>1386</v>
      </c>
      <c r="HM35" s="33">
        <v>1</v>
      </c>
      <c r="HN35" s="34">
        <v>44197.76258101852</v>
      </c>
      <c r="HO35" s="32" t="s" cm="1">
        <v>578</v>
      </c>
      <c r="HP35" s="32" t="s" cm="1">
        <v>304</v>
      </c>
      <c r="HQ35" s="32" t="s" cm="1">
        <v>307</v>
      </c>
      <c r="HR35" s="30" t="s">
        <v>1539</v>
      </c>
      <c r="HS35" s="31" t="s">
        <v>51</v>
      </c>
      <c r="HT35" s="32" t="s">
        <v>1415</v>
      </c>
      <c r="HU35" s="33">
        <v>250</v>
      </c>
      <c r="HV35" s="34">
        <v>44197.792488425926</v>
      </c>
      <c r="HW35" s="32" t="s" cm="1">
        <v>142</v>
      </c>
      <c r="HX35" s="32" t="s" cm="1">
        <v>789</v>
      </c>
      <c r="HY35" s="32" t="s" cm="1">
        <v>694</v>
      </c>
      <c r="HZ35" s="30" t="s">
        <v>1540</v>
      </c>
      <c r="IA35" s="31" t="s">
        <v>51</v>
      </c>
      <c r="IB35" s="32" t="s">
        <v>1418</v>
      </c>
      <c r="IC35" s="33">
        <v>250</v>
      </c>
      <c r="ID35" s="34">
        <v>44197.852303240739</v>
      </c>
      <c r="IE35" s="32" t="s" cm="1">
        <v>1541</v>
      </c>
      <c r="IF35" s="32" t="s" cm="1">
        <v>803</v>
      </c>
      <c r="IG35" s="32" t="s" cm="1">
        <v>913</v>
      </c>
      <c r="IJ35" s="27" t="s">
        <v>129</v>
      </c>
      <c r="IK35" s="28" t="s">
        <v>130</v>
      </c>
      <c r="IL35" s="29">
        <v>46</v>
      </c>
      <c r="IM35" s="30" t="s">
        <v>1028</v>
      </c>
      <c r="IN35" s="31" t="s">
        <v>51</v>
      </c>
      <c r="IO35" s="32" t="s">
        <v>835</v>
      </c>
      <c r="IP35" s="33">
        <v>1111.1110000000001</v>
      </c>
      <c r="IQ35" s="34">
        <v>44202.756967592592</v>
      </c>
      <c r="IR35" s="32" t="s" cm="1">
        <v>1029</v>
      </c>
      <c r="IS35" s="32" t="s" cm="1">
        <v>837</v>
      </c>
      <c r="IT35" s="32" t="s" cm="1">
        <v>838</v>
      </c>
      <c r="IU35" s="30" t="s">
        <v>1030</v>
      </c>
      <c r="IV35" s="31" t="s">
        <v>51</v>
      </c>
      <c r="IW35" s="32" t="s">
        <v>840</v>
      </c>
      <c r="IX35" s="33">
        <v>1111.1110000000001</v>
      </c>
      <c r="IY35" s="34">
        <v>44202.817303240743</v>
      </c>
      <c r="IZ35" s="32" t="s" cm="1">
        <v>1029</v>
      </c>
      <c r="JA35" s="32" t="s" cm="1">
        <v>837</v>
      </c>
      <c r="JB35" s="32" t="s" cm="1">
        <v>838</v>
      </c>
      <c r="JC35" s="30" t="s">
        <v>1031</v>
      </c>
      <c r="JD35" s="31" t="s">
        <v>51</v>
      </c>
      <c r="JE35" s="32" t="s">
        <v>842</v>
      </c>
      <c r="JF35" s="33">
        <v>1111.1110000000001</v>
      </c>
      <c r="JG35" s="34">
        <v>44202.839953703704</v>
      </c>
      <c r="JH35" s="32" t="s" cm="1">
        <v>1029</v>
      </c>
      <c r="JI35" s="32" t="s" cm="1">
        <v>837</v>
      </c>
      <c r="JJ35" s="32" t="s" cm="1">
        <v>838</v>
      </c>
      <c r="JK35" s="30" t="s">
        <v>1032</v>
      </c>
      <c r="JL35" s="31" t="s">
        <v>51</v>
      </c>
      <c r="JM35" s="32" t="s">
        <v>844</v>
      </c>
      <c r="JN35" s="33">
        <v>500</v>
      </c>
      <c r="JO35" s="34">
        <v>44202.915416666663</v>
      </c>
      <c r="JP35" s="32" t="s" cm="1">
        <v>1033</v>
      </c>
      <c r="JQ35" s="32" t="s" cm="1">
        <v>846</v>
      </c>
      <c r="JR35" s="32" t="s" cm="1">
        <v>847</v>
      </c>
      <c r="JS35" s="30" t="s">
        <v>1034</v>
      </c>
      <c r="JT35" s="31" t="s">
        <v>51</v>
      </c>
      <c r="JU35" s="32" t="s">
        <v>805</v>
      </c>
      <c r="JV35" s="33">
        <v>83.332999999999998</v>
      </c>
      <c r="JW35" s="34">
        <v>44202.975821759261</v>
      </c>
      <c r="JX35" s="32" t="s" cm="1">
        <v>1035</v>
      </c>
      <c r="JY35" s="32" t="s" cm="1">
        <v>807</v>
      </c>
      <c r="JZ35" s="32" t="s" cm="1">
        <v>808</v>
      </c>
      <c r="KA35" s="30" t="s">
        <v>1036</v>
      </c>
      <c r="KB35" s="31" t="s">
        <v>51</v>
      </c>
      <c r="KC35" s="32" t="s">
        <v>810</v>
      </c>
      <c r="KD35" s="33">
        <v>111.111</v>
      </c>
      <c r="KE35" s="34">
        <v>44202.998495370368</v>
      </c>
      <c r="KF35" s="32" t="s" cm="1">
        <v>1037</v>
      </c>
      <c r="KG35" s="32" t="s" cm="1">
        <v>812</v>
      </c>
      <c r="KH35" s="32" t="s" cm="1">
        <v>790</v>
      </c>
      <c r="KI35" s="30" t="s">
        <v>1038</v>
      </c>
      <c r="KJ35" s="31" t="s">
        <v>51</v>
      </c>
      <c r="KK35" s="32" t="s">
        <v>919</v>
      </c>
      <c r="KL35" s="33">
        <v>55.555999999999997</v>
      </c>
      <c r="KM35" s="34">
        <v>44203.066504629627</v>
      </c>
      <c r="KN35" s="32" t="s" cm="1">
        <v>1039</v>
      </c>
      <c r="KO35" s="32" t="s" cm="1">
        <v>921</v>
      </c>
      <c r="KP35" s="32" t="s" cm="1">
        <v>886</v>
      </c>
      <c r="KQ35" s="30" t="s">
        <v>1040</v>
      </c>
      <c r="KR35" s="31" t="s">
        <v>51</v>
      </c>
      <c r="KS35" s="32" t="s">
        <v>945</v>
      </c>
      <c r="KT35" s="33">
        <v>111.111</v>
      </c>
      <c r="KU35" s="34">
        <v>44203.119502314818</v>
      </c>
      <c r="KV35" s="32" t="s" cm="1">
        <v>1037</v>
      </c>
      <c r="KW35" s="32" t="s" cm="1">
        <v>812</v>
      </c>
      <c r="KX35" s="32" t="s" cm="1">
        <v>790</v>
      </c>
      <c r="KY35" s="30" t="s">
        <v>1041</v>
      </c>
      <c r="KZ35" s="31" t="s">
        <v>51</v>
      </c>
      <c r="LA35" s="32" t="s">
        <v>948</v>
      </c>
      <c r="LB35" s="33">
        <v>111.111</v>
      </c>
      <c r="LC35" s="34">
        <v>44203.14980324074</v>
      </c>
      <c r="LD35" s="32" t="s" cm="1">
        <v>1042</v>
      </c>
      <c r="LE35" s="32" t="s" cm="1">
        <v>1043</v>
      </c>
      <c r="LF35" s="32" t="s" cm="1">
        <v>950</v>
      </c>
      <c r="LG35" s="30" t="s">
        <v>1044</v>
      </c>
      <c r="LH35" s="31" t="s">
        <v>51</v>
      </c>
      <c r="LI35" s="32" t="s">
        <v>952</v>
      </c>
      <c r="LJ35" s="33">
        <v>50</v>
      </c>
      <c r="LK35" s="34">
        <v>44203.210486111115</v>
      </c>
      <c r="LL35" s="32" t="s" cm="1">
        <v>1045</v>
      </c>
      <c r="LM35" s="32" t="s" cm="1">
        <v>811</v>
      </c>
      <c r="LN35" s="32" t="s" cm="1">
        <v>789</v>
      </c>
      <c r="LO35" s="30" t="s">
        <v>979</v>
      </c>
      <c r="LP35" s="31" t="s">
        <v>35</v>
      </c>
      <c r="LQ35" s="32" t="s">
        <v>897</v>
      </c>
      <c r="LR35" s="33">
        <v>1</v>
      </c>
      <c r="LS35" s="34">
        <v>44203.263541666667</v>
      </c>
      <c r="LT35" s="32" t="s" cm="1">
        <v>585</v>
      </c>
      <c r="LU35" s="32" t="s" cm="1">
        <v>329</v>
      </c>
      <c r="LV35" s="32" t="s" cm="1">
        <v>332</v>
      </c>
      <c r="LW35" s="30" t="s">
        <v>1046</v>
      </c>
      <c r="LX35" s="31" t="s">
        <v>35</v>
      </c>
      <c r="LY35" s="32" t="s">
        <v>899</v>
      </c>
      <c r="LZ35" s="33">
        <v>1</v>
      </c>
      <c r="MA35" s="34">
        <v>44203.271122685182</v>
      </c>
      <c r="MB35" s="32" t="s" cm="1">
        <v>1047</v>
      </c>
      <c r="MC35" s="32" t="s" cm="1">
        <v>571</v>
      </c>
      <c r="MD35" s="32" t="s" cm="1">
        <v>350</v>
      </c>
      <c r="ME35" s="30" t="s">
        <v>1048</v>
      </c>
      <c r="MF35" s="31" t="s">
        <v>35</v>
      </c>
      <c r="MG35" s="32" t="s">
        <v>902</v>
      </c>
      <c r="MH35" s="33">
        <v>1</v>
      </c>
      <c r="MI35" s="34">
        <v>44203.293854166666</v>
      </c>
      <c r="MJ35" s="32" t="s" cm="1">
        <v>585</v>
      </c>
      <c r="MK35" s="32" t="s" cm="1">
        <v>329</v>
      </c>
      <c r="ML35" s="32" t="s" cm="1">
        <v>332</v>
      </c>
    </row>
    <row r="36" spans="1:350" x14ac:dyDescent="0.25">
      <c r="A36" s="1" t="s">
        <v>139</v>
      </c>
      <c r="B36" s="17" t="s">
        <v>139</v>
      </c>
      <c r="C36" s="13" t="s">
        <v>140</v>
      </c>
      <c r="D36" s="24">
        <v>47</v>
      </c>
      <c r="E36" s="9" t="s">
        <v>387</v>
      </c>
      <c r="F36" s="25" t="s">
        <v>116</v>
      </c>
      <c r="G36" s="7" t="s">
        <v>305</v>
      </c>
      <c r="H36" s="26">
        <v>1</v>
      </c>
      <c r="I36" s="11">
        <v>44200.931643518517</v>
      </c>
      <c r="J36" s="7" t="s" cm="1">
        <v>605</v>
      </c>
      <c r="K36" s="7" t="s" cm="1">
        <v>387</v>
      </c>
      <c r="L36" s="7" t="s" cm="1">
        <v>307</v>
      </c>
      <c r="M36" s="9" t="s">
        <v>490</v>
      </c>
      <c r="N36" s="25" t="s">
        <v>116</v>
      </c>
      <c r="O36" s="7" t="s">
        <v>309</v>
      </c>
      <c r="P36" s="26">
        <v>1</v>
      </c>
      <c r="Q36" s="11">
        <v>44200.938900462963</v>
      </c>
      <c r="R36" s="7" t="s" cm="1">
        <v>606</v>
      </c>
      <c r="S36" s="7" t="s" cm="1">
        <v>490</v>
      </c>
      <c r="T36" s="7" t="s" cm="1">
        <v>311</v>
      </c>
      <c r="U36" s="9" t="s">
        <v>440</v>
      </c>
      <c r="V36" s="25" t="s">
        <v>116</v>
      </c>
      <c r="W36" s="7" t="s">
        <v>313</v>
      </c>
      <c r="X36" s="26">
        <v>1</v>
      </c>
      <c r="Y36" s="11">
        <v>44200.946180555555</v>
      </c>
      <c r="Z36" s="7" t="s" cm="1">
        <v>491</v>
      </c>
      <c r="AA36" s="7" t="s" cm="1">
        <v>440</v>
      </c>
      <c r="AB36" s="7" t="s" cm="1">
        <v>316</v>
      </c>
      <c r="AC36" s="9" t="s">
        <v>607</v>
      </c>
      <c r="AD36" s="25" t="s">
        <v>96</v>
      </c>
      <c r="AE36" s="7" t="s">
        <v>318</v>
      </c>
      <c r="AF36" s="26">
        <v>1</v>
      </c>
      <c r="AG36" s="11">
        <v>44200.953449074077</v>
      </c>
      <c r="AH36" s="7" t="s" cm="1">
        <v>605</v>
      </c>
      <c r="AI36" s="7" t="s" cm="1">
        <v>387</v>
      </c>
      <c r="AJ36" s="7" t="s" cm="1">
        <v>307</v>
      </c>
      <c r="AK36" s="9" t="s">
        <v>608</v>
      </c>
      <c r="AL36" s="25" t="s">
        <v>96</v>
      </c>
      <c r="AM36" s="7" t="s">
        <v>320</v>
      </c>
      <c r="AN36" s="26">
        <v>1</v>
      </c>
      <c r="AO36" s="11">
        <v>44200.960729166669</v>
      </c>
      <c r="AP36" s="7" t="s" cm="1">
        <v>606</v>
      </c>
      <c r="AQ36" s="7" t="s" cm="1">
        <v>490</v>
      </c>
      <c r="AR36" s="7" t="s" cm="1">
        <v>311</v>
      </c>
      <c r="AS36" s="9" t="s">
        <v>328</v>
      </c>
      <c r="AT36" s="25" t="s">
        <v>35</v>
      </c>
      <c r="AU36" s="7" t="s">
        <v>321</v>
      </c>
      <c r="AV36" s="26">
        <v>1</v>
      </c>
      <c r="AW36" s="11">
        <v>44200.967986111114</v>
      </c>
      <c r="AX36" s="7" t="s" cm="1">
        <v>609</v>
      </c>
      <c r="AY36" s="7" t="s" cm="1">
        <v>493</v>
      </c>
      <c r="AZ36" s="7" t="s" cm="1">
        <v>324</v>
      </c>
      <c r="BA36" s="9" t="s">
        <v>495</v>
      </c>
      <c r="BB36" s="25" t="s">
        <v>116</v>
      </c>
      <c r="BC36" s="7" t="s">
        <v>326</v>
      </c>
      <c r="BD36" s="26">
        <v>1</v>
      </c>
      <c r="BE36" s="11">
        <v>44200.975266203706</v>
      </c>
      <c r="BF36" s="7" t="s" cm="1">
        <v>610</v>
      </c>
      <c r="BG36" s="7" t="s" cm="1">
        <v>495</v>
      </c>
      <c r="BH36" s="7" t="s" cm="1">
        <v>328</v>
      </c>
      <c r="BI36" s="9" t="s">
        <v>611</v>
      </c>
      <c r="BJ36" s="25" t="s">
        <v>96</v>
      </c>
      <c r="BK36" s="7" t="s">
        <v>330</v>
      </c>
      <c r="BL36" s="26">
        <v>1</v>
      </c>
      <c r="BM36" s="11">
        <v>44200.997083333335</v>
      </c>
      <c r="BN36" s="7" t="s" cm="1">
        <v>612</v>
      </c>
      <c r="BO36" s="7" t="s" cm="1">
        <v>444</v>
      </c>
      <c r="BP36" s="7" t="s" cm="1">
        <v>332</v>
      </c>
      <c r="BQ36" s="9" t="s">
        <v>440</v>
      </c>
      <c r="BR36" s="25" t="s">
        <v>116</v>
      </c>
      <c r="BS36" s="7" t="s">
        <v>333</v>
      </c>
      <c r="BT36" s="26">
        <v>1</v>
      </c>
      <c r="BU36" s="11">
        <v>44201.004351851851</v>
      </c>
      <c r="BV36" s="7" t="s" cm="1">
        <v>491</v>
      </c>
      <c r="BW36" s="7" t="s" cm="1">
        <v>440</v>
      </c>
      <c r="BX36" s="7" t="s" cm="1">
        <v>316</v>
      </c>
      <c r="BY36" s="9" t="s">
        <v>126</v>
      </c>
      <c r="BZ36" s="25" t="s">
        <v>96</v>
      </c>
      <c r="CA36" s="7" t="s">
        <v>334</v>
      </c>
      <c r="CB36" s="26">
        <v>1</v>
      </c>
      <c r="CC36" s="11">
        <v>44201.018888888888</v>
      </c>
      <c r="CD36" s="7" t="s" cm="1">
        <v>605</v>
      </c>
      <c r="CE36" s="7" t="s" cm="1">
        <v>387</v>
      </c>
      <c r="CF36" s="7" t="s" cm="1">
        <v>307</v>
      </c>
      <c r="CG36" s="9" t="s">
        <v>613</v>
      </c>
      <c r="CH36" s="25" t="s">
        <v>96</v>
      </c>
      <c r="CI36" s="7" t="s">
        <v>336</v>
      </c>
      <c r="CJ36" s="26">
        <v>1</v>
      </c>
      <c r="CK36" s="11">
        <v>44201.026145833333</v>
      </c>
      <c r="CL36" s="7" t="s" cm="1">
        <v>605</v>
      </c>
      <c r="CM36" s="7" t="s" cm="1">
        <v>387</v>
      </c>
      <c r="CN36" s="7" t="s" cm="1">
        <v>307</v>
      </c>
      <c r="CO36" s="9" t="s">
        <v>614</v>
      </c>
      <c r="CP36" s="25" t="s">
        <v>96</v>
      </c>
      <c r="CQ36" s="7" t="s">
        <v>338</v>
      </c>
      <c r="CR36" s="26">
        <v>1</v>
      </c>
      <c r="CS36" s="11">
        <v>44201.033414351848</v>
      </c>
      <c r="CT36" s="7" t="s" cm="1">
        <v>491</v>
      </c>
      <c r="CU36" s="7" t="s" cm="1">
        <v>440</v>
      </c>
      <c r="CV36" s="7" t="s" cm="1">
        <v>316</v>
      </c>
      <c r="CW36" s="9" t="s">
        <v>615</v>
      </c>
      <c r="CX36" s="25" t="s">
        <v>96</v>
      </c>
      <c r="CY36" s="7" t="s">
        <v>516</v>
      </c>
      <c r="CZ36" s="26">
        <v>1</v>
      </c>
      <c r="DA36" s="11">
        <v>44201.113368055558</v>
      </c>
      <c r="DB36" s="7" t="s" cm="1">
        <v>610</v>
      </c>
      <c r="DC36" s="7" t="s" cm="1">
        <v>495</v>
      </c>
      <c r="DD36" s="7" t="s" cm="1">
        <v>328</v>
      </c>
      <c r="DE36" s="9" t="s">
        <v>616</v>
      </c>
      <c r="DF36" s="25" t="s">
        <v>96</v>
      </c>
      <c r="DG36" s="7" t="s">
        <v>518</v>
      </c>
      <c r="DH36" s="26">
        <v>1</v>
      </c>
      <c r="DI36" s="11">
        <v>44201.164247685185</v>
      </c>
      <c r="DJ36" s="7" t="s" cm="1">
        <v>612</v>
      </c>
      <c r="DK36" s="7" t="s" cm="1">
        <v>444</v>
      </c>
      <c r="DL36" s="7" t="s" cm="1">
        <v>332</v>
      </c>
      <c r="DM36" s="9" t="s">
        <v>617</v>
      </c>
      <c r="DN36" s="25" t="s">
        <v>96</v>
      </c>
      <c r="DO36" s="7" t="s">
        <v>520</v>
      </c>
      <c r="DP36" s="26">
        <v>1</v>
      </c>
      <c r="DQ36" s="11">
        <v>44201.215173611112</v>
      </c>
      <c r="DR36" s="7" t="s" cm="1">
        <v>533</v>
      </c>
      <c r="DS36" s="7" t="s" cm="1">
        <v>522</v>
      </c>
      <c r="DT36" s="7" t="s" cm="1">
        <v>350</v>
      </c>
      <c r="DU36" s="9" t="s">
        <v>618</v>
      </c>
      <c r="DV36" s="25" t="s">
        <v>35</v>
      </c>
      <c r="DW36" s="7" t="s">
        <v>352</v>
      </c>
      <c r="DX36" s="26">
        <v>1</v>
      </c>
      <c r="DY36" s="11">
        <v>44201.055219907408</v>
      </c>
      <c r="DZ36" s="7" t="s" cm="1">
        <v>491</v>
      </c>
      <c r="EA36" s="7" t="s" cm="1">
        <v>440</v>
      </c>
      <c r="EB36" s="7" t="s" cm="1">
        <v>316</v>
      </c>
      <c r="ED36" s="1" t="s">
        <v>139</v>
      </c>
      <c r="EE36" s="17" t="s">
        <v>139</v>
      </c>
      <c r="EF36" s="13" t="s">
        <v>140</v>
      </c>
      <c r="EG36" s="24">
        <v>47</v>
      </c>
      <c r="EH36" s="9" t="s">
        <v>1542</v>
      </c>
      <c r="EI36" s="25" t="s">
        <v>35</v>
      </c>
      <c r="EJ36" s="7" t="s">
        <v>1367</v>
      </c>
      <c r="EK36" s="26">
        <v>1</v>
      </c>
      <c r="EL36" s="11">
        <v>44197.441516203704</v>
      </c>
      <c r="EM36" s="7" t="s" cm="1">
        <v>533</v>
      </c>
      <c r="EN36" s="7" t="s" cm="1">
        <v>522</v>
      </c>
      <c r="EO36" s="7" t="s" cm="1">
        <v>350</v>
      </c>
      <c r="EP36" s="9" t="s">
        <v>1543</v>
      </c>
      <c r="EQ36" s="25" t="s">
        <v>35</v>
      </c>
      <c r="ER36" s="7" t="s">
        <v>1496</v>
      </c>
      <c r="ES36" s="26">
        <v>1</v>
      </c>
      <c r="ET36" s="11">
        <v>44197.501238425924</v>
      </c>
      <c r="EU36" s="7" t="s" cm="1">
        <v>147</v>
      </c>
      <c r="EV36" s="7" t="s" cm="1">
        <v>1498</v>
      </c>
      <c r="EW36" s="7" t="s" cm="1">
        <v>1371</v>
      </c>
      <c r="EX36" s="9" t="s">
        <v>342</v>
      </c>
      <c r="EY36" s="25" t="s">
        <v>35</v>
      </c>
      <c r="EZ36" s="7" t="s">
        <v>1373</v>
      </c>
      <c r="FA36" s="26">
        <v>1</v>
      </c>
      <c r="FB36" s="11">
        <v>44197.546087962961</v>
      </c>
      <c r="FC36" s="7" t="s" cm="1">
        <v>533</v>
      </c>
      <c r="FD36" s="7" t="s" cm="1">
        <v>522</v>
      </c>
      <c r="FE36" s="7" t="s" cm="1">
        <v>350</v>
      </c>
      <c r="FF36" s="9" t="s">
        <v>1544</v>
      </c>
      <c r="FG36" s="25" t="s">
        <v>35</v>
      </c>
      <c r="FH36" s="7" t="s">
        <v>1375</v>
      </c>
      <c r="FI36" s="26">
        <v>1</v>
      </c>
      <c r="FJ36" s="11">
        <v>44197.598356481481</v>
      </c>
      <c r="FK36" s="7" t="s" cm="1">
        <v>533</v>
      </c>
      <c r="FL36" s="7" t="s" cm="1">
        <v>522</v>
      </c>
      <c r="FM36" s="7" t="s" cm="1">
        <v>350</v>
      </c>
      <c r="FN36" s="9" t="s">
        <v>1545</v>
      </c>
      <c r="FO36" s="25" t="s">
        <v>35</v>
      </c>
      <c r="FP36" s="7" t="s">
        <v>1448</v>
      </c>
      <c r="FQ36" s="26">
        <v>1</v>
      </c>
      <c r="FR36" s="11">
        <v>44197.635671296295</v>
      </c>
      <c r="FS36" s="7" t="s" cm="1">
        <v>533</v>
      </c>
      <c r="FT36" s="7" t="s" cm="1">
        <v>522</v>
      </c>
      <c r="FU36" s="7" t="s" cm="1">
        <v>350</v>
      </c>
      <c r="FV36" s="9" t="s">
        <v>1546</v>
      </c>
      <c r="FW36" s="25" t="s">
        <v>96</v>
      </c>
      <c r="FX36" s="7" t="s">
        <v>1378</v>
      </c>
      <c r="FY36" s="26">
        <v>1</v>
      </c>
      <c r="FZ36" s="11">
        <v>44197.687905092593</v>
      </c>
      <c r="GA36" s="7" t="s" cm="1">
        <v>533</v>
      </c>
      <c r="GB36" s="7" t="s" cm="1">
        <v>522</v>
      </c>
      <c r="GC36" s="7" t="s" cm="1">
        <v>350</v>
      </c>
      <c r="GD36" s="9" t="s">
        <v>1547</v>
      </c>
      <c r="GE36" s="25" t="s">
        <v>96</v>
      </c>
      <c r="GF36" s="7" t="s">
        <v>1379</v>
      </c>
      <c r="GG36" s="26">
        <v>1</v>
      </c>
      <c r="GH36" s="11">
        <v>44197.702847222223</v>
      </c>
      <c r="GI36" s="7" t="s" cm="1">
        <v>533</v>
      </c>
      <c r="GJ36" s="7" t="s" cm="1">
        <v>522</v>
      </c>
      <c r="GK36" s="7" t="s" cm="1">
        <v>350</v>
      </c>
      <c r="GL36" s="9" t="s">
        <v>1548</v>
      </c>
      <c r="GM36" s="25" t="s">
        <v>96</v>
      </c>
      <c r="GN36" s="7" t="s">
        <v>1380</v>
      </c>
      <c r="GO36" s="26">
        <v>1</v>
      </c>
      <c r="GP36" s="11">
        <v>44197.717766203707</v>
      </c>
      <c r="GQ36" s="7" t="s" cm="1">
        <v>533</v>
      </c>
      <c r="GR36" s="7" t="s" cm="1">
        <v>522</v>
      </c>
      <c r="GS36" s="7" t="s" cm="1">
        <v>350</v>
      </c>
      <c r="GT36" s="9" t="s">
        <v>390</v>
      </c>
      <c r="GU36" s="25" t="s">
        <v>96</v>
      </c>
      <c r="GV36" s="7" t="s">
        <v>1382</v>
      </c>
      <c r="GW36" s="26">
        <v>1</v>
      </c>
      <c r="GX36" s="11">
        <v>44197.74763888889</v>
      </c>
      <c r="GY36" s="7" t="s" cm="1">
        <v>612</v>
      </c>
      <c r="GZ36" s="7" t="s" cm="1">
        <v>444</v>
      </c>
      <c r="HA36" s="7" t="s" cm="1">
        <v>332</v>
      </c>
      <c r="HB36" s="9" t="s">
        <v>736</v>
      </c>
      <c r="HC36" s="25" t="s">
        <v>96</v>
      </c>
      <c r="HD36" s="7" t="s">
        <v>1384</v>
      </c>
      <c r="HE36" s="26">
        <v>1</v>
      </c>
      <c r="HF36" s="11">
        <v>44197.755104166667</v>
      </c>
      <c r="HG36" s="7" t="s" cm="1">
        <v>491</v>
      </c>
      <c r="HH36" s="7" t="s" cm="1">
        <v>440</v>
      </c>
      <c r="HI36" s="7" t="s" cm="1">
        <v>316</v>
      </c>
      <c r="HJ36" s="9" t="s">
        <v>1549</v>
      </c>
      <c r="HK36" s="25" t="s">
        <v>96</v>
      </c>
      <c r="HL36" s="7" t="s">
        <v>1386</v>
      </c>
      <c r="HM36" s="26">
        <v>1</v>
      </c>
      <c r="HN36" s="11">
        <v>44197.76258101852</v>
      </c>
      <c r="HO36" s="7" t="s" cm="1">
        <v>605</v>
      </c>
      <c r="HP36" s="7" t="s" cm="1">
        <v>387</v>
      </c>
      <c r="HQ36" s="7" t="s" cm="1">
        <v>307</v>
      </c>
      <c r="HR36" s="9" t="s">
        <v>1550</v>
      </c>
      <c r="HS36" s="25" t="s">
        <v>51</v>
      </c>
      <c r="HT36" s="7" t="s">
        <v>1387</v>
      </c>
      <c r="HU36" s="26">
        <v>50</v>
      </c>
      <c r="HV36" s="11">
        <v>44197.785011574073</v>
      </c>
      <c r="HW36" s="7" t="s" cm="1">
        <v>1551</v>
      </c>
      <c r="HX36" s="7" t="s" cm="1">
        <v>1085</v>
      </c>
      <c r="HY36" s="7" t="s" cm="1">
        <v>789</v>
      </c>
      <c r="HZ36" s="9" t="s">
        <v>586</v>
      </c>
      <c r="IA36" s="25" t="s">
        <v>51</v>
      </c>
      <c r="IB36" s="7" t="s">
        <v>1390</v>
      </c>
      <c r="IC36" s="26">
        <v>50</v>
      </c>
      <c r="ID36" s="11">
        <v>44197.844837962963</v>
      </c>
      <c r="IE36" s="7" t="s" cm="1">
        <v>1552</v>
      </c>
      <c r="IF36" s="7" t="s" cm="1">
        <v>351</v>
      </c>
      <c r="IG36" s="7" t="s" cm="1">
        <v>803</v>
      </c>
      <c r="IJ36" s="17" t="s">
        <v>139</v>
      </c>
      <c r="IK36" s="13" t="s">
        <v>140</v>
      </c>
      <c r="IL36" s="24">
        <v>47</v>
      </c>
      <c r="IM36" s="9" t="s">
        <v>1049</v>
      </c>
      <c r="IN36" s="25" t="s">
        <v>51</v>
      </c>
      <c r="IO36" s="7" t="s">
        <v>788</v>
      </c>
      <c r="IP36" s="26">
        <v>555.55600000000004</v>
      </c>
      <c r="IQ36" s="11">
        <v>44202.749432870369</v>
      </c>
      <c r="IR36" s="7" t="s" cm="1">
        <v>1050</v>
      </c>
      <c r="IS36" s="7" t="s" cm="1">
        <v>1051</v>
      </c>
      <c r="IT36" s="7" t="s" cm="1">
        <v>791</v>
      </c>
      <c r="IU36" s="9" t="s">
        <v>1052</v>
      </c>
      <c r="IV36" s="25" t="s">
        <v>51</v>
      </c>
      <c r="IW36" s="7" t="s">
        <v>906</v>
      </c>
      <c r="IX36" s="26">
        <v>333.33300000000003</v>
      </c>
      <c r="IY36" s="11">
        <v>44202.809756944444</v>
      </c>
      <c r="IZ36" s="7" t="s" cm="1">
        <v>1053</v>
      </c>
      <c r="JA36" s="7" t="s" cm="1">
        <v>851</v>
      </c>
      <c r="JB36" s="7" t="s" cm="1">
        <v>870</v>
      </c>
      <c r="JC36" s="9" t="s">
        <v>1054</v>
      </c>
      <c r="JD36" s="25" t="s">
        <v>51</v>
      </c>
      <c r="JE36" s="7" t="s">
        <v>909</v>
      </c>
      <c r="JF36" s="26">
        <v>333.33300000000003</v>
      </c>
      <c r="JG36" s="11">
        <v>44202.832407407404</v>
      </c>
      <c r="JH36" s="7" t="s" cm="1">
        <v>1053</v>
      </c>
      <c r="JI36" s="7" t="s" cm="1">
        <v>851</v>
      </c>
      <c r="JJ36" s="7" t="s" cm="1">
        <v>870</v>
      </c>
      <c r="JK36" s="9" t="s">
        <v>1055</v>
      </c>
      <c r="JL36" s="25" t="s">
        <v>51</v>
      </c>
      <c r="JM36" s="7" t="s">
        <v>911</v>
      </c>
      <c r="JN36" s="26">
        <v>250</v>
      </c>
      <c r="JO36" s="11">
        <v>44202.907870370371</v>
      </c>
      <c r="JP36" s="7" t="s" cm="1">
        <v>1056</v>
      </c>
      <c r="JQ36" s="7" t="s" cm="1">
        <v>365</v>
      </c>
      <c r="JR36" s="7" t="s" cm="1">
        <v>913</v>
      </c>
      <c r="JS36" s="9" t="s">
        <v>1057</v>
      </c>
      <c r="JT36" s="25" t="s">
        <v>51</v>
      </c>
      <c r="JU36" s="7" t="s">
        <v>849</v>
      </c>
      <c r="JV36" s="26">
        <v>166.667</v>
      </c>
      <c r="JW36" s="11">
        <v>44202.983391203707</v>
      </c>
      <c r="JX36" s="7" t="s" cm="1">
        <v>1058</v>
      </c>
      <c r="JY36" s="7" t="s" cm="1">
        <v>807</v>
      </c>
      <c r="JZ36" s="7" t="s" cm="1">
        <v>852</v>
      </c>
      <c r="KA36" s="9" t="s">
        <v>1059</v>
      </c>
      <c r="KB36" s="25" t="s">
        <v>51</v>
      </c>
      <c r="KC36" s="7" t="s">
        <v>854</v>
      </c>
      <c r="KD36" s="26">
        <v>370.37</v>
      </c>
      <c r="KE36" s="11">
        <v>44203.006064814814</v>
      </c>
      <c r="KF36" s="7" t="s" cm="1">
        <v>1060</v>
      </c>
      <c r="KG36" s="7" t="s" cm="1">
        <v>1061</v>
      </c>
      <c r="KH36" s="7" t="s" cm="1">
        <v>857</v>
      </c>
      <c r="KI36" s="9" t="s">
        <v>1062</v>
      </c>
      <c r="KJ36" s="25" t="s">
        <v>51</v>
      </c>
      <c r="KK36" s="7" t="s">
        <v>884</v>
      </c>
      <c r="KL36" s="26">
        <v>185.185</v>
      </c>
      <c r="KM36" s="11">
        <v>44203.07408564815</v>
      </c>
      <c r="KN36" s="7" t="s" cm="1">
        <v>667</v>
      </c>
      <c r="KO36" s="7" t="s" cm="1">
        <v>1063</v>
      </c>
      <c r="KP36" s="7" t="s" cm="1">
        <v>648</v>
      </c>
      <c r="KQ36" s="9" t="s">
        <v>940</v>
      </c>
      <c r="KR36" s="25" t="s">
        <v>35</v>
      </c>
      <c r="KS36" s="7" t="s">
        <v>817</v>
      </c>
      <c r="KT36" s="26">
        <v>1</v>
      </c>
      <c r="KU36" s="11">
        <v>44203.096782407411</v>
      </c>
      <c r="KV36" s="7" t="s" cm="1">
        <v>1064</v>
      </c>
      <c r="KW36" s="7" t="s" cm="1">
        <v>977</v>
      </c>
      <c r="KX36" s="7" t="s" cm="1">
        <v>820</v>
      </c>
      <c r="KY36" s="9" t="s">
        <v>1065</v>
      </c>
      <c r="KZ36" s="25" t="s">
        <v>35</v>
      </c>
      <c r="LA36" s="7" t="s">
        <v>822</v>
      </c>
      <c r="LB36" s="26">
        <v>1</v>
      </c>
      <c r="LC36" s="11">
        <v>44203.180162037039</v>
      </c>
      <c r="LD36" s="7" t="s" cm="1">
        <v>606</v>
      </c>
      <c r="LE36" s="7" t="s" cm="1">
        <v>490</v>
      </c>
      <c r="LF36" s="7" t="s" cm="1">
        <v>311</v>
      </c>
      <c r="LG36" s="9" t="s">
        <v>1066</v>
      </c>
      <c r="LH36" s="25" t="s">
        <v>35</v>
      </c>
      <c r="LI36" s="7" t="s">
        <v>824</v>
      </c>
      <c r="LJ36" s="26">
        <v>1</v>
      </c>
      <c r="LK36" s="11">
        <v>44203.187754629631</v>
      </c>
      <c r="LL36" s="7" t="s" cm="1">
        <v>1064</v>
      </c>
      <c r="LM36" s="7" t="s" cm="1">
        <v>977</v>
      </c>
      <c r="LN36" s="7" t="s" cm="1">
        <v>820</v>
      </c>
      <c r="LO36" s="9" t="s">
        <v>1067</v>
      </c>
      <c r="LP36" s="25" t="s">
        <v>35</v>
      </c>
      <c r="LQ36" s="7" t="s">
        <v>897</v>
      </c>
      <c r="LR36" s="26">
        <v>1</v>
      </c>
      <c r="LS36" s="11">
        <v>44203.263541666667</v>
      </c>
      <c r="LT36" s="7" t="s" cm="1">
        <v>612</v>
      </c>
      <c r="LU36" s="7" t="s" cm="1">
        <v>444</v>
      </c>
      <c r="LV36" s="7" t="s" cm="1">
        <v>332</v>
      </c>
      <c r="LW36" s="9" t="s">
        <v>1068</v>
      </c>
      <c r="LX36" s="25" t="s">
        <v>35</v>
      </c>
      <c r="LY36" s="7" t="s">
        <v>899</v>
      </c>
      <c r="LZ36" s="26">
        <v>1</v>
      </c>
      <c r="MA36" s="11">
        <v>44203.271122685182</v>
      </c>
      <c r="MB36" s="7" t="s" cm="1">
        <v>533</v>
      </c>
      <c r="MC36" s="7" t="s" cm="1">
        <v>522</v>
      </c>
      <c r="MD36" s="7" t="s" cm="1">
        <v>350</v>
      </c>
      <c r="ME36" s="9" t="s">
        <v>1069</v>
      </c>
      <c r="MF36" s="25" t="s">
        <v>35</v>
      </c>
      <c r="MG36" s="7" t="s">
        <v>902</v>
      </c>
      <c r="MH36" s="26">
        <v>1</v>
      </c>
      <c r="MI36" s="11">
        <v>44203.293854166666</v>
      </c>
      <c r="MJ36" s="7" t="s" cm="1">
        <v>612</v>
      </c>
      <c r="MK36" s="7" t="s" cm="1">
        <v>444</v>
      </c>
      <c r="ML36" s="7" t="s" cm="1">
        <v>332</v>
      </c>
    </row>
    <row r="37" spans="1:350" x14ac:dyDescent="0.25">
      <c r="A37" s="1" t="s">
        <v>144</v>
      </c>
      <c r="B37" s="27" t="s">
        <v>144</v>
      </c>
      <c r="C37" s="28" t="s">
        <v>145</v>
      </c>
      <c r="D37" s="29">
        <v>48</v>
      </c>
      <c r="E37" s="30" t="s">
        <v>304</v>
      </c>
      <c r="F37" s="31" t="s">
        <v>116</v>
      </c>
      <c r="G37" s="32" t="s">
        <v>305</v>
      </c>
      <c r="H37" s="33">
        <v>1</v>
      </c>
      <c r="I37" s="34">
        <v>44200.931643518517</v>
      </c>
      <c r="J37" s="32" t="s" cm="1">
        <v>619</v>
      </c>
      <c r="K37" s="32" t="s" cm="1">
        <v>304</v>
      </c>
      <c r="L37" s="32" t="s" cm="1">
        <v>307</v>
      </c>
      <c r="M37" s="30" t="s">
        <v>308</v>
      </c>
      <c r="N37" s="31" t="s">
        <v>116</v>
      </c>
      <c r="O37" s="32" t="s">
        <v>309</v>
      </c>
      <c r="P37" s="33">
        <v>1</v>
      </c>
      <c r="Q37" s="34">
        <v>44200.938900462963</v>
      </c>
      <c r="R37" s="32" t="s" cm="1">
        <v>620</v>
      </c>
      <c r="S37" s="32" t="s" cm="1">
        <v>308</v>
      </c>
      <c r="T37" s="32" t="s" cm="1">
        <v>311</v>
      </c>
      <c r="U37" s="30" t="s">
        <v>315</v>
      </c>
      <c r="V37" s="31" t="s">
        <v>116</v>
      </c>
      <c r="W37" s="32" t="s">
        <v>313</v>
      </c>
      <c r="X37" s="33">
        <v>1</v>
      </c>
      <c r="Y37" s="34">
        <v>44200.946180555555</v>
      </c>
      <c r="Z37" s="32" t="s" cm="1">
        <v>621</v>
      </c>
      <c r="AA37" s="32" t="s" cm="1">
        <v>315</v>
      </c>
      <c r="AB37" s="32" t="s" cm="1">
        <v>316</v>
      </c>
      <c r="AC37" s="30" t="s">
        <v>304</v>
      </c>
      <c r="AD37" s="31" t="s">
        <v>116</v>
      </c>
      <c r="AE37" s="32" t="s">
        <v>318</v>
      </c>
      <c r="AF37" s="33">
        <v>1</v>
      </c>
      <c r="AG37" s="34">
        <v>44200.953449074077</v>
      </c>
      <c r="AH37" s="32" t="s" cm="1">
        <v>619</v>
      </c>
      <c r="AI37" s="32" t="s" cm="1">
        <v>304</v>
      </c>
      <c r="AJ37" s="32" t="s" cm="1">
        <v>307</v>
      </c>
      <c r="AK37" s="30" t="s">
        <v>308</v>
      </c>
      <c r="AL37" s="31" t="s">
        <v>116</v>
      </c>
      <c r="AM37" s="32" t="s">
        <v>320</v>
      </c>
      <c r="AN37" s="33">
        <v>1</v>
      </c>
      <c r="AO37" s="34">
        <v>44200.960729166669</v>
      </c>
      <c r="AP37" s="32" t="s" cm="1">
        <v>620</v>
      </c>
      <c r="AQ37" s="32" t="s" cm="1">
        <v>308</v>
      </c>
      <c r="AR37" s="32" t="s" cm="1">
        <v>311</v>
      </c>
      <c r="AS37" s="30" t="s">
        <v>323</v>
      </c>
      <c r="AT37" s="31" t="s">
        <v>116</v>
      </c>
      <c r="AU37" s="32" t="s">
        <v>321</v>
      </c>
      <c r="AV37" s="33">
        <v>1</v>
      </c>
      <c r="AW37" s="34">
        <v>44200.967986111114</v>
      </c>
      <c r="AX37" s="32" t="s" cm="1">
        <v>622</v>
      </c>
      <c r="AY37" s="32" t="s" cm="1">
        <v>323</v>
      </c>
      <c r="AZ37" s="32" t="s" cm="1">
        <v>324</v>
      </c>
      <c r="BA37" s="30" t="s">
        <v>325</v>
      </c>
      <c r="BB37" s="31" t="s">
        <v>116</v>
      </c>
      <c r="BC37" s="32" t="s">
        <v>326</v>
      </c>
      <c r="BD37" s="33">
        <v>1</v>
      </c>
      <c r="BE37" s="34">
        <v>44200.975266203706</v>
      </c>
      <c r="BF37" s="32" t="s" cm="1">
        <v>623</v>
      </c>
      <c r="BG37" s="32" t="s" cm="1">
        <v>325</v>
      </c>
      <c r="BH37" s="32" t="s" cm="1">
        <v>328</v>
      </c>
      <c r="BI37" s="30" t="s">
        <v>329</v>
      </c>
      <c r="BJ37" s="31" t="s">
        <v>116</v>
      </c>
      <c r="BK37" s="32" t="s">
        <v>330</v>
      </c>
      <c r="BL37" s="33">
        <v>1</v>
      </c>
      <c r="BM37" s="34">
        <v>44200.997083333335</v>
      </c>
      <c r="BN37" s="32" t="s" cm="1">
        <v>624</v>
      </c>
      <c r="BO37" s="32" t="s" cm="1">
        <v>329</v>
      </c>
      <c r="BP37" s="32" t="s" cm="1">
        <v>332</v>
      </c>
      <c r="BQ37" s="30" t="s">
        <v>315</v>
      </c>
      <c r="BR37" s="31" t="s">
        <v>116</v>
      </c>
      <c r="BS37" s="32" t="s">
        <v>333</v>
      </c>
      <c r="BT37" s="33">
        <v>1</v>
      </c>
      <c r="BU37" s="34">
        <v>44201.004351851851</v>
      </c>
      <c r="BV37" s="32" t="s" cm="1">
        <v>621</v>
      </c>
      <c r="BW37" s="32" t="s" cm="1">
        <v>315</v>
      </c>
      <c r="BX37" s="32" t="s" cm="1">
        <v>316</v>
      </c>
      <c r="BY37" s="30" t="s">
        <v>304</v>
      </c>
      <c r="BZ37" s="31" t="s">
        <v>116</v>
      </c>
      <c r="CA37" s="32" t="s">
        <v>334</v>
      </c>
      <c r="CB37" s="33">
        <v>1</v>
      </c>
      <c r="CC37" s="34">
        <v>44201.018888888888</v>
      </c>
      <c r="CD37" s="32" t="s" cm="1">
        <v>619</v>
      </c>
      <c r="CE37" s="32" t="s" cm="1">
        <v>304</v>
      </c>
      <c r="CF37" s="32" t="s" cm="1">
        <v>307</v>
      </c>
      <c r="CG37" s="30" t="s">
        <v>304</v>
      </c>
      <c r="CH37" s="31" t="s">
        <v>116</v>
      </c>
      <c r="CI37" s="32" t="s">
        <v>336</v>
      </c>
      <c r="CJ37" s="33">
        <v>1</v>
      </c>
      <c r="CK37" s="34">
        <v>44201.026145833333</v>
      </c>
      <c r="CL37" s="32" t="s" cm="1">
        <v>619</v>
      </c>
      <c r="CM37" s="32" t="s" cm="1">
        <v>304</v>
      </c>
      <c r="CN37" s="32" t="s" cm="1">
        <v>307</v>
      </c>
      <c r="CO37" s="30" t="s">
        <v>315</v>
      </c>
      <c r="CP37" s="31" t="s">
        <v>116</v>
      </c>
      <c r="CQ37" s="32" t="s">
        <v>338</v>
      </c>
      <c r="CR37" s="33">
        <v>1</v>
      </c>
      <c r="CS37" s="34">
        <v>44201.033414351848</v>
      </c>
      <c r="CT37" s="32" t="s" cm="1">
        <v>621</v>
      </c>
      <c r="CU37" s="32" t="s" cm="1">
        <v>315</v>
      </c>
      <c r="CV37" s="32" t="s" cm="1">
        <v>316</v>
      </c>
      <c r="CW37" s="30" t="s">
        <v>625</v>
      </c>
      <c r="CX37" s="31" t="s">
        <v>35</v>
      </c>
      <c r="CY37" s="32" t="s">
        <v>516</v>
      </c>
      <c r="CZ37" s="33">
        <v>1</v>
      </c>
      <c r="DA37" s="34">
        <v>44201.113368055558</v>
      </c>
      <c r="DB37" s="32" t="s" cm="1">
        <v>623</v>
      </c>
      <c r="DC37" s="32" t="s" cm="1">
        <v>325</v>
      </c>
      <c r="DD37" s="32" t="s" cm="1">
        <v>328</v>
      </c>
      <c r="DE37" s="30" t="s">
        <v>626</v>
      </c>
      <c r="DF37" s="31" t="s">
        <v>35</v>
      </c>
      <c r="DG37" s="32" t="s">
        <v>518</v>
      </c>
      <c r="DH37" s="33">
        <v>1</v>
      </c>
      <c r="DI37" s="34">
        <v>44201.164247685185</v>
      </c>
      <c r="DJ37" s="32" t="s" cm="1">
        <v>624</v>
      </c>
      <c r="DK37" s="32" t="s" cm="1">
        <v>329</v>
      </c>
      <c r="DL37" s="32" t="s" cm="1">
        <v>332</v>
      </c>
      <c r="DM37" s="30" t="s">
        <v>627</v>
      </c>
      <c r="DN37" s="31" t="s">
        <v>35</v>
      </c>
      <c r="DO37" s="32" t="s">
        <v>520</v>
      </c>
      <c r="DP37" s="33">
        <v>1</v>
      </c>
      <c r="DQ37" s="34">
        <v>44201.215173611112</v>
      </c>
      <c r="DR37" s="32" t="s" cm="1">
        <v>628</v>
      </c>
      <c r="DS37" s="32" t="s" cm="1">
        <v>571</v>
      </c>
      <c r="DT37" s="32" t="s" cm="1">
        <v>350</v>
      </c>
      <c r="DU37" s="30" t="s">
        <v>629</v>
      </c>
      <c r="DV37" s="31" t="s">
        <v>35</v>
      </c>
      <c r="DW37" s="32" t="s">
        <v>352</v>
      </c>
      <c r="DX37" s="33">
        <v>1</v>
      </c>
      <c r="DY37" s="34">
        <v>44201.055219907408</v>
      </c>
      <c r="DZ37" s="32" t="s" cm="1">
        <v>621</v>
      </c>
      <c r="EA37" s="32" t="s" cm="1">
        <v>315</v>
      </c>
      <c r="EB37" s="32" t="s" cm="1">
        <v>316</v>
      </c>
      <c r="EC37" s="32"/>
      <c r="ED37" s="1" t="s">
        <v>144</v>
      </c>
      <c r="EE37" s="27" t="s">
        <v>144</v>
      </c>
      <c r="EF37" s="28" t="s">
        <v>145</v>
      </c>
      <c r="EG37" s="29">
        <v>48</v>
      </c>
      <c r="EH37" s="30" t="s">
        <v>1160</v>
      </c>
      <c r="EI37" s="31" t="s">
        <v>35</v>
      </c>
      <c r="EJ37" s="32" t="s">
        <v>1367</v>
      </c>
      <c r="EK37" s="33">
        <v>1</v>
      </c>
      <c r="EL37" s="34">
        <v>44197.441516203704</v>
      </c>
      <c r="EM37" s="32" t="s" cm="1">
        <v>628</v>
      </c>
      <c r="EN37" s="32" t="s" cm="1">
        <v>571</v>
      </c>
      <c r="EO37" s="32" t="s" cm="1">
        <v>350</v>
      </c>
      <c r="EP37" s="30" t="s">
        <v>665</v>
      </c>
      <c r="EQ37" s="31" t="s">
        <v>35</v>
      </c>
      <c r="ER37" s="32" t="s">
        <v>1496</v>
      </c>
      <c r="ES37" s="33">
        <v>1</v>
      </c>
      <c r="ET37" s="34">
        <v>44197.501238425924</v>
      </c>
      <c r="EU37" s="32" t="s" cm="1">
        <v>1231</v>
      </c>
      <c r="EV37" s="32" t="s" cm="1">
        <v>1014</v>
      </c>
      <c r="EW37" s="32" t="s" cm="1">
        <v>1371</v>
      </c>
      <c r="EX37" s="30" t="s">
        <v>210</v>
      </c>
      <c r="EY37" s="31" t="s">
        <v>35</v>
      </c>
      <c r="EZ37" s="32" t="s">
        <v>1373</v>
      </c>
      <c r="FA37" s="33">
        <v>1</v>
      </c>
      <c r="FB37" s="34">
        <v>44197.546087962961</v>
      </c>
      <c r="FC37" s="32" t="s" cm="1">
        <v>628</v>
      </c>
      <c r="FD37" s="32" t="s" cm="1">
        <v>571</v>
      </c>
      <c r="FE37" s="32" t="s" cm="1">
        <v>350</v>
      </c>
      <c r="FF37" s="30" t="s">
        <v>87</v>
      </c>
      <c r="FG37" s="31" t="s">
        <v>35</v>
      </c>
      <c r="FH37" s="32" t="s">
        <v>1375</v>
      </c>
      <c r="FI37" s="33">
        <v>1</v>
      </c>
      <c r="FJ37" s="34">
        <v>44197.598356481481</v>
      </c>
      <c r="FK37" s="32" t="s" cm="1">
        <v>628</v>
      </c>
      <c r="FL37" s="32" t="s" cm="1">
        <v>571</v>
      </c>
      <c r="FM37" s="32" t="s" cm="1">
        <v>350</v>
      </c>
      <c r="FN37" s="30" t="s">
        <v>1553</v>
      </c>
      <c r="FO37" s="31" t="s">
        <v>35</v>
      </c>
      <c r="FP37" s="32" t="s">
        <v>1448</v>
      </c>
      <c r="FQ37" s="33">
        <v>1</v>
      </c>
      <c r="FR37" s="34">
        <v>44197.635671296295</v>
      </c>
      <c r="FS37" s="32" t="s" cm="1">
        <v>628</v>
      </c>
      <c r="FT37" s="32" t="s" cm="1">
        <v>571</v>
      </c>
      <c r="FU37" s="32" t="s" cm="1">
        <v>350</v>
      </c>
      <c r="FV37" s="30" t="s">
        <v>1554</v>
      </c>
      <c r="FW37" s="31" t="s">
        <v>96</v>
      </c>
      <c r="FX37" s="32" t="s">
        <v>1378</v>
      </c>
      <c r="FY37" s="33">
        <v>1</v>
      </c>
      <c r="FZ37" s="34">
        <v>44197.687905092593</v>
      </c>
      <c r="GA37" s="32" t="s" cm="1">
        <v>628</v>
      </c>
      <c r="GB37" s="32" t="s" cm="1">
        <v>571</v>
      </c>
      <c r="GC37" s="32" t="s" cm="1">
        <v>350</v>
      </c>
      <c r="GD37" s="30" t="s">
        <v>1555</v>
      </c>
      <c r="GE37" s="31" t="s">
        <v>96</v>
      </c>
      <c r="GF37" s="32" t="s">
        <v>1379</v>
      </c>
      <c r="GG37" s="33">
        <v>1</v>
      </c>
      <c r="GH37" s="34">
        <v>44197.702847222223</v>
      </c>
      <c r="GI37" s="32" t="s" cm="1">
        <v>628</v>
      </c>
      <c r="GJ37" s="32" t="s" cm="1">
        <v>571</v>
      </c>
      <c r="GK37" s="32" t="s" cm="1">
        <v>350</v>
      </c>
      <c r="GL37" s="30" t="s">
        <v>571</v>
      </c>
      <c r="GM37" s="31" t="s">
        <v>116</v>
      </c>
      <c r="GN37" s="32" t="s">
        <v>1380</v>
      </c>
      <c r="GO37" s="33">
        <v>1</v>
      </c>
      <c r="GP37" s="34">
        <v>44197.717766203707</v>
      </c>
      <c r="GQ37" s="32" t="s" cm="1">
        <v>628</v>
      </c>
      <c r="GR37" s="32" t="s" cm="1">
        <v>571</v>
      </c>
      <c r="GS37" s="32" t="s" cm="1">
        <v>350</v>
      </c>
      <c r="GT37" s="30" t="s">
        <v>329</v>
      </c>
      <c r="GU37" s="31" t="s">
        <v>116</v>
      </c>
      <c r="GV37" s="32" t="s">
        <v>1382</v>
      </c>
      <c r="GW37" s="33">
        <v>1</v>
      </c>
      <c r="GX37" s="34">
        <v>44197.74763888889</v>
      </c>
      <c r="GY37" s="32" t="s" cm="1">
        <v>624</v>
      </c>
      <c r="GZ37" s="32" t="s" cm="1">
        <v>329</v>
      </c>
      <c r="HA37" s="32" t="s" cm="1">
        <v>332</v>
      </c>
      <c r="HB37" s="30" t="s">
        <v>315</v>
      </c>
      <c r="HC37" s="31" t="s">
        <v>116</v>
      </c>
      <c r="HD37" s="32" t="s">
        <v>1384</v>
      </c>
      <c r="HE37" s="33">
        <v>1</v>
      </c>
      <c r="HF37" s="34">
        <v>44197.755104166667</v>
      </c>
      <c r="HG37" s="32" t="s" cm="1">
        <v>621</v>
      </c>
      <c r="HH37" s="32" t="s" cm="1">
        <v>315</v>
      </c>
      <c r="HI37" s="32" t="s" cm="1">
        <v>316</v>
      </c>
      <c r="HJ37" s="30" t="s">
        <v>304</v>
      </c>
      <c r="HK37" s="31" t="s">
        <v>116</v>
      </c>
      <c r="HL37" s="32" t="s">
        <v>1386</v>
      </c>
      <c r="HM37" s="33">
        <v>1</v>
      </c>
      <c r="HN37" s="34">
        <v>44197.76258101852</v>
      </c>
      <c r="HO37" s="32" t="s" cm="1">
        <v>619</v>
      </c>
      <c r="HP37" s="32" t="s" cm="1">
        <v>304</v>
      </c>
      <c r="HQ37" s="32" t="s" cm="1">
        <v>307</v>
      </c>
      <c r="HR37" s="30" t="s">
        <v>1556</v>
      </c>
      <c r="HS37" s="31" t="s">
        <v>51</v>
      </c>
      <c r="HT37" s="32" t="s">
        <v>1387</v>
      </c>
      <c r="HU37" s="33">
        <v>50</v>
      </c>
      <c r="HV37" s="34">
        <v>44197.785011574073</v>
      </c>
      <c r="HW37" s="32" t="s" cm="1">
        <v>93</v>
      </c>
      <c r="HX37" s="32" t="s" cm="1">
        <v>811</v>
      </c>
      <c r="HY37" s="32" t="s" cm="1">
        <v>789</v>
      </c>
      <c r="HZ37" s="30" t="s">
        <v>1557</v>
      </c>
      <c r="IA37" s="31" t="s">
        <v>51</v>
      </c>
      <c r="IB37" s="32" t="s">
        <v>1390</v>
      </c>
      <c r="IC37" s="33">
        <v>50</v>
      </c>
      <c r="ID37" s="34">
        <v>44197.844837962963</v>
      </c>
      <c r="IE37" s="32" t="s" cm="1">
        <v>61</v>
      </c>
      <c r="IF37" s="32" t="s" cm="1">
        <v>802</v>
      </c>
      <c r="IG37" s="32" t="s" cm="1">
        <v>803</v>
      </c>
      <c r="IJ37" s="27" t="s">
        <v>144</v>
      </c>
      <c r="IK37" s="28" t="s">
        <v>145</v>
      </c>
      <c r="IL37" s="29">
        <v>48</v>
      </c>
      <c r="IM37" s="30" t="s">
        <v>1070</v>
      </c>
      <c r="IN37" s="31" t="s">
        <v>51</v>
      </c>
      <c r="IO37" s="32" t="s">
        <v>835</v>
      </c>
      <c r="IP37" s="33">
        <v>1111.1110000000001</v>
      </c>
      <c r="IQ37" s="34">
        <v>44202.756967592592</v>
      </c>
      <c r="IR37" s="32" t="s" cm="1">
        <v>1071</v>
      </c>
      <c r="IS37" s="32" t="s" cm="1">
        <v>837</v>
      </c>
      <c r="IT37" s="32" t="s" cm="1">
        <v>838</v>
      </c>
      <c r="IU37" s="30" t="s">
        <v>1072</v>
      </c>
      <c r="IV37" s="31" t="s">
        <v>51</v>
      </c>
      <c r="IW37" s="32" t="s">
        <v>840</v>
      </c>
      <c r="IX37" s="33">
        <v>1111.1110000000001</v>
      </c>
      <c r="IY37" s="34">
        <v>44202.817303240743</v>
      </c>
      <c r="IZ37" s="32" t="s" cm="1">
        <v>1071</v>
      </c>
      <c r="JA37" s="32" t="s" cm="1">
        <v>837</v>
      </c>
      <c r="JB37" s="32" t="s" cm="1">
        <v>838</v>
      </c>
      <c r="JC37" s="30" t="s">
        <v>1073</v>
      </c>
      <c r="JD37" s="31" t="s">
        <v>51</v>
      </c>
      <c r="JE37" s="32" t="s">
        <v>842</v>
      </c>
      <c r="JF37" s="33">
        <v>1111.1110000000001</v>
      </c>
      <c r="JG37" s="34">
        <v>44202.839953703704</v>
      </c>
      <c r="JH37" s="32" t="s" cm="1">
        <v>1071</v>
      </c>
      <c r="JI37" s="32" t="s" cm="1">
        <v>837</v>
      </c>
      <c r="JJ37" s="32" t="s" cm="1">
        <v>838</v>
      </c>
      <c r="JK37" s="30" t="s">
        <v>1074</v>
      </c>
      <c r="JL37" s="31" t="s">
        <v>51</v>
      </c>
      <c r="JM37" s="32" t="s">
        <v>844</v>
      </c>
      <c r="JN37" s="33">
        <v>500</v>
      </c>
      <c r="JO37" s="34">
        <v>44202.915416666663</v>
      </c>
      <c r="JP37" s="32" t="s" cm="1">
        <v>845</v>
      </c>
      <c r="JQ37" s="32" t="s" cm="1">
        <v>846</v>
      </c>
      <c r="JR37" s="32" t="s" cm="1">
        <v>847</v>
      </c>
      <c r="JS37" s="30" t="s">
        <v>1075</v>
      </c>
      <c r="JT37" s="31" t="s">
        <v>51</v>
      </c>
      <c r="JU37" s="32" t="s">
        <v>849</v>
      </c>
      <c r="JV37" s="33">
        <v>166.667</v>
      </c>
      <c r="JW37" s="34">
        <v>44202.983391203707</v>
      </c>
      <c r="JX37" s="32" t="s" cm="1">
        <v>1076</v>
      </c>
      <c r="JY37" s="32" t="s" cm="1">
        <v>851</v>
      </c>
      <c r="JZ37" s="32" t="s" cm="1">
        <v>852</v>
      </c>
      <c r="KA37" s="30" t="s">
        <v>1077</v>
      </c>
      <c r="KB37" s="31" t="s">
        <v>51</v>
      </c>
      <c r="KC37" s="32" t="s">
        <v>854</v>
      </c>
      <c r="KD37" s="33">
        <v>370.37</v>
      </c>
      <c r="KE37" s="34">
        <v>44203.006064814814</v>
      </c>
      <c r="KF37" s="32" t="s" cm="1">
        <v>855</v>
      </c>
      <c r="KG37" s="32" t="s" cm="1">
        <v>856</v>
      </c>
      <c r="KH37" s="32" t="s" cm="1">
        <v>857</v>
      </c>
      <c r="KI37" s="30" t="s">
        <v>1078</v>
      </c>
      <c r="KJ37" s="31" t="s">
        <v>51</v>
      </c>
      <c r="KK37" s="32" t="s">
        <v>884</v>
      </c>
      <c r="KL37" s="33">
        <v>185.185</v>
      </c>
      <c r="KM37" s="34">
        <v>44203.07408564815</v>
      </c>
      <c r="KN37" s="32" t="s" cm="1">
        <v>1079</v>
      </c>
      <c r="KO37" s="32" t="s" cm="1">
        <v>484</v>
      </c>
      <c r="KP37" s="32" t="s" cm="1">
        <v>648</v>
      </c>
      <c r="KQ37" s="30" t="s">
        <v>886</v>
      </c>
      <c r="KR37" s="31" t="s">
        <v>51</v>
      </c>
      <c r="KS37" s="32" t="s">
        <v>1080</v>
      </c>
      <c r="KT37" s="33">
        <v>10</v>
      </c>
      <c r="KU37" s="34">
        <v>44203.104351851849</v>
      </c>
      <c r="KV37" s="32" t="s" cm="1">
        <v>1081</v>
      </c>
      <c r="KW37" s="32" t="s" cm="1">
        <v>1018</v>
      </c>
      <c r="KX37" s="32" t="s" cm="1">
        <v>811</v>
      </c>
      <c r="KY37" s="30" t="s">
        <v>723</v>
      </c>
      <c r="KZ37" s="31" t="s">
        <v>51</v>
      </c>
      <c r="LA37" s="32" t="s">
        <v>1082</v>
      </c>
      <c r="LB37" s="33">
        <v>10</v>
      </c>
      <c r="LC37" s="34">
        <v>44203.134641203702</v>
      </c>
      <c r="LD37" s="32" t="s" cm="1">
        <v>1083</v>
      </c>
      <c r="LE37" s="32" t="s" cm="1">
        <v>982</v>
      </c>
      <c r="LF37" s="32" t="s" cm="1">
        <v>892</v>
      </c>
      <c r="LG37" s="30" t="s">
        <v>877</v>
      </c>
      <c r="LH37" s="31" t="s">
        <v>51</v>
      </c>
      <c r="LI37" s="32" t="s">
        <v>1084</v>
      </c>
      <c r="LJ37" s="33">
        <v>5</v>
      </c>
      <c r="LK37" s="34">
        <v>44203.195335648146</v>
      </c>
      <c r="LL37" s="32" t="s" cm="1">
        <v>436</v>
      </c>
      <c r="LM37" s="32" t="s" cm="1">
        <v>820</v>
      </c>
      <c r="LN37" s="32" t="s" cm="1">
        <v>1085</v>
      </c>
      <c r="LO37" s="30" t="s">
        <v>57</v>
      </c>
      <c r="LP37" s="31" t="s">
        <v>35</v>
      </c>
      <c r="LQ37" s="32" t="s">
        <v>897</v>
      </c>
      <c r="LR37" s="33">
        <v>1</v>
      </c>
      <c r="LS37" s="34">
        <v>44203.263541666667</v>
      </c>
      <c r="LT37" s="32" t="s" cm="1">
        <v>624</v>
      </c>
      <c r="LU37" s="32" t="s" cm="1">
        <v>329</v>
      </c>
      <c r="LV37" s="32" t="s" cm="1">
        <v>332</v>
      </c>
      <c r="LW37" s="30" t="s">
        <v>1086</v>
      </c>
      <c r="LX37" s="31" t="s">
        <v>35</v>
      </c>
      <c r="LY37" s="32" t="s">
        <v>899</v>
      </c>
      <c r="LZ37" s="33">
        <v>1</v>
      </c>
      <c r="MA37" s="34">
        <v>44203.271122685182</v>
      </c>
      <c r="MB37" s="32" t="s" cm="1">
        <v>628</v>
      </c>
      <c r="MC37" s="32" t="s" cm="1">
        <v>571</v>
      </c>
      <c r="MD37" s="32" t="s" cm="1">
        <v>350</v>
      </c>
      <c r="ME37" s="30" t="s">
        <v>629</v>
      </c>
      <c r="MF37" s="31" t="s">
        <v>35</v>
      </c>
      <c r="MG37" s="32" t="s">
        <v>902</v>
      </c>
      <c r="MH37" s="33">
        <v>1</v>
      </c>
      <c r="MI37" s="34">
        <v>44203.293854166666</v>
      </c>
      <c r="MJ37" s="32" t="s" cm="1">
        <v>624</v>
      </c>
      <c r="MK37" s="32" t="s" cm="1">
        <v>329</v>
      </c>
      <c r="ML37" s="32" t="s" cm="1">
        <v>332</v>
      </c>
    </row>
    <row r="38" spans="1:350" x14ac:dyDescent="0.25">
      <c r="A38" s="1" t="s">
        <v>150</v>
      </c>
      <c r="B38" s="17" t="s">
        <v>150</v>
      </c>
      <c r="C38" s="13" t="s">
        <v>151</v>
      </c>
      <c r="D38" s="24">
        <v>49</v>
      </c>
      <c r="E38" s="9" t="s">
        <v>146</v>
      </c>
      <c r="F38" s="25" t="s">
        <v>116</v>
      </c>
      <c r="G38" s="7" t="s">
        <v>305</v>
      </c>
      <c r="H38" s="26">
        <v>1</v>
      </c>
      <c r="I38" s="11">
        <v>44200.931643518517</v>
      </c>
      <c r="J38" s="7" t="s" cm="1">
        <v>630</v>
      </c>
      <c r="K38" s="7" t="s" cm="1">
        <v>146</v>
      </c>
      <c r="L38" s="7" t="s" cm="1">
        <v>307</v>
      </c>
      <c r="M38" s="9" t="s">
        <v>631</v>
      </c>
      <c r="N38" s="25" t="s">
        <v>116</v>
      </c>
      <c r="O38" s="7" t="s">
        <v>309</v>
      </c>
      <c r="P38" s="26">
        <v>1</v>
      </c>
      <c r="Q38" s="11">
        <v>44200.938900462963</v>
      </c>
      <c r="R38" s="7" t="s" cm="1">
        <v>632</v>
      </c>
      <c r="S38" s="7" t="s" cm="1">
        <v>631</v>
      </c>
      <c r="T38" s="7" t="s" cm="1">
        <v>311</v>
      </c>
      <c r="U38" s="9" t="s">
        <v>633</v>
      </c>
      <c r="V38" s="25" t="s">
        <v>116</v>
      </c>
      <c r="W38" s="7" t="s">
        <v>313</v>
      </c>
      <c r="X38" s="26">
        <v>1</v>
      </c>
      <c r="Y38" s="11">
        <v>44200.946180555555</v>
      </c>
      <c r="Z38" s="7" t="s" cm="1">
        <v>634</v>
      </c>
      <c r="AA38" s="7" t="s" cm="1">
        <v>633</v>
      </c>
      <c r="AB38" s="7" t="s" cm="1">
        <v>316</v>
      </c>
      <c r="AC38" s="9" t="s">
        <v>635</v>
      </c>
      <c r="AD38" s="25" t="s">
        <v>35</v>
      </c>
      <c r="AE38" s="7" t="s">
        <v>318</v>
      </c>
      <c r="AF38" s="26">
        <v>1</v>
      </c>
      <c r="AG38" s="11">
        <v>44200.953449074077</v>
      </c>
      <c r="AH38" s="7" t="s" cm="1">
        <v>630</v>
      </c>
      <c r="AI38" s="7" t="s" cm="1">
        <v>146</v>
      </c>
      <c r="AJ38" s="7" t="s" cm="1">
        <v>307</v>
      </c>
      <c r="AK38" s="9" t="s">
        <v>427</v>
      </c>
      <c r="AL38" s="25" t="s">
        <v>96</v>
      </c>
      <c r="AM38" s="7" t="s">
        <v>320</v>
      </c>
      <c r="AN38" s="26">
        <v>1</v>
      </c>
      <c r="AO38" s="11">
        <v>44200.960729166669</v>
      </c>
      <c r="AP38" s="7" t="s" cm="1">
        <v>632</v>
      </c>
      <c r="AQ38" s="7" t="s" cm="1">
        <v>631</v>
      </c>
      <c r="AR38" s="7" t="s" cm="1">
        <v>311</v>
      </c>
      <c r="AS38" s="9" t="s">
        <v>57</v>
      </c>
      <c r="AT38" s="25" t="s">
        <v>35</v>
      </c>
      <c r="AU38" s="7" t="s">
        <v>321</v>
      </c>
      <c r="AV38" s="26">
        <v>1</v>
      </c>
      <c r="AW38" s="11">
        <v>44200.967986111114</v>
      </c>
      <c r="AX38" s="7" t="s" cm="1">
        <v>636</v>
      </c>
      <c r="AY38" s="7" t="s" cm="1">
        <v>637</v>
      </c>
      <c r="AZ38" s="7" t="s" cm="1">
        <v>324</v>
      </c>
      <c r="BA38" s="9" t="s">
        <v>638</v>
      </c>
      <c r="BB38" s="25" t="s">
        <v>116</v>
      </c>
      <c r="BC38" s="7" t="s">
        <v>326</v>
      </c>
      <c r="BD38" s="26">
        <v>1</v>
      </c>
      <c r="BE38" s="11">
        <v>44200.975266203706</v>
      </c>
      <c r="BF38" s="7" t="s" cm="1">
        <v>639</v>
      </c>
      <c r="BG38" s="7" t="s" cm="1">
        <v>638</v>
      </c>
      <c r="BH38" s="7" t="s" cm="1">
        <v>328</v>
      </c>
      <c r="BI38" s="9" t="s">
        <v>640</v>
      </c>
      <c r="BJ38" s="25" t="s">
        <v>116</v>
      </c>
      <c r="BK38" s="7" t="s">
        <v>330</v>
      </c>
      <c r="BL38" s="26">
        <v>1</v>
      </c>
      <c r="BM38" s="11">
        <v>44200.997083333335</v>
      </c>
      <c r="BN38" s="7" t="s" cm="1">
        <v>641</v>
      </c>
      <c r="BO38" s="7" t="s" cm="1">
        <v>640</v>
      </c>
      <c r="BP38" s="7" t="s" cm="1">
        <v>332</v>
      </c>
      <c r="BQ38" s="9" t="s">
        <v>633</v>
      </c>
      <c r="BR38" s="25" t="s">
        <v>116</v>
      </c>
      <c r="BS38" s="7" t="s">
        <v>333</v>
      </c>
      <c r="BT38" s="26">
        <v>1</v>
      </c>
      <c r="BU38" s="11">
        <v>44201.004351851851</v>
      </c>
      <c r="BV38" s="7" t="s" cm="1">
        <v>634</v>
      </c>
      <c r="BW38" s="7" t="s" cm="1">
        <v>633</v>
      </c>
      <c r="BX38" s="7" t="s" cm="1">
        <v>316</v>
      </c>
      <c r="BY38" s="9" t="s">
        <v>146</v>
      </c>
      <c r="BZ38" s="25" t="s">
        <v>116</v>
      </c>
      <c r="CA38" s="7" t="s">
        <v>334</v>
      </c>
      <c r="CB38" s="26">
        <v>1</v>
      </c>
      <c r="CC38" s="11">
        <v>44201.018888888888</v>
      </c>
      <c r="CD38" s="7" t="s" cm="1">
        <v>630</v>
      </c>
      <c r="CE38" s="7" t="s" cm="1">
        <v>146</v>
      </c>
      <c r="CF38" s="7" t="s" cm="1">
        <v>307</v>
      </c>
      <c r="CG38" s="9" t="s">
        <v>146</v>
      </c>
      <c r="CH38" s="25" t="s">
        <v>116</v>
      </c>
      <c r="CI38" s="7" t="s">
        <v>336</v>
      </c>
      <c r="CJ38" s="26">
        <v>1</v>
      </c>
      <c r="CK38" s="11">
        <v>44201.026145833333</v>
      </c>
      <c r="CL38" s="7" t="s" cm="1">
        <v>630</v>
      </c>
      <c r="CM38" s="7" t="s" cm="1">
        <v>146</v>
      </c>
      <c r="CN38" s="7" t="s" cm="1">
        <v>307</v>
      </c>
      <c r="CO38" s="9" t="s">
        <v>633</v>
      </c>
      <c r="CP38" s="25" t="s">
        <v>116</v>
      </c>
      <c r="CQ38" s="7" t="s">
        <v>338</v>
      </c>
      <c r="CR38" s="26">
        <v>1</v>
      </c>
      <c r="CS38" s="11">
        <v>44201.033414351848</v>
      </c>
      <c r="CT38" s="7" t="s" cm="1">
        <v>634</v>
      </c>
      <c r="CU38" s="7" t="s" cm="1">
        <v>633</v>
      </c>
      <c r="CV38" s="7" t="s" cm="1">
        <v>316</v>
      </c>
      <c r="CW38" s="9" t="s">
        <v>463</v>
      </c>
      <c r="CX38" s="25" t="s">
        <v>51</v>
      </c>
      <c r="CY38" s="7" t="s">
        <v>400</v>
      </c>
      <c r="CZ38" s="26">
        <v>25</v>
      </c>
      <c r="DA38" s="11">
        <v>44201.127893518518</v>
      </c>
      <c r="DB38" s="7" t="s" cm="1">
        <v>506</v>
      </c>
      <c r="DC38" s="7" t="s" cm="1">
        <v>642</v>
      </c>
      <c r="DD38" s="7" t="s" cm="1">
        <v>403</v>
      </c>
      <c r="DE38" s="9" t="s">
        <v>643</v>
      </c>
      <c r="DF38" s="25" t="s">
        <v>51</v>
      </c>
      <c r="DG38" s="7" t="s">
        <v>405</v>
      </c>
      <c r="DH38" s="26">
        <v>25</v>
      </c>
      <c r="DI38" s="11">
        <v>44201.178784722222</v>
      </c>
      <c r="DJ38" s="7" t="s" cm="1">
        <v>644</v>
      </c>
      <c r="DK38" s="7" t="s" cm="1">
        <v>57</v>
      </c>
      <c r="DL38" s="7" t="s" cm="1">
        <v>408</v>
      </c>
      <c r="DM38" s="9" t="s">
        <v>645</v>
      </c>
      <c r="DN38" s="25" t="s">
        <v>51</v>
      </c>
      <c r="DO38" s="7" t="s">
        <v>410</v>
      </c>
      <c r="DP38" s="26">
        <v>25</v>
      </c>
      <c r="DQ38" s="11">
        <v>44201.229710648149</v>
      </c>
      <c r="DR38" s="7" t="s" cm="1">
        <v>646</v>
      </c>
      <c r="DS38" s="7" t="s" cm="1">
        <v>647</v>
      </c>
      <c r="DT38" s="7" t="s" cm="1">
        <v>365</v>
      </c>
      <c r="DU38" s="9" t="s">
        <v>648</v>
      </c>
      <c r="DV38" s="25" t="s">
        <v>51</v>
      </c>
      <c r="DW38" s="7" t="s">
        <v>372</v>
      </c>
      <c r="DX38" s="26">
        <v>5</v>
      </c>
      <c r="DY38" s="11">
        <v>44201.0625</v>
      </c>
      <c r="DZ38" s="7" t="s" cm="1">
        <v>649</v>
      </c>
      <c r="EA38" s="7" t="s" cm="1">
        <v>546</v>
      </c>
      <c r="EB38" s="7" t="s" cm="1">
        <v>374</v>
      </c>
      <c r="ED38" s="1" t="s">
        <v>150</v>
      </c>
      <c r="EE38" s="17" t="s">
        <v>150</v>
      </c>
      <c r="EF38" s="13" t="s">
        <v>151</v>
      </c>
      <c r="EG38" s="24">
        <v>49</v>
      </c>
      <c r="EH38" s="9" t="s">
        <v>1040</v>
      </c>
      <c r="EI38" s="25" t="s">
        <v>51</v>
      </c>
      <c r="EJ38" s="7" t="s">
        <v>1392</v>
      </c>
      <c r="EK38" s="26">
        <v>5</v>
      </c>
      <c r="EL38" s="11">
        <v>44197.448993055557</v>
      </c>
      <c r="EM38" s="7" t="s" cm="1">
        <v>1558</v>
      </c>
      <c r="EN38" s="7" t="s" cm="1">
        <v>555</v>
      </c>
      <c r="EO38" s="7" t="s" cm="1">
        <v>351</v>
      </c>
      <c r="EP38" s="9" t="s">
        <v>1559</v>
      </c>
      <c r="EQ38" s="25" t="s">
        <v>51</v>
      </c>
      <c r="ER38" s="7" t="s">
        <v>1369</v>
      </c>
      <c r="ES38" s="26">
        <v>5</v>
      </c>
      <c r="ET38" s="11">
        <v>44197.508703703701</v>
      </c>
      <c r="EU38" s="7" t="s" cm="1">
        <v>1560</v>
      </c>
      <c r="EV38" s="7" t="s" cm="1">
        <v>1507</v>
      </c>
      <c r="EW38" s="7" t="s" cm="1">
        <v>210</v>
      </c>
      <c r="EX38" s="9" t="s">
        <v>1561</v>
      </c>
      <c r="EY38" s="25" t="s">
        <v>51</v>
      </c>
      <c r="EZ38" s="7" t="s">
        <v>1396</v>
      </c>
      <c r="FA38" s="26">
        <v>5</v>
      </c>
      <c r="FB38" s="11">
        <v>44197.553576388891</v>
      </c>
      <c r="FC38" s="7" t="s" cm="1">
        <v>1558</v>
      </c>
      <c r="FD38" s="7" t="s" cm="1">
        <v>555</v>
      </c>
      <c r="FE38" s="7" t="s" cm="1">
        <v>351</v>
      </c>
      <c r="FF38" s="9" t="s">
        <v>1562</v>
      </c>
      <c r="FG38" s="25" t="s">
        <v>51</v>
      </c>
      <c r="FH38" s="7" t="s">
        <v>1398</v>
      </c>
      <c r="FI38" s="26">
        <v>5</v>
      </c>
      <c r="FJ38" s="11">
        <v>44197.605821759258</v>
      </c>
      <c r="FK38" s="7" t="s" cm="1">
        <v>1558</v>
      </c>
      <c r="FL38" s="7" t="s" cm="1">
        <v>555</v>
      </c>
      <c r="FM38" s="7" t="s" cm="1">
        <v>351</v>
      </c>
      <c r="FN38" s="9" t="s">
        <v>1563</v>
      </c>
      <c r="FO38" s="25" t="s">
        <v>51</v>
      </c>
      <c r="FP38" s="7" t="s">
        <v>1377</v>
      </c>
      <c r="FQ38" s="26">
        <v>5</v>
      </c>
      <c r="FR38" s="11">
        <v>44197.643136574072</v>
      </c>
      <c r="FS38" s="7" t="s" cm="1">
        <v>1558</v>
      </c>
      <c r="FT38" s="7" t="s" cm="1">
        <v>555</v>
      </c>
      <c r="FU38" s="7" t="s" cm="1">
        <v>351</v>
      </c>
      <c r="FV38" s="9" t="s">
        <v>975</v>
      </c>
      <c r="FW38" s="25" t="s">
        <v>35</v>
      </c>
      <c r="FX38" s="7" t="s">
        <v>1378</v>
      </c>
      <c r="FY38" s="26">
        <v>1</v>
      </c>
      <c r="FZ38" s="11">
        <v>44197.687905092593</v>
      </c>
      <c r="GA38" s="7" t="s" cm="1">
        <v>1111</v>
      </c>
      <c r="GB38" s="7" t="s" cm="1">
        <v>1112</v>
      </c>
      <c r="GC38" s="7" t="s" cm="1">
        <v>350</v>
      </c>
      <c r="GD38" s="9" t="s">
        <v>1564</v>
      </c>
      <c r="GE38" s="25" t="s">
        <v>35</v>
      </c>
      <c r="GF38" s="7" t="s">
        <v>1379</v>
      </c>
      <c r="GG38" s="26">
        <v>1</v>
      </c>
      <c r="GH38" s="11">
        <v>44197.702847222223</v>
      </c>
      <c r="GI38" s="7" t="s" cm="1">
        <v>1111</v>
      </c>
      <c r="GJ38" s="7" t="s" cm="1">
        <v>1112</v>
      </c>
      <c r="GK38" s="7" t="s" cm="1">
        <v>350</v>
      </c>
      <c r="GL38" s="9" t="s">
        <v>1565</v>
      </c>
      <c r="GM38" s="25" t="s">
        <v>35</v>
      </c>
      <c r="GN38" s="7" t="s">
        <v>1380</v>
      </c>
      <c r="GO38" s="26">
        <v>1</v>
      </c>
      <c r="GP38" s="11">
        <v>44197.717766203707</v>
      </c>
      <c r="GQ38" s="7" t="s" cm="1">
        <v>1111</v>
      </c>
      <c r="GR38" s="7" t="s" cm="1">
        <v>1112</v>
      </c>
      <c r="GS38" s="7" t="s" cm="1">
        <v>350</v>
      </c>
      <c r="GT38" s="9" t="s">
        <v>1566</v>
      </c>
      <c r="GU38" s="25" t="s">
        <v>96</v>
      </c>
      <c r="GV38" s="7" t="s">
        <v>1382</v>
      </c>
      <c r="GW38" s="26">
        <v>1</v>
      </c>
      <c r="GX38" s="11">
        <v>44197.74763888889</v>
      </c>
      <c r="GY38" s="7" t="s" cm="1">
        <v>641</v>
      </c>
      <c r="GZ38" s="7" t="s" cm="1">
        <v>640</v>
      </c>
      <c r="HA38" s="7" t="s" cm="1">
        <v>332</v>
      </c>
      <c r="HB38" s="9" t="s">
        <v>1567</v>
      </c>
      <c r="HC38" s="25" t="s">
        <v>35</v>
      </c>
      <c r="HD38" s="7" t="s">
        <v>1384</v>
      </c>
      <c r="HE38" s="26">
        <v>1</v>
      </c>
      <c r="HF38" s="11">
        <v>44197.755104166667</v>
      </c>
      <c r="HG38" s="7" t="s" cm="1">
        <v>634</v>
      </c>
      <c r="HH38" s="7" t="s" cm="1">
        <v>633</v>
      </c>
      <c r="HI38" s="7" t="s" cm="1">
        <v>316</v>
      </c>
      <c r="HJ38" s="9" t="s">
        <v>1568</v>
      </c>
      <c r="HK38" s="25" t="s">
        <v>35</v>
      </c>
      <c r="HL38" s="7" t="s">
        <v>1386</v>
      </c>
      <c r="HM38" s="26">
        <v>1</v>
      </c>
      <c r="HN38" s="11">
        <v>44197.76258101852</v>
      </c>
      <c r="HO38" s="7" t="s" cm="1">
        <v>630</v>
      </c>
      <c r="HP38" s="7" t="s" cm="1">
        <v>146</v>
      </c>
      <c r="HQ38" s="7" t="s" cm="1">
        <v>307</v>
      </c>
      <c r="HR38" s="9" t="s">
        <v>1569</v>
      </c>
      <c r="HS38" s="25" t="s">
        <v>51</v>
      </c>
      <c r="HT38" s="7" t="s">
        <v>1570</v>
      </c>
      <c r="HU38" s="26">
        <v>833.33299999999997</v>
      </c>
      <c r="HV38" s="11">
        <v>44197.799988425926</v>
      </c>
      <c r="HW38" s="7" t="s" cm="1">
        <v>1571</v>
      </c>
      <c r="HX38" s="7" t="s" cm="1">
        <v>907</v>
      </c>
      <c r="HY38" s="7" t="s" cm="1">
        <v>1572</v>
      </c>
      <c r="HZ38" s="9" t="s">
        <v>1573</v>
      </c>
      <c r="IA38" s="25" t="s">
        <v>51</v>
      </c>
      <c r="IB38" s="7" t="s">
        <v>1574</v>
      </c>
      <c r="IC38" s="26">
        <v>833.33299999999997</v>
      </c>
      <c r="ID38" s="11">
        <v>44197.859780092593</v>
      </c>
      <c r="IE38" s="7" t="s" cm="1">
        <v>1575</v>
      </c>
      <c r="IF38" s="7" t="s" cm="1">
        <v>1576</v>
      </c>
      <c r="IG38" s="7" t="s" cm="1">
        <v>1577</v>
      </c>
      <c r="IJ38" s="17" t="s">
        <v>150</v>
      </c>
      <c r="IK38" s="13" t="s">
        <v>151</v>
      </c>
      <c r="IL38" s="24">
        <v>49</v>
      </c>
      <c r="IM38" s="9" t="s">
        <v>1087</v>
      </c>
      <c r="IN38" s="25" t="s">
        <v>51</v>
      </c>
      <c r="IO38" s="7" t="s">
        <v>930</v>
      </c>
      <c r="IP38" s="26">
        <v>3703.7040000000002</v>
      </c>
      <c r="IQ38" s="11">
        <v>44202.764502314814</v>
      </c>
      <c r="IR38" s="7" t="s" cm="1">
        <v>1088</v>
      </c>
      <c r="IS38" s="7" t="s" cm="1">
        <v>1089</v>
      </c>
      <c r="IT38" s="7" t="s" cm="1">
        <v>874</v>
      </c>
      <c r="IU38" s="9" t="s">
        <v>1090</v>
      </c>
      <c r="IV38" s="25" t="s">
        <v>51</v>
      </c>
      <c r="IW38" s="7" t="s">
        <v>872</v>
      </c>
      <c r="IX38" s="26">
        <v>3703.7040000000002</v>
      </c>
      <c r="IY38" s="11">
        <v>44202.824849537035</v>
      </c>
      <c r="IZ38" s="7" t="s" cm="1">
        <v>1088</v>
      </c>
      <c r="JA38" s="7" t="s" cm="1">
        <v>1089</v>
      </c>
      <c r="JB38" s="7" t="s" cm="1">
        <v>874</v>
      </c>
      <c r="JC38" s="9" t="s">
        <v>1091</v>
      </c>
      <c r="JD38" s="25" t="s">
        <v>51</v>
      </c>
      <c r="JE38" s="7" t="s">
        <v>934</v>
      </c>
      <c r="JF38" s="26">
        <v>3703.7040000000002</v>
      </c>
      <c r="JG38" s="11">
        <v>44202.847488425927</v>
      </c>
      <c r="JH38" s="7" t="s" cm="1">
        <v>1088</v>
      </c>
      <c r="JI38" s="7" t="s" cm="1">
        <v>1089</v>
      </c>
      <c r="JJ38" s="7" t="s" cm="1">
        <v>874</v>
      </c>
      <c r="JK38" s="9" t="s">
        <v>1092</v>
      </c>
      <c r="JL38" s="25" t="s">
        <v>51</v>
      </c>
      <c r="JM38" s="7" t="s">
        <v>936</v>
      </c>
      <c r="JN38" s="26">
        <v>1666.6669999999999</v>
      </c>
      <c r="JO38" s="11">
        <v>44202.922962962963</v>
      </c>
      <c r="JP38" s="7" t="s" cm="1">
        <v>1093</v>
      </c>
      <c r="JQ38" s="7" t="s" cm="1">
        <v>1094</v>
      </c>
      <c r="JR38" s="7" t="s" cm="1">
        <v>938</v>
      </c>
      <c r="JS38" s="9" t="s">
        <v>1095</v>
      </c>
      <c r="JT38" s="25" t="s">
        <v>51</v>
      </c>
      <c r="JU38" s="7" t="s">
        <v>849</v>
      </c>
      <c r="JV38" s="26">
        <v>166.667</v>
      </c>
      <c r="JW38" s="11">
        <v>44202.983391203707</v>
      </c>
      <c r="JX38" s="7" t="s" cm="1">
        <v>1096</v>
      </c>
      <c r="JY38" s="7" t="s" cm="1">
        <v>1097</v>
      </c>
      <c r="JZ38" s="7" t="s" cm="1">
        <v>852</v>
      </c>
      <c r="KA38" s="9" t="s">
        <v>1030</v>
      </c>
      <c r="KB38" s="25" t="s">
        <v>51</v>
      </c>
      <c r="KC38" s="7" t="s">
        <v>854</v>
      </c>
      <c r="KD38" s="26">
        <v>370.37</v>
      </c>
      <c r="KE38" s="11">
        <v>44203.006064814814</v>
      </c>
      <c r="KF38" s="7" t="s" cm="1">
        <v>1098</v>
      </c>
      <c r="KG38" s="7" t="s" cm="1">
        <v>1099</v>
      </c>
      <c r="KH38" s="7" t="s" cm="1">
        <v>857</v>
      </c>
      <c r="KI38" s="9" t="s">
        <v>1100</v>
      </c>
      <c r="KJ38" s="25" t="s">
        <v>51</v>
      </c>
      <c r="KK38" s="7" t="s">
        <v>884</v>
      </c>
      <c r="KL38" s="26">
        <v>185.185</v>
      </c>
      <c r="KM38" s="11">
        <v>44203.07408564815</v>
      </c>
      <c r="KN38" s="7" t="s" cm="1">
        <v>1101</v>
      </c>
      <c r="KO38" s="7" t="s" cm="1">
        <v>1102</v>
      </c>
      <c r="KP38" s="7" t="s" cm="1">
        <v>648</v>
      </c>
      <c r="KQ38" s="9" t="s">
        <v>1103</v>
      </c>
      <c r="KR38" s="25" t="s">
        <v>51</v>
      </c>
      <c r="KS38" s="7" t="s">
        <v>945</v>
      </c>
      <c r="KT38" s="26">
        <v>111.111</v>
      </c>
      <c r="KU38" s="11">
        <v>44203.119502314818</v>
      </c>
      <c r="KV38" s="7" t="s" cm="1">
        <v>462</v>
      </c>
      <c r="KW38" s="7" t="s" cm="1">
        <v>1104</v>
      </c>
      <c r="KX38" s="7" t="s" cm="1">
        <v>790</v>
      </c>
      <c r="KY38" s="9" t="s">
        <v>1105</v>
      </c>
      <c r="KZ38" s="25" t="s">
        <v>51</v>
      </c>
      <c r="LA38" s="7" t="s">
        <v>948</v>
      </c>
      <c r="LB38" s="26">
        <v>111.111</v>
      </c>
      <c r="LC38" s="11">
        <v>44203.14980324074</v>
      </c>
      <c r="LD38" s="7" t="s" cm="1">
        <v>445</v>
      </c>
      <c r="LE38" s="7" t="s" cm="1">
        <v>1106</v>
      </c>
      <c r="LF38" s="7" t="s" cm="1">
        <v>950</v>
      </c>
      <c r="LG38" s="9" t="s">
        <v>809</v>
      </c>
      <c r="LH38" s="25" t="s">
        <v>51</v>
      </c>
      <c r="LI38" s="7" t="s">
        <v>952</v>
      </c>
      <c r="LJ38" s="26">
        <v>50</v>
      </c>
      <c r="LK38" s="11">
        <v>44203.210486111115</v>
      </c>
      <c r="LL38" s="7" t="s" cm="1">
        <v>1107</v>
      </c>
      <c r="LM38" s="7" t="s" cm="1">
        <v>1108</v>
      </c>
      <c r="LN38" s="7" t="s" cm="1">
        <v>789</v>
      </c>
      <c r="LO38" s="9" t="s">
        <v>1109</v>
      </c>
      <c r="LP38" s="25" t="s">
        <v>35</v>
      </c>
      <c r="LQ38" s="7" t="s">
        <v>897</v>
      </c>
      <c r="LR38" s="26">
        <v>1</v>
      </c>
      <c r="LS38" s="11">
        <v>44203.263541666667</v>
      </c>
      <c r="LT38" s="7" t="s" cm="1">
        <v>641</v>
      </c>
      <c r="LU38" s="7" t="s" cm="1">
        <v>640</v>
      </c>
      <c r="LV38" s="7" t="s" cm="1">
        <v>332</v>
      </c>
      <c r="LW38" s="9" t="s">
        <v>1110</v>
      </c>
      <c r="LX38" s="25" t="s">
        <v>35</v>
      </c>
      <c r="LY38" s="7" t="s">
        <v>899</v>
      </c>
      <c r="LZ38" s="26">
        <v>1</v>
      </c>
      <c r="MA38" s="11">
        <v>44203.271122685182</v>
      </c>
      <c r="MB38" s="7" t="s" cm="1">
        <v>1111</v>
      </c>
      <c r="MC38" s="7" t="s" cm="1">
        <v>1112</v>
      </c>
      <c r="MD38" s="7" t="s" cm="1">
        <v>350</v>
      </c>
      <c r="ME38" s="9" t="s">
        <v>1109</v>
      </c>
      <c r="MF38" s="25" t="s">
        <v>35</v>
      </c>
      <c r="MG38" s="7" t="s">
        <v>902</v>
      </c>
      <c r="MH38" s="26">
        <v>1</v>
      </c>
      <c r="MI38" s="11">
        <v>44203.293854166666</v>
      </c>
      <c r="MJ38" s="7" t="s" cm="1">
        <v>641</v>
      </c>
      <c r="MK38" s="7" t="s" cm="1">
        <v>640</v>
      </c>
      <c r="ML38" s="7" t="s" cm="1">
        <v>332</v>
      </c>
    </row>
    <row r="39" spans="1:350" x14ac:dyDescent="0.25">
      <c r="A39" s="1" t="s">
        <v>159</v>
      </c>
      <c r="B39" s="27" t="s">
        <v>159</v>
      </c>
      <c r="C39" s="28" t="s">
        <v>160</v>
      </c>
      <c r="D39" s="29">
        <v>50</v>
      </c>
      <c r="E39" s="30" t="s">
        <v>542</v>
      </c>
      <c r="F39" s="31" t="s">
        <v>116</v>
      </c>
      <c r="G39" s="32" t="s">
        <v>305</v>
      </c>
      <c r="H39" s="33">
        <v>1</v>
      </c>
      <c r="I39" s="34">
        <v>44200.931643518517</v>
      </c>
      <c r="J39" s="32" t="s" cm="1">
        <v>650</v>
      </c>
      <c r="K39" s="32" t="s" cm="1">
        <v>542</v>
      </c>
      <c r="L39" s="32" t="s" cm="1">
        <v>307</v>
      </c>
      <c r="M39" s="30" t="s">
        <v>544</v>
      </c>
      <c r="N39" s="31" t="s">
        <v>116</v>
      </c>
      <c r="O39" s="32" t="s">
        <v>309</v>
      </c>
      <c r="P39" s="33">
        <v>1</v>
      </c>
      <c r="Q39" s="34">
        <v>44200.938900462963</v>
      </c>
      <c r="R39" s="32" t="s" cm="1">
        <v>651</v>
      </c>
      <c r="S39" s="32" t="s" cm="1">
        <v>544</v>
      </c>
      <c r="T39" s="32" t="s" cm="1">
        <v>311</v>
      </c>
      <c r="U39" s="30" t="s">
        <v>546</v>
      </c>
      <c r="V39" s="31" t="s">
        <v>116</v>
      </c>
      <c r="W39" s="32" t="s">
        <v>313</v>
      </c>
      <c r="X39" s="33">
        <v>1</v>
      </c>
      <c r="Y39" s="34">
        <v>44200.946180555555</v>
      </c>
      <c r="Z39" s="32" t="s" cm="1">
        <v>652</v>
      </c>
      <c r="AA39" s="32" t="s" cm="1">
        <v>546</v>
      </c>
      <c r="AB39" s="32" t="s" cm="1">
        <v>316</v>
      </c>
      <c r="AC39" s="30" t="s">
        <v>542</v>
      </c>
      <c r="AD39" s="31" t="s">
        <v>116</v>
      </c>
      <c r="AE39" s="32" t="s">
        <v>318</v>
      </c>
      <c r="AF39" s="33">
        <v>1</v>
      </c>
      <c r="AG39" s="34">
        <v>44200.953449074077</v>
      </c>
      <c r="AH39" s="32" t="s" cm="1">
        <v>650</v>
      </c>
      <c r="AI39" s="32" t="s" cm="1">
        <v>542</v>
      </c>
      <c r="AJ39" s="32" t="s" cm="1">
        <v>307</v>
      </c>
      <c r="AK39" s="30" t="s">
        <v>544</v>
      </c>
      <c r="AL39" s="31" t="s">
        <v>116</v>
      </c>
      <c r="AM39" s="32" t="s">
        <v>320</v>
      </c>
      <c r="AN39" s="33">
        <v>1</v>
      </c>
      <c r="AO39" s="34">
        <v>44200.960729166669</v>
      </c>
      <c r="AP39" s="32" t="s" cm="1">
        <v>651</v>
      </c>
      <c r="AQ39" s="32" t="s" cm="1">
        <v>544</v>
      </c>
      <c r="AR39" s="32" t="s" cm="1">
        <v>311</v>
      </c>
      <c r="AS39" s="30" t="s">
        <v>548</v>
      </c>
      <c r="AT39" s="31" t="s">
        <v>116</v>
      </c>
      <c r="AU39" s="32" t="s">
        <v>321</v>
      </c>
      <c r="AV39" s="33">
        <v>1</v>
      </c>
      <c r="AW39" s="34">
        <v>44200.967986111114</v>
      </c>
      <c r="AX39" s="32" t="s" cm="1">
        <v>653</v>
      </c>
      <c r="AY39" s="32" t="s" cm="1">
        <v>548</v>
      </c>
      <c r="AZ39" s="32" t="s" cm="1">
        <v>324</v>
      </c>
      <c r="BA39" s="30" t="s">
        <v>550</v>
      </c>
      <c r="BB39" s="31" t="s">
        <v>116</v>
      </c>
      <c r="BC39" s="32" t="s">
        <v>326</v>
      </c>
      <c r="BD39" s="33">
        <v>1</v>
      </c>
      <c r="BE39" s="34">
        <v>44200.975266203706</v>
      </c>
      <c r="BF39" s="32" t="s" cm="1">
        <v>654</v>
      </c>
      <c r="BG39" s="32" t="s" cm="1">
        <v>550</v>
      </c>
      <c r="BH39" s="32" t="s" cm="1">
        <v>328</v>
      </c>
      <c r="BI39" s="30" t="s">
        <v>552</v>
      </c>
      <c r="BJ39" s="31" t="s">
        <v>116</v>
      </c>
      <c r="BK39" s="32" t="s">
        <v>330</v>
      </c>
      <c r="BL39" s="33">
        <v>1</v>
      </c>
      <c r="BM39" s="34">
        <v>44200.997083333335</v>
      </c>
      <c r="BN39" s="32" t="s" cm="1">
        <v>655</v>
      </c>
      <c r="BO39" s="32" t="s" cm="1">
        <v>552</v>
      </c>
      <c r="BP39" s="32" t="s" cm="1">
        <v>332</v>
      </c>
      <c r="BQ39" s="30" t="s">
        <v>546</v>
      </c>
      <c r="BR39" s="31" t="s">
        <v>116</v>
      </c>
      <c r="BS39" s="32" t="s">
        <v>333</v>
      </c>
      <c r="BT39" s="33">
        <v>1</v>
      </c>
      <c r="BU39" s="34">
        <v>44201.004351851851</v>
      </c>
      <c r="BV39" s="32" t="s" cm="1">
        <v>652</v>
      </c>
      <c r="BW39" s="32" t="s" cm="1">
        <v>546</v>
      </c>
      <c r="BX39" s="32" t="s" cm="1">
        <v>316</v>
      </c>
      <c r="BY39" s="30" t="s">
        <v>542</v>
      </c>
      <c r="BZ39" s="31" t="s">
        <v>116</v>
      </c>
      <c r="CA39" s="32" t="s">
        <v>334</v>
      </c>
      <c r="CB39" s="33">
        <v>1</v>
      </c>
      <c r="CC39" s="34">
        <v>44201.018888888888</v>
      </c>
      <c r="CD39" s="32" t="s" cm="1">
        <v>650</v>
      </c>
      <c r="CE39" s="32" t="s" cm="1">
        <v>542</v>
      </c>
      <c r="CF39" s="32" t="s" cm="1">
        <v>307</v>
      </c>
      <c r="CG39" s="30" t="s">
        <v>542</v>
      </c>
      <c r="CH39" s="31" t="s">
        <v>116</v>
      </c>
      <c r="CI39" s="32" t="s">
        <v>336</v>
      </c>
      <c r="CJ39" s="33">
        <v>1</v>
      </c>
      <c r="CK39" s="34">
        <v>44201.026145833333</v>
      </c>
      <c r="CL39" s="32" t="s" cm="1">
        <v>650</v>
      </c>
      <c r="CM39" s="32" t="s" cm="1">
        <v>542</v>
      </c>
      <c r="CN39" s="32" t="s" cm="1">
        <v>307</v>
      </c>
      <c r="CO39" s="30" t="s">
        <v>546</v>
      </c>
      <c r="CP39" s="31" t="s">
        <v>116</v>
      </c>
      <c r="CQ39" s="32" t="s">
        <v>338</v>
      </c>
      <c r="CR39" s="33">
        <v>1</v>
      </c>
      <c r="CS39" s="34">
        <v>44201.033414351848</v>
      </c>
      <c r="CT39" s="32" t="s" cm="1">
        <v>652</v>
      </c>
      <c r="CU39" s="32" t="s" cm="1">
        <v>546</v>
      </c>
      <c r="CV39" s="32" t="s" cm="1">
        <v>316</v>
      </c>
      <c r="CW39" s="30" t="s">
        <v>656</v>
      </c>
      <c r="CX39" s="31" t="s">
        <v>35</v>
      </c>
      <c r="CY39" s="32" t="s">
        <v>516</v>
      </c>
      <c r="CZ39" s="33">
        <v>1</v>
      </c>
      <c r="DA39" s="34">
        <v>44201.113368055558</v>
      </c>
      <c r="DB39" s="32" t="s" cm="1">
        <v>654</v>
      </c>
      <c r="DC39" s="32" t="s" cm="1">
        <v>550</v>
      </c>
      <c r="DD39" s="32" t="s" cm="1">
        <v>328</v>
      </c>
      <c r="DE39" s="30" t="s">
        <v>657</v>
      </c>
      <c r="DF39" s="31" t="s">
        <v>35</v>
      </c>
      <c r="DG39" s="32" t="s">
        <v>518</v>
      </c>
      <c r="DH39" s="33">
        <v>1</v>
      </c>
      <c r="DI39" s="34">
        <v>44201.164247685185</v>
      </c>
      <c r="DJ39" s="32" t="s" cm="1">
        <v>655</v>
      </c>
      <c r="DK39" s="32" t="s" cm="1">
        <v>552</v>
      </c>
      <c r="DL39" s="32" t="s" cm="1">
        <v>332</v>
      </c>
      <c r="DM39" s="30" t="s">
        <v>658</v>
      </c>
      <c r="DN39" s="31" t="s">
        <v>35</v>
      </c>
      <c r="DO39" s="32" t="s">
        <v>520</v>
      </c>
      <c r="DP39" s="33">
        <v>1</v>
      </c>
      <c r="DQ39" s="34">
        <v>44201.215173611112</v>
      </c>
      <c r="DR39" s="32" t="s" cm="1">
        <v>114</v>
      </c>
      <c r="DS39" s="32" t="s" cm="1">
        <v>555</v>
      </c>
      <c r="DT39" s="32" t="s" cm="1">
        <v>350</v>
      </c>
      <c r="DU39" s="30" t="s">
        <v>659</v>
      </c>
      <c r="DV39" s="31" t="s">
        <v>35</v>
      </c>
      <c r="DW39" s="32" t="s">
        <v>352</v>
      </c>
      <c r="DX39" s="33">
        <v>1</v>
      </c>
      <c r="DY39" s="34">
        <v>44201.055219907408</v>
      </c>
      <c r="DZ39" s="32" t="s" cm="1">
        <v>652</v>
      </c>
      <c r="EA39" s="32" t="s" cm="1">
        <v>546</v>
      </c>
      <c r="EB39" s="32" t="s" cm="1">
        <v>316</v>
      </c>
      <c r="EC39" s="32"/>
      <c r="ED39" s="1" t="s">
        <v>159</v>
      </c>
      <c r="EE39" s="27" t="s">
        <v>159</v>
      </c>
      <c r="EF39" s="28" t="s">
        <v>160</v>
      </c>
      <c r="EG39" s="29">
        <v>50</v>
      </c>
      <c r="EH39" s="30" t="s">
        <v>1578</v>
      </c>
      <c r="EI39" s="31" t="s">
        <v>35</v>
      </c>
      <c r="EJ39" s="32" t="s">
        <v>1367</v>
      </c>
      <c r="EK39" s="33">
        <v>1</v>
      </c>
      <c r="EL39" s="34">
        <v>44197.441516203704</v>
      </c>
      <c r="EM39" s="32" t="s" cm="1">
        <v>114</v>
      </c>
      <c r="EN39" s="32" t="s" cm="1">
        <v>555</v>
      </c>
      <c r="EO39" s="32" t="s" cm="1">
        <v>350</v>
      </c>
      <c r="EP39" s="30" t="s">
        <v>1579</v>
      </c>
      <c r="EQ39" s="31" t="s">
        <v>35</v>
      </c>
      <c r="ER39" s="32" t="s">
        <v>1496</v>
      </c>
      <c r="ES39" s="33">
        <v>1</v>
      </c>
      <c r="ET39" s="34">
        <v>44197.501238425924</v>
      </c>
      <c r="EU39" s="32" t="s" cm="1">
        <v>1580</v>
      </c>
      <c r="EV39" s="32" t="s" cm="1">
        <v>1507</v>
      </c>
      <c r="EW39" s="32" t="s" cm="1">
        <v>1371</v>
      </c>
      <c r="EX39" s="30" t="s">
        <v>1581</v>
      </c>
      <c r="EY39" s="31" t="s">
        <v>35</v>
      </c>
      <c r="EZ39" s="32" t="s">
        <v>1373</v>
      </c>
      <c r="FA39" s="33">
        <v>1</v>
      </c>
      <c r="FB39" s="34">
        <v>44197.546087962961</v>
      </c>
      <c r="FC39" s="32" t="s" cm="1">
        <v>114</v>
      </c>
      <c r="FD39" s="32" t="s" cm="1">
        <v>555</v>
      </c>
      <c r="FE39" s="32" t="s" cm="1">
        <v>350</v>
      </c>
      <c r="FF39" s="30" t="s">
        <v>1582</v>
      </c>
      <c r="FG39" s="31" t="s">
        <v>35</v>
      </c>
      <c r="FH39" s="32" t="s">
        <v>1375</v>
      </c>
      <c r="FI39" s="33">
        <v>1</v>
      </c>
      <c r="FJ39" s="34">
        <v>44197.598356481481</v>
      </c>
      <c r="FK39" s="32" t="s" cm="1">
        <v>114</v>
      </c>
      <c r="FL39" s="32" t="s" cm="1">
        <v>555</v>
      </c>
      <c r="FM39" s="32" t="s" cm="1">
        <v>350</v>
      </c>
      <c r="FN39" s="30" t="s">
        <v>1583</v>
      </c>
      <c r="FO39" s="31" t="s">
        <v>35</v>
      </c>
      <c r="FP39" s="32" t="s">
        <v>1448</v>
      </c>
      <c r="FQ39" s="33">
        <v>1</v>
      </c>
      <c r="FR39" s="34">
        <v>44197.635671296295</v>
      </c>
      <c r="FS39" s="32" t="s" cm="1">
        <v>114</v>
      </c>
      <c r="FT39" s="32" t="s" cm="1">
        <v>555</v>
      </c>
      <c r="FU39" s="32" t="s" cm="1">
        <v>350</v>
      </c>
      <c r="FV39" s="30" t="s">
        <v>555</v>
      </c>
      <c r="FW39" s="31" t="s">
        <v>116</v>
      </c>
      <c r="FX39" s="32" t="s">
        <v>1378</v>
      </c>
      <c r="FY39" s="33">
        <v>1</v>
      </c>
      <c r="FZ39" s="34">
        <v>44197.687905092593</v>
      </c>
      <c r="GA39" s="32" t="s" cm="1">
        <v>114</v>
      </c>
      <c r="GB39" s="32" t="s" cm="1">
        <v>555</v>
      </c>
      <c r="GC39" s="32" t="s" cm="1">
        <v>350</v>
      </c>
      <c r="GD39" s="30" t="s">
        <v>555</v>
      </c>
      <c r="GE39" s="31" t="s">
        <v>116</v>
      </c>
      <c r="GF39" s="32" t="s">
        <v>1379</v>
      </c>
      <c r="GG39" s="33">
        <v>1</v>
      </c>
      <c r="GH39" s="34">
        <v>44197.702847222223</v>
      </c>
      <c r="GI39" s="32" t="s" cm="1">
        <v>114</v>
      </c>
      <c r="GJ39" s="32" t="s" cm="1">
        <v>555</v>
      </c>
      <c r="GK39" s="32" t="s" cm="1">
        <v>350</v>
      </c>
      <c r="GL39" s="30" t="s">
        <v>555</v>
      </c>
      <c r="GM39" s="31" t="s">
        <v>116</v>
      </c>
      <c r="GN39" s="32" t="s">
        <v>1380</v>
      </c>
      <c r="GO39" s="33">
        <v>1</v>
      </c>
      <c r="GP39" s="34">
        <v>44197.717766203707</v>
      </c>
      <c r="GQ39" s="32" t="s" cm="1">
        <v>114</v>
      </c>
      <c r="GR39" s="32" t="s" cm="1">
        <v>555</v>
      </c>
      <c r="GS39" s="32" t="s" cm="1">
        <v>350</v>
      </c>
      <c r="GT39" s="30" t="s">
        <v>552</v>
      </c>
      <c r="GU39" s="31" t="s">
        <v>116</v>
      </c>
      <c r="GV39" s="32" t="s">
        <v>1382</v>
      </c>
      <c r="GW39" s="33">
        <v>1</v>
      </c>
      <c r="GX39" s="34">
        <v>44197.74763888889</v>
      </c>
      <c r="GY39" s="32" t="s" cm="1">
        <v>655</v>
      </c>
      <c r="GZ39" s="32" t="s" cm="1">
        <v>552</v>
      </c>
      <c r="HA39" s="32" t="s" cm="1">
        <v>332</v>
      </c>
      <c r="HB39" s="30" t="s">
        <v>546</v>
      </c>
      <c r="HC39" s="31" t="s">
        <v>116</v>
      </c>
      <c r="HD39" s="32" t="s">
        <v>1384</v>
      </c>
      <c r="HE39" s="33">
        <v>1</v>
      </c>
      <c r="HF39" s="34">
        <v>44197.755104166667</v>
      </c>
      <c r="HG39" s="32" t="s" cm="1">
        <v>652</v>
      </c>
      <c r="HH39" s="32" t="s" cm="1">
        <v>546</v>
      </c>
      <c r="HI39" s="32" t="s" cm="1">
        <v>316</v>
      </c>
      <c r="HJ39" s="30" t="s">
        <v>542</v>
      </c>
      <c r="HK39" s="31" t="s">
        <v>116</v>
      </c>
      <c r="HL39" s="32" t="s">
        <v>1386</v>
      </c>
      <c r="HM39" s="33">
        <v>1</v>
      </c>
      <c r="HN39" s="34">
        <v>44197.76258101852</v>
      </c>
      <c r="HO39" s="32" t="s" cm="1">
        <v>650</v>
      </c>
      <c r="HP39" s="32" t="s" cm="1">
        <v>542</v>
      </c>
      <c r="HQ39" s="32" t="s" cm="1">
        <v>307</v>
      </c>
      <c r="HR39" s="30" t="s">
        <v>1584</v>
      </c>
      <c r="HS39" s="31" t="s">
        <v>51</v>
      </c>
      <c r="HT39" s="32" t="s">
        <v>1429</v>
      </c>
      <c r="HU39" s="33">
        <v>5</v>
      </c>
      <c r="HV39" s="34">
        <v>44197.777546296296</v>
      </c>
      <c r="HW39" s="32" t="s" cm="1">
        <v>1129</v>
      </c>
      <c r="HX39" s="32" t="s" cm="1">
        <v>1018</v>
      </c>
      <c r="HY39" s="32" t="s" cm="1">
        <v>1085</v>
      </c>
      <c r="HZ39" s="30" t="s">
        <v>1585</v>
      </c>
      <c r="IA39" s="31" t="s">
        <v>51</v>
      </c>
      <c r="IB39" s="32" t="s">
        <v>1390</v>
      </c>
      <c r="IC39" s="33">
        <v>50</v>
      </c>
      <c r="ID39" s="34">
        <v>44197.844837962963</v>
      </c>
      <c r="IE39" s="32" t="s" cm="1">
        <v>1586</v>
      </c>
      <c r="IF39" s="32" t="s" cm="1">
        <v>1171</v>
      </c>
      <c r="IG39" s="32" t="s" cm="1">
        <v>803</v>
      </c>
      <c r="IJ39" s="27" t="s">
        <v>159</v>
      </c>
      <c r="IK39" s="28" t="s">
        <v>160</v>
      </c>
      <c r="IL39" s="29">
        <v>50</v>
      </c>
      <c r="IM39" s="30" t="s">
        <v>1113</v>
      </c>
      <c r="IN39" s="31" t="s">
        <v>51</v>
      </c>
      <c r="IO39" s="32" t="s">
        <v>788</v>
      </c>
      <c r="IP39" s="33">
        <v>555.55600000000004</v>
      </c>
      <c r="IQ39" s="34">
        <v>44202.749432870369</v>
      </c>
      <c r="IR39" s="32" t="s" cm="1">
        <v>1114</v>
      </c>
      <c r="IS39" s="32" t="s" cm="1">
        <v>837</v>
      </c>
      <c r="IT39" s="32" t="s" cm="1">
        <v>791</v>
      </c>
      <c r="IU39" s="30" t="s">
        <v>1115</v>
      </c>
      <c r="IV39" s="31" t="s">
        <v>51</v>
      </c>
      <c r="IW39" s="32" t="s">
        <v>906</v>
      </c>
      <c r="IX39" s="33">
        <v>333.33300000000003</v>
      </c>
      <c r="IY39" s="34">
        <v>44202.809756944444</v>
      </c>
      <c r="IZ39" s="32" t="s" cm="1">
        <v>867</v>
      </c>
      <c r="JA39" s="32" t="s" cm="1">
        <v>1116</v>
      </c>
      <c r="JB39" s="32" t="s" cm="1">
        <v>870</v>
      </c>
      <c r="JC39" s="30" t="s">
        <v>1117</v>
      </c>
      <c r="JD39" s="31" t="s">
        <v>51</v>
      </c>
      <c r="JE39" s="32" t="s">
        <v>909</v>
      </c>
      <c r="JF39" s="33">
        <v>333.33300000000003</v>
      </c>
      <c r="JG39" s="34">
        <v>44202.832407407404</v>
      </c>
      <c r="JH39" s="32" t="s" cm="1">
        <v>867</v>
      </c>
      <c r="JI39" s="32" t="s" cm="1">
        <v>1116</v>
      </c>
      <c r="JJ39" s="32" t="s" cm="1">
        <v>870</v>
      </c>
      <c r="JK39" s="30" t="s">
        <v>1118</v>
      </c>
      <c r="JL39" s="31" t="s">
        <v>51</v>
      </c>
      <c r="JM39" s="32" t="s">
        <v>911</v>
      </c>
      <c r="JN39" s="33">
        <v>250</v>
      </c>
      <c r="JO39" s="34">
        <v>44202.907870370371</v>
      </c>
      <c r="JP39" s="32" t="s" cm="1">
        <v>1119</v>
      </c>
      <c r="JQ39" s="32" t="s" cm="1">
        <v>846</v>
      </c>
      <c r="JR39" s="32" t="s" cm="1">
        <v>913</v>
      </c>
      <c r="JS39" s="30" t="s">
        <v>1120</v>
      </c>
      <c r="JT39" s="31" t="s">
        <v>35</v>
      </c>
      <c r="JU39" s="32" t="s">
        <v>969</v>
      </c>
      <c r="JV39" s="33">
        <v>1</v>
      </c>
      <c r="JW39" s="34">
        <v>44202.953159722223</v>
      </c>
      <c r="JX39" s="32" t="s" cm="1">
        <v>668</v>
      </c>
      <c r="JY39" s="32" t="s" cm="1">
        <v>1008</v>
      </c>
      <c r="JZ39" s="32" t="s" cm="1">
        <v>820</v>
      </c>
      <c r="KA39" s="30" t="s">
        <v>1121</v>
      </c>
      <c r="KB39" s="31" t="s">
        <v>35</v>
      </c>
      <c r="KC39" s="32" t="s">
        <v>971</v>
      </c>
      <c r="KD39" s="33">
        <v>1</v>
      </c>
      <c r="KE39" s="34">
        <v>44203.028726851851</v>
      </c>
      <c r="KF39" s="32" t="s" cm="1">
        <v>668</v>
      </c>
      <c r="KG39" s="32" t="s" cm="1">
        <v>1008</v>
      </c>
      <c r="KH39" s="32" t="s" cm="1">
        <v>820</v>
      </c>
      <c r="KI39" s="30" t="s">
        <v>1122</v>
      </c>
      <c r="KJ39" s="31" t="s">
        <v>35</v>
      </c>
      <c r="KK39" s="32" t="s">
        <v>814</v>
      </c>
      <c r="KL39" s="33">
        <v>1</v>
      </c>
      <c r="KM39" s="34">
        <v>44203.043842592589</v>
      </c>
      <c r="KN39" s="32" t="s" cm="1">
        <v>114</v>
      </c>
      <c r="KO39" s="32" t="s" cm="1">
        <v>555</v>
      </c>
      <c r="KP39" s="32" t="s" cm="1">
        <v>350</v>
      </c>
      <c r="KQ39" s="30" t="s">
        <v>1123</v>
      </c>
      <c r="KR39" s="31" t="s">
        <v>51</v>
      </c>
      <c r="KS39" s="32" t="s">
        <v>1080</v>
      </c>
      <c r="KT39" s="33">
        <v>10</v>
      </c>
      <c r="KU39" s="34">
        <v>44203.104351851849</v>
      </c>
      <c r="KV39" s="32" t="s" cm="1">
        <v>1124</v>
      </c>
      <c r="KW39" s="32" t="s" cm="1">
        <v>1108</v>
      </c>
      <c r="KX39" s="32" t="s" cm="1">
        <v>811</v>
      </c>
      <c r="KY39" s="30" t="s">
        <v>1125</v>
      </c>
      <c r="KZ39" s="31" t="s">
        <v>51</v>
      </c>
      <c r="LA39" s="32" t="s">
        <v>1082</v>
      </c>
      <c r="LB39" s="33">
        <v>10</v>
      </c>
      <c r="LC39" s="34">
        <v>44203.134641203702</v>
      </c>
      <c r="LD39" s="32" t="s" cm="1">
        <v>1126</v>
      </c>
      <c r="LE39" s="32" t="s" cm="1">
        <v>1127</v>
      </c>
      <c r="LF39" s="32" t="s" cm="1">
        <v>892</v>
      </c>
      <c r="LG39" s="30" t="s">
        <v>1128</v>
      </c>
      <c r="LH39" s="31" t="s">
        <v>51</v>
      </c>
      <c r="LI39" s="32" t="s">
        <v>1084</v>
      </c>
      <c r="LJ39" s="33">
        <v>5</v>
      </c>
      <c r="LK39" s="34">
        <v>44203.195335648146</v>
      </c>
      <c r="LL39" s="32" t="s" cm="1">
        <v>1129</v>
      </c>
      <c r="LM39" s="32" t="s" cm="1">
        <v>1018</v>
      </c>
      <c r="LN39" s="32" t="s" cm="1">
        <v>1085</v>
      </c>
      <c r="LO39" s="30" t="s">
        <v>319</v>
      </c>
      <c r="LP39" s="31" t="s">
        <v>35</v>
      </c>
      <c r="LQ39" s="32" t="s">
        <v>897</v>
      </c>
      <c r="LR39" s="33">
        <v>1</v>
      </c>
      <c r="LS39" s="34">
        <v>44203.263541666667</v>
      </c>
      <c r="LT39" s="32" t="s" cm="1">
        <v>655</v>
      </c>
      <c r="LU39" s="32" t="s" cm="1">
        <v>552</v>
      </c>
      <c r="LV39" s="32" t="s" cm="1">
        <v>332</v>
      </c>
      <c r="LW39" s="30" t="s">
        <v>539</v>
      </c>
      <c r="LX39" s="31" t="s">
        <v>35</v>
      </c>
      <c r="LY39" s="32" t="s">
        <v>899</v>
      </c>
      <c r="LZ39" s="33">
        <v>1</v>
      </c>
      <c r="MA39" s="34">
        <v>44203.271122685182</v>
      </c>
      <c r="MB39" s="32" t="s" cm="1">
        <v>114</v>
      </c>
      <c r="MC39" s="32" t="s" cm="1">
        <v>555</v>
      </c>
      <c r="MD39" s="32" t="s" cm="1">
        <v>350</v>
      </c>
      <c r="ME39" s="30" t="s">
        <v>1130</v>
      </c>
      <c r="MF39" s="31" t="s">
        <v>35</v>
      </c>
      <c r="MG39" s="32" t="s">
        <v>902</v>
      </c>
      <c r="MH39" s="33">
        <v>1</v>
      </c>
      <c r="MI39" s="34">
        <v>44203.293854166666</v>
      </c>
      <c r="MJ39" s="32" t="s" cm="1">
        <v>655</v>
      </c>
      <c r="MK39" s="32" t="s" cm="1">
        <v>552</v>
      </c>
      <c r="ML39" s="32" t="s" cm="1">
        <v>332</v>
      </c>
    </row>
    <row r="40" spans="1:350" x14ac:dyDescent="0.25">
      <c r="A40" s="1" t="s">
        <v>165</v>
      </c>
      <c r="B40" s="17" t="s">
        <v>165</v>
      </c>
      <c r="C40" s="13" t="s">
        <v>166</v>
      </c>
      <c r="D40" s="24">
        <v>51</v>
      </c>
      <c r="E40" s="9" t="s">
        <v>660</v>
      </c>
      <c r="F40" s="25" t="s">
        <v>96</v>
      </c>
      <c r="G40" s="7" t="s">
        <v>305</v>
      </c>
      <c r="H40" s="26">
        <v>1</v>
      </c>
      <c r="I40" s="11">
        <v>44200.931643518517</v>
      </c>
      <c r="J40" s="7" t="s" cm="1">
        <v>661</v>
      </c>
      <c r="K40" s="7" t="s" cm="1">
        <v>304</v>
      </c>
      <c r="L40" s="7" t="s" cm="1">
        <v>307</v>
      </c>
      <c r="M40" s="9" t="s">
        <v>546</v>
      </c>
      <c r="N40" s="25" t="s">
        <v>96</v>
      </c>
      <c r="O40" s="7" t="s">
        <v>309</v>
      </c>
      <c r="P40" s="26">
        <v>1</v>
      </c>
      <c r="Q40" s="11">
        <v>44200.938900462963</v>
      </c>
      <c r="R40" s="7" t="s" cm="1">
        <v>662</v>
      </c>
      <c r="S40" s="7" t="s" cm="1">
        <v>308</v>
      </c>
      <c r="T40" s="7" t="s" cm="1">
        <v>311</v>
      </c>
      <c r="U40" s="9" t="s">
        <v>663</v>
      </c>
      <c r="V40" s="25" t="s">
        <v>96</v>
      </c>
      <c r="W40" s="7" t="s">
        <v>313</v>
      </c>
      <c r="X40" s="26">
        <v>1</v>
      </c>
      <c r="Y40" s="11">
        <v>44200.946180555555</v>
      </c>
      <c r="Z40" s="7" t="s" cm="1">
        <v>664</v>
      </c>
      <c r="AA40" s="7" t="s" cm="1">
        <v>315</v>
      </c>
      <c r="AB40" s="7" t="s" cm="1">
        <v>316</v>
      </c>
      <c r="AC40" s="9" t="s">
        <v>665</v>
      </c>
      <c r="AD40" s="25" t="s">
        <v>35</v>
      </c>
      <c r="AE40" s="7" t="s">
        <v>318</v>
      </c>
      <c r="AF40" s="26">
        <v>1</v>
      </c>
      <c r="AG40" s="11">
        <v>44200.953449074077</v>
      </c>
      <c r="AH40" s="7" t="s" cm="1">
        <v>661</v>
      </c>
      <c r="AI40" s="7" t="s" cm="1">
        <v>304</v>
      </c>
      <c r="AJ40" s="7" t="s" cm="1">
        <v>307</v>
      </c>
      <c r="AK40" s="9" t="s">
        <v>666</v>
      </c>
      <c r="AL40" s="25" t="s">
        <v>35</v>
      </c>
      <c r="AM40" s="7" t="s">
        <v>320</v>
      </c>
      <c r="AN40" s="26">
        <v>1</v>
      </c>
      <c r="AO40" s="11">
        <v>44200.960729166669</v>
      </c>
      <c r="AP40" s="7" t="s" cm="1">
        <v>662</v>
      </c>
      <c r="AQ40" s="7" t="s" cm="1">
        <v>308</v>
      </c>
      <c r="AR40" s="7" t="s" cm="1">
        <v>311</v>
      </c>
      <c r="AS40" s="9" t="s">
        <v>667</v>
      </c>
      <c r="AT40" s="25" t="s">
        <v>35</v>
      </c>
      <c r="AU40" s="7" t="s">
        <v>321</v>
      </c>
      <c r="AV40" s="26">
        <v>1</v>
      </c>
      <c r="AW40" s="11">
        <v>44200.967986111114</v>
      </c>
      <c r="AX40" s="7" t="s" cm="1">
        <v>631</v>
      </c>
      <c r="AY40" s="7" t="s" cm="1">
        <v>323</v>
      </c>
      <c r="AZ40" s="7" t="s" cm="1">
        <v>324</v>
      </c>
      <c r="BA40" s="9" t="s">
        <v>668</v>
      </c>
      <c r="BB40" s="25" t="s">
        <v>96</v>
      </c>
      <c r="BC40" s="7" t="s">
        <v>326</v>
      </c>
      <c r="BD40" s="26">
        <v>1</v>
      </c>
      <c r="BE40" s="11">
        <v>44200.975266203706</v>
      </c>
      <c r="BF40" s="7" t="s" cm="1">
        <v>640</v>
      </c>
      <c r="BG40" s="7" t="s" cm="1">
        <v>325</v>
      </c>
      <c r="BH40" s="7" t="s" cm="1">
        <v>328</v>
      </c>
      <c r="BI40" s="9" t="s">
        <v>669</v>
      </c>
      <c r="BJ40" s="25" t="s">
        <v>96</v>
      </c>
      <c r="BK40" s="7" t="s">
        <v>330</v>
      </c>
      <c r="BL40" s="26">
        <v>1</v>
      </c>
      <c r="BM40" s="11">
        <v>44200.997083333335</v>
      </c>
      <c r="BN40" s="7" t="s" cm="1">
        <v>670</v>
      </c>
      <c r="BO40" s="7" t="s" cm="1">
        <v>329</v>
      </c>
      <c r="BP40" s="7" t="s" cm="1">
        <v>332</v>
      </c>
      <c r="BQ40" s="9" t="s">
        <v>671</v>
      </c>
      <c r="BR40" s="25" t="s">
        <v>96</v>
      </c>
      <c r="BS40" s="7" t="s">
        <v>333</v>
      </c>
      <c r="BT40" s="26">
        <v>1</v>
      </c>
      <c r="BU40" s="11">
        <v>44201.004351851851</v>
      </c>
      <c r="BV40" s="7" t="s" cm="1">
        <v>664</v>
      </c>
      <c r="BW40" s="7" t="s" cm="1">
        <v>315</v>
      </c>
      <c r="BX40" s="7" t="s" cm="1">
        <v>316</v>
      </c>
      <c r="BY40" s="9" t="s">
        <v>455</v>
      </c>
      <c r="BZ40" s="25" t="s">
        <v>96</v>
      </c>
      <c r="CA40" s="7" t="s">
        <v>334</v>
      </c>
      <c r="CB40" s="26">
        <v>1</v>
      </c>
      <c r="CC40" s="11">
        <v>44201.018888888888</v>
      </c>
      <c r="CD40" s="7" t="s" cm="1">
        <v>661</v>
      </c>
      <c r="CE40" s="7" t="s" cm="1">
        <v>304</v>
      </c>
      <c r="CF40" s="7" t="s" cm="1">
        <v>307</v>
      </c>
      <c r="CG40" s="9" t="s">
        <v>438</v>
      </c>
      <c r="CH40" s="25" t="s">
        <v>96</v>
      </c>
      <c r="CI40" s="7" t="s">
        <v>336</v>
      </c>
      <c r="CJ40" s="26">
        <v>1</v>
      </c>
      <c r="CK40" s="11">
        <v>44201.026145833333</v>
      </c>
      <c r="CL40" s="7" t="s" cm="1">
        <v>661</v>
      </c>
      <c r="CM40" s="7" t="s" cm="1">
        <v>304</v>
      </c>
      <c r="CN40" s="7" t="s" cm="1">
        <v>307</v>
      </c>
      <c r="CO40" s="9" t="s">
        <v>672</v>
      </c>
      <c r="CP40" s="25" t="s">
        <v>96</v>
      </c>
      <c r="CQ40" s="7" t="s">
        <v>338</v>
      </c>
      <c r="CR40" s="26">
        <v>1</v>
      </c>
      <c r="CS40" s="11">
        <v>44201.033414351848</v>
      </c>
      <c r="CT40" s="7" t="s" cm="1">
        <v>664</v>
      </c>
      <c r="CU40" s="7" t="s" cm="1">
        <v>315</v>
      </c>
      <c r="CV40" s="7" t="s" cm="1">
        <v>316</v>
      </c>
      <c r="CW40" s="9" t="s">
        <v>673</v>
      </c>
      <c r="CX40" s="25" t="s">
        <v>51</v>
      </c>
      <c r="CY40" s="7" t="s">
        <v>674</v>
      </c>
      <c r="CZ40" s="26">
        <v>416.66699999999997</v>
      </c>
      <c r="DA40" s="11">
        <v>44201.142430555556</v>
      </c>
      <c r="DB40" s="7" t="s" cm="1">
        <v>482</v>
      </c>
      <c r="DC40" s="7" t="s" cm="1">
        <v>590</v>
      </c>
      <c r="DD40" s="7" t="s" cm="1">
        <v>675</v>
      </c>
      <c r="DE40" s="9" t="s">
        <v>676</v>
      </c>
      <c r="DF40" s="25" t="s">
        <v>51</v>
      </c>
      <c r="DG40" s="7" t="s">
        <v>677</v>
      </c>
      <c r="DH40" s="26">
        <v>416.66699999999997</v>
      </c>
      <c r="DI40" s="11">
        <v>44201.193344907406</v>
      </c>
      <c r="DJ40" s="7" t="s" cm="1">
        <v>678</v>
      </c>
      <c r="DK40" s="7" t="s" cm="1">
        <v>59</v>
      </c>
      <c r="DL40" s="7" t="s" cm="1">
        <v>679</v>
      </c>
      <c r="DM40" s="9" t="s">
        <v>680</v>
      </c>
      <c r="DN40" s="25" t="s">
        <v>51</v>
      </c>
      <c r="DO40" s="7" t="s">
        <v>681</v>
      </c>
      <c r="DP40" s="26">
        <v>416.66699999999997</v>
      </c>
      <c r="DQ40" s="11">
        <v>44201.244259259256</v>
      </c>
      <c r="DR40" s="7" t="s" cm="1">
        <v>157</v>
      </c>
      <c r="DS40" s="7" t="s" cm="1">
        <v>599</v>
      </c>
      <c r="DT40" s="7" t="s" cm="1">
        <v>682</v>
      </c>
      <c r="DU40" s="9" t="s">
        <v>683</v>
      </c>
      <c r="DV40" s="25" t="s">
        <v>51</v>
      </c>
      <c r="DW40" s="7" t="s">
        <v>601</v>
      </c>
      <c r="DX40" s="26">
        <v>555.55600000000004</v>
      </c>
      <c r="DY40" s="11">
        <v>44201.091562499998</v>
      </c>
      <c r="DZ40" s="7" t="s" cm="1">
        <v>684</v>
      </c>
      <c r="EA40" s="7" t="s" cm="1">
        <v>603</v>
      </c>
      <c r="EB40" s="7" t="s" cm="1">
        <v>604</v>
      </c>
      <c r="ED40" s="1" t="s">
        <v>165</v>
      </c>
      <c r="EE40" s="17" t="s">
        <v>165</v>
      </c>
      <c r="EF40" s="13" t="s">
        <v>166</v>
      </c>
      <c r="EG40" s="24">
        <v>51</v>
      </c>
      <c r="EH40" s="9" t="s">
        <v>1587</v>
      </c>
      <c r="EI40" s="25" t="s">
        <v>51</v>
      </c>
      <c r="EJ40" s="7" t="s">
        <v>1517</v>
      </c>
      <c r="EK40" s="26">
        <v>277.77800000000002</v>
      </c>
      <c r="EL40" s="11">
        <v>44197.471388888887</v>
      </c>
      <c r="EM40" s="7" t="s" cm="1">
        <v>408</v>
      </c>
      <c r="EN40" s="7" t="s" cm="1">
        <v>886</v>
      </c>
      <c r="EO40" s="7" t="s" cm="1">
        <v>1518</v>
      </c>
      <c r="EP40" s="9" t="s">
        <v>1588</v>
      </c>
      <c r="EQ40" s="25" t="s">
        <v>51</v>
      </c>
      <c r="ER40" s="7" t="s">
        <v>1519</v>
      </c>
      <c r="ES40" s="26">
        <v>555.55600000000004</v>
      </c>
      <c r="ET40" s="11">
        <v>44197.538564814815</v>
      </c>
      <c r="EU40" s="7" t="s" cm="1">
        <v>1589</v>
      </c>
      <c r="EV40" s="7" t="s" cm="1">
        <v>1521</v>
      </c>
      <c r="EW40" s="7" t="s" cm="1">
        <v>1522</v>
      </c>
      <c r="EX40" s="9" t="s">
        <v>1590</v>
      </c>
      <c r="EY40" s="25" t="s">
        <v>51</v>
      </c>
      <c r="EZ40" s="7" t="s">
        <v>1396</v>
      </c>
      <c r="FA40" s="26">
        <v>5</v>
      </c>
      <c r="FB40" s="11">
        <v>44197.553576388891</v>
      </c>
      <c r="FC40" s="7" t="s" cm="1">
        <v>1591</v>
      </c>
      <c r="FD40" s="7" t="s" cm="1">
        <v>350</v>
      </c>
      <c r="FE40" s="7" t="s" cm="1">
        <v>351</v>
      </c>
      <c r="FF40" s="9" t="s">
        <v>1592</v>
      </c>
      <c r="FG40" s="25" t="s">
        <v>51</v>
      </c>
      <c r="FH40" s="7" t="s">
        <v>1526</v>
      </c>
      <c r="FI40" s="26">
        <v>10</v>
      </c>
      <c r="FJ40" s="11">
        <v>44197.613287037035</v>
      </c>
      <c r="FK40" s="7" t="s" cm="1">
        <v>1154</v>
      </c>
      <c r="FL40" s="7" t="s" cm="1">
        <v>647</v>
      </c>
      <c r="FM40" s="7" t="s" cm="1">
        <v>802</v>
      </c>
      <c r="FN40" s="9" t="s">
        <v>1593</v>
      </c>
      <c r="FO40" s="25" t="s">
        <v>51</v>
      </c>
      <c r="FP40" s="7" t="s">
        <v>1377</v>
      </c>
      <c r="FQ40" s="26">
        <v>5</v>
      </c>
      <c r="FR40" s="11">
        <v>44197.643136574072</v>
      </c>
      <c r="FS40" s="7" t="s" cm="1">
        <v>1591</v>
      </c>
      <c r="FT40" s="7" t="s" cm="1">
        <v>350</v>
      </c>
      <c r="FU40" s="7" t="s" cm="1">
        <v>351</v>
      </c>
      <c r="FV40" s="9" t="s">
        <v>154</v>
      </c>
      <c r="FW40" s="25" t="s">
        <v>51</v>
      </c>
      <c r="FX40" s="7" t="s">
        <v>1532</v>
      </c>
      <c r="FY40" s="26">
        <v>10</v>
      </c>
      <c r="FZ40" s="11">
        <v>44197.695381944446</v>
      </c>
      <c r="GA40" s="7" t="s" cm="1">
        <v>1154</v>
      </c>
      <c r="GB40" s="7" t="s" cm="1">
        <v>647</v>
      </c>
      <c r="GC40" s="7" t="s" cm="1">
        <v>802</v>
      </c>
      <c r="GD40" s="9" t="s">
        <v>643</v>
      </c>
      <c r="GE40" s="25" t="s">
        <v>1594</v>
      </c>
      <c r="GF40" s="7" t="s">
        <v>1595</v>
      </c>
      <c r="GG40" s="26">
        <v>50</v>
      </c>
      <c r="GH40" s="11">
        <v>44210.917291666665</v>
      </c>
      <c r="GI40" s="7" t="s" cm="1">
        <v>1596</v>
      </c>
      <c r="GJ40" s="7" t="s" cm="1">
        <v>802</v>
      </c>
      <c r="GK40" s="7" t="s" cm="1">
        <v>803</v>
      </c>
      <c r="GL40" s="9" t="s">
        <v>694</v>
      </c>
      <c r="GM40" s="25" t="s">
        <v>1594</v>
      </c>
      <c r="GN40" s="7" t="s">
        <v>1597</v>
      </c>
      <c r="GO40" s="26">
        <v>50</v>
      </c>
      <c r="GP40" s="11">
        <v>44210.924745370372</v>
      </c>
      <c r="GQ40" s="7" t="s" cm="1">
        <v>1596</v>
      </c>
      <c r="GR40" s="7" t="s" cm="1">
        <v>802</v>
      </c>
      <c r="GS40" s="7" t="s" cm="1">
        <v>803</v>
      </c>
      <c r="GT40" s="9" t="s">
        <v>1598</v>
      </c>
      <c r="GU40" s="25" t="s">
        <v>1594</v>
      </c>
      <c r="GV40" s="7" t="s">
        <v>1599</v>
      </c>
      <c r="GW40" s="26">
        <v>10</v>
      </c>
      <c r="GX40" s="11">
        <v>44210.932210648149</v>
      </c>
      <c r="GY40" s="7" t="s" cm="1">
        <v>1153</v>
      </c>
      <c r="GZ40" s="7" t="s" cm="1">
        <v>57</v>
      </c>
      <c r="HA40" s="7" t="s" cm="1">
        <v>828</v>
      </c>
      <c r="HB40" s="9" t="s">
        <v>1476</v>
      </c>
      <c r="HC40" s="25" t="s">
        <v>1594</v>
      </c>
      <c r="HD40" s="7" t="s">
        <v>1600</v>
      </c>
      <c r="HE40" s="26">
        <v>3.3330000000000002</v>
      </c>
      <c r="HF40" s="11">
        <v>44210.939664351848</v>
      </c>
      <c r="HG40" s="7" t="s" cm="1">
        <v>1601</v>
      </c>
      <c r="HH40" s="7" t="s" cm="1">
        <v>312</v>
      </c>
      <c r="HI40" s="7" t="s" cm="1">
        <v>1602</v>
      </c>
      <c r="HJ40" s="9" t="s">
        <v>1603</v>
      </c>
      <c r="HK40" s="25" t="s">
        <v>51</v>
      </c>
      <c r="HL40" s="7" t="s">
        <v>1604</v>
      </c>
      <c r="HM40" s="26">
        <v>5</v>
      </c>
      <c r="HN40" s="11">
        <v>44203.808136574073</v>
      </c>
      <c r="HO40" s="7" t="s" cm="1">
        <v>1605</v>
      </c>
      <c r="HP40" s="7" t="s" cm="1">
        <v>307</v>
      </c>
      <c r="HQ40" s="7" t="s" cm="1">
        <v>1464</v>
      </c>
      <c r="HR40" s="9" t="s">
        <v>1606</v>
      </c>
      <c r="HS40" s="25" t="s">
        <v>51</v>
      </c>
      <c r="HT40" s="7" t="s">
        <v>1607</v>
      </c>
      <c r="HU40" s="26">
        <v>2777.7779999999998</v>
      </c>
      <c r="HV40" s="11">
        <v>44197.807453703703</v>
      </c>
      <c r="HW40" s="7" t="s" cm="1">
        <v>918</v>
      </c>
      <c r="HX40" s="7" t="s" cm="1">
        <v>791</v>
      </c>
      <c r="HY40" s="7" t="s" cm="1">
        <v>1608</v>
      </c>
      <c r="HZ40" s="9" t="s">
        <v>1609</v>
      </c>
      <c r="IA40" s="25" t="s">
        <v>51</v>
      </c>
      <c r="IB40" s="7" t="s">
        <v>1610</v>
      </c>
      <c r="IC40" s="26">
        <v>2777.7779999999998</v>
      </c>
      <c r="ID40" s="11">
        <v>44197.867280092592</v>
      </c>
      <c r="IE40" s="7" t="s" cm="1">
        <v>1611</v>
      </c>
      <c r="IF40" s="7" t="s" cm="1">
        <v>1612</v>
      </c>
      <c r="IG40" s="7" t="s" cm="1">
        <v>1031</v>
      </c>
      <c r="IJ40" s="17" t="s">
        <v>165</v>
      </c>
      <c r="IK40" s="13" t="s">
        <v>166</v>
      </c>
      <c r="IL40" s="24">
        <v>51</v>
      </c>
      <c r="IM40" s="9" t="s">
        <v>1131</v>
      </c>
      <c r="IN40" s="25" t="s">
        <v>51</v>
      </c>
      <c r="IO40" s="7" t="s">
        <v>930</v>
      </c>
      <c r="IP40" s="26">
        <v>3703.7040000000002</v>
      </c>
      <c r="IQ40" s="11">
        <v>44202.764502314814</v>
      </c>
      <c r="IR40" s="7" t="s" cm="1">
        <v>1132</v>
      </c>
      <c r="IS40" s="7" t="s" cm="1">
        <v>1133</v>
      </c>
      <c r="IT40" s="7" t="s" cm="1">
        <v>874</v>
      </c>
      <c r="IU40" s="9" t="s">
        <v>1134</v>
      </c>
      <c r="IV40" s="25" t="s">
        <v>51</v>
      </c>
      <c r="IW40" s="7" t="s">
        <v>872</v>
      </c>
      <c r="IX40" s="26">
        <v>3703.7040000000002</v>
      </c>
      <c r="IY40" s="11">
        <v>44202.824849537035</v>
      </c>
      <c r="IZ40" s="7" t="s" cm="1">
        <v>1132</v>
      </c>
      <c r="JA40" s="7" t="s" cm="1">
        <v>1133</v>
      </c>
      <c r="JB40" s="7" t="s" cm="1">
        <v>874</v>
      </c>
      <c r="JC40" s="9" t="s">
        <v>1135</v>
      </c>
      <c r="JD40" s="25" t="s">
        <v>51</v>
      </c>
      <c r="JE40" s="7" t="s">
        <v>934</v>
      </c>
      <c r="JF40" s="26">
        <v>3703.7040000000002</v>
      </c>
      <c r="JG40" s="11">
        <v>44202.847488425927</v>
      </c>
      <c r="JH40" s="7" t="s" cm="1">
        <v>1132</v>
      </c>
      <c r="JI40" s="7" t="s" cm="1">
        <v>1133</v>
      </c>
      <c r="JJ40" s="7" t="s" cm="1">
        <v>874</v>
      </c>
      <c r="JK40" s="9" t="s">
        <v>1136</v>
      </c>
      <c r="JL40" s="25" t="s">
        <v>51</v>
      </c>
      <c r="JM40" s="7" t="s">
        <v>936</v>
      </c>
      <c r="JN40" s="26">
        <v>1666.6669999999999</v>
      </c>
      <c r="JO40" s="11">
        <v>44202.922962962963</v>
      </c>
      <c r="JP40" s="7" t="s" cm="1">
        <v>1137</v>
      </c>
      <c r="JQ40" s="7" t="s" cm="1">
        <v>1138</v>
      </c>
      <c r="JR40" s="7" t="s" cm="1">
        <v>938</v>
      </c>
      <c r="JS40" s="9" t="s">
        <v>1139</v>
      </c>
      <c r="JT40" s="25" t="s">
        <v>51</v>
      </c>
      <c r="JU40" s="7" t="s">
        <v>849</v>
      </c>
      <c r="JV40" s="26">
        <v>166.667</v>
      </c>
      <c r="JW40" s="11">
        <v>44202.983391203707</v>
      </c>
      <c r="JX40" s="7" t="s" cm="1">
        <v>1140</v>
      </c>
      <c r="JY40" s="7" t="s" cm="1">
        <v>851</v>
      </c>
      <c r="JZ40" s="7" t="s" cm="1">
        <v>852</v>
      </c>
      <c r="KA40" s="9" t="s">
        <v>1141</v>
      </c>
      <c r="KB40" s="25" t="s">
        <v>51</v>
      </c>
      <c r="KC40" s="7" t="s">
        <v>854</v>
      </c>
      <c r="KD40" s="26">
        <v>370.37</v>
      </c>
      <c r="KE40" s="11">
        <v>44203.006064814814</v>
      </c>
      <c r="KF40" s="7" t="s" cm="1">
        <v>1142</v>
      </c>
      <c r="KG40" s="7" t="s" cm="1">
        <v>856</v>
      </c>
      <c r="KH40" s="7" t="s" cm="1">
        <v>857</v>
      </c>
      <c r="KI40" s="9" t="s">
        <v>1143</v>
      </c>
      <c r="KJ40" s="25" t="s">
        <v>51</v>
      </c>
      <c r="KK40" s="7" t="s">
        <v>884</v>
      </c>
      <c r="KL40" s="26">
        <v>185.185</v>
      </c>
      <c r="KM40" s="11">
        <v>44203.07408564815</v>
      </c>
      <c r="KN40" s="7" t="s" cm="1">
        <v>1144</v>
      </c>
      <c r="KO40" s="7" t="s" cm="1">
        <v>484</v>
      </c>
      <c r="KP40" s="7" t="s" cm="1">
        <v>648</v>
      </c>
      <c r="KQ40" s="9" t="s">
        <v>1145</v>
      </c>
      <c r="KR40" s="25" t="s">
        <v>51</v>
      </c>
      <c r="KS40" s="7" t="s">
        <v>1146</v>
      </c>
      <c r="KT40" s="26">
        <v>370.37</v>
      </c>
      <c r="KU40" s="11">
        <v>44203.127071759256</v>
      </c>
      <c r="KV40" s="7" t="s" cm="1">
        <v>1142</v>
      </c>
      <c r="KW40" s="7" t="s" cm="1">
        <v>856</v>
      </c>
      <c r="KX40" s="7" t="s" cm="1">
        <v>857</v>
      </c>
      <c r="KY40" s="9" t="s">
        <v>1147</v>
      </c>
      <c r="KZ40" s="25" t="s">
        <v>51</v>
      </c>
      <c r="LA40" s="7" t="s">
        <v>1148</v>
      </c>
      <c r="LB40" s="26">
        <v>370.37</v>
      </c>
      <c r="LC40" s="11">
        <v>44203.157395833332</v>
      </c>
      <c r="LD40" s="7" t="s" cm="1">
        <v>433</v>
      </c>
      <c r="LE40" s="7" t="s" cm="1">
        <v>1149</v>
      </c>
      <c r="LF40" s="7" t="s" cm="1">
        <v>1150</v>
      </c>
      <c r="LG40" s="9" t="s">
        <v>1151</v>
      </c>
      <c r="LH40" s="25" t="s">
        <v>51</v>
      </c>
      <c r="LI40" s="7" t="s">
        <v>1152</v>
      </c>
      <c r="LJ40" s="26">
        <v>166.667</v>
      </c>
      <c r="LK40" s="11">
        <v>44203.21806712963</v>
      </c>
      <c r="LL40" s="7" t="s" cm="1">
        <v>1140</v>
      </c>
      <c r="LM40" s="7" t="s" cm="1">
        <v>851</v>
      </c>
      <c r="LN40" s="7" t="s" cm="1">
        <v>852</v>
      </c>
      <c r="LO40" s="9" t="s">
        <v>1044</v>
      </c>
      <c r="LP40" s="25" t="s">
        <v>51</v>
      </c>
      <c r="LQ40" s="7" t="s">
        <v>826</v>
      </c>
      <c r="LR40" s="26">
        <v>10</v>
      </c>
      <c r="LS40" s="11">
        <v>44203.240810185183</v>
      </c>
      <c r="LT40" s="7" t="s" cm="1">
        <v>1153</v>
      </c>
      <c r="LU40" s="7" t="s" cm="1">
        <v>57</v>
      </c>
      <c r="LV40" s="7" t="s" cm="1">
        <v>828</v>
      </c>
      <c r="LW40" s="9" t="s">
        <v>1041</v>
      </c>
      <c r="LX40" s="25" t="s">
        <v>51</v>
      </c>
      <c r="LY40" s="7" t="s">
        <v>830</v>
      </c>
      <c r="LZ40" s="26">
        <v>10</v>
      </c>
      <c r="MA40" s="11">
        <v>44203.286273148151</v>
      </c>
      <c r="MB40" s="7" t="s" cm="1">
        <v>1154</v>
      </c>
      <c r="MC40" s="7" t="s" cm="1">
        <v>647</v>
      </c>
      <c r="MD40" s="7" t="s" cm="1">
        <v>802</v>
      </c>
      <c r="ME40" s="9" t="s">
        <v>916</v>
      </c>
      <c r="MF40" s="25" t="s">
        <v>51</v>
      </c>
      <c r="MG40" s="7" t="s">
        <v>833</v>
      </c>
      <c r="MH40" s="26">
        <v>10</v>
      </c>
      <c r="MI40" s="11">
        <v>44203.309027777781</v>
      </c>
      <c r="MJ40" s="7" t="s" cm="1">
        <v>1153</v>
      </c>
      <c r="MK40" s="7" t="s" cm="1">
        <v>57</v>
      </c>
      <c r="ML40" s="7" t="s" cm="1">
        <v>828</v>
      </c>
    </row>
    <row r="41" spans="1:350" x14ac:dyDescent="0.25">
      <c r="A41" s="1" t="s">
        <v>177</v>
      </c>
      <c r="B41" s="27" t="s">
        <v>177</v>
      </c>
      <c r="C41" s="28" t="s">
        <v>178</v>
      </c>
      <c r="D41" s="29">
        <v>52</v>
      </c>
      <c r="E41" s="30" t="s">
        <v>304</v>
      </c>
      <c r="F41" s="31" t="s">
        <v>116</v>
      </c>
      <c r="G41" s="32" t="s">
        <v>305</v>
      </c>
      <c r="H41" s="33">
        <v>1</v>
      </c>
      <c r="I41" s="34">
        <v>44200.931643518517</v>
      </c>
      <c r="J41" s="32" t="s" cm="1">
        <v>685</v>
      </c>
      <c r="K41" s="32" t="s" cm="1">
        <v>304</v>
      </c>
      <c r="L41" s="32" t="s" cm="1">
        <v>307</v>
      </c>
      <c r="M41" s="30" t="s">
        <v>308</v>
      </c>
      <c r="N41" s="31" t="s">
        <v>116</v>
      </c>
      <c r="O41" s="32" t="s">
        <v>309</v>
      </c>
      <c r="P41" s="33">
        <v>1</v>
      </c>
      <c r="Q41" s="34">
        <v>44200.938900462963</v>
      </c>
      <c r="R41" s="32" t="s" cm="1">
        <v>686</v>
      </c>
      <c r="S41" s="32" t="s" cm="1">
        <v>308</v>
      </c>
      <c r="T41" s="32" t="s" cm="1">
        <v>311</v>
      </c>
      <c r="U41" s="30" t="s">
        <v>315</v>
      </c>
      <c r="V41" s="31" t="s">
        <v>116</v>
      </c>
      <c r="W41" s="32" t="s">
        <v>313</v>
      </c>
      <c r="X41" s="33">
        <v>1</v>
      </c>
      <c r="Y41" s="34">
        <v>44200.946180555555</v>
      </c>
      <c r="Z41" s="32" t="s" cm="1">
        <v>687</v>
      </c>
      <c r="AA41" s="32" t="s" cm="1">
        <v>315</v>
      </c>
      <c r="AB41" s="32" t="s" cm="1">
        <v>316</v>
      </c>
      <c r="AC41" s="30" t="s">
        <v>304</v>
      </c>
      <c r="AD41" s="31" t="s">
        <v>116</v>
      </c>
      <c r="AE41" s="32" t="s">
        <v>318</v>
      </c>
      <c r="AF41" s="33">
        <v>1</v>
      </c>
      <c r="AG41" s="34">
        <v>44200.953449074077</v>
      </c>
      <c r="AH41" s="32" t="s" cm="1">
        <v>685</v>
      </c>
      <c r="AI41" s="32" t="s" cm="1">
        <v>304</v>
      </c>
      <c r="AJ41" s="32" t="s" cm="1">
        <v>307</v>
      </c>
      <c r="AK41" s="30" t="s">
        <v>308</v>
      </c>
      <c r="AL41" s="31" t="s">
        <v>116</v>
      </c>
      <c r="AM41" s="32" t="s">
        <v>320</v>
      </c>
      <c r="AN41" s="33">
        <v>1</v>
      </c>
      <c r="AO41" s="34">
        <v>44200.960729166669</v>
      </c>
      <c r="AP41" s="32" t="s" cm="1">
        <v>686</v>
      </c>
      <c r="AQ41" s="32" t="s" cm="1">
        <v>308</v>
      </c>
      <c r="AR41" s="32" t="s" cm="1">
        <v>311</v>
      </c>
      <c r="AS41" s="30" t="s">
        <v>323</v>
      </c>
      <c r="AT41" s="31" t="s">
        <v>116</v>
      </c>
      <c r="AU41" s="32" t="s">
        <v>321</v>
      </c>
      <c r="AV41" s="33">
        <v>1</v>
      </c>
      <c r="AW41" s="34">
        <v>44200.967986111114</v>
      </c>
      <c r="AX41" s="32" t="s" cm="1">
        <v>688</v>
      </c>
      <c r="AY41" s="32" t="s" cm="1">
        <v>323</v>
      </c>
      <c r="AZ41" s="32" t="s" cm="1">
        <v>324</v>
      </c>
      <c r="BA41" s="30" t="s">
        <v>325</v>
      </c>
      <c r="BB41" s="31" t="s">
        <v>116</v>
      </c>
      <c r="BC41" s="32" t="s">
        <v>326</v>
      </c>
      <c r="BD41" s="33">
        <v>1</v>
      </c>
      <c r="BE41" s="34">
        <v>44200.975266203706</v>
      </c>
      <c r="BF41" s="32" t="s" cm="1">
        <v>689</v>
      </c>
      <c r="BG41" s="32" t="s" cm="1">
        <v>325</v>
      </c>
      <c r="BH41" s="32" t="s" cm="1">
        <v>328</v>
      </c>
      <c r="BI41" s="30" t="s">
        <v>329</v>
      </c>
      <c r="BJ41" s="31" t="s">
        <v>116</v>
      </c>
      <c r="BK41" s="32" t="s">
        <v>330</v>
      </c>
      <c r="BL41" s="33">
        <v>1</v>
      </c>
      <c r="BM41" s="34">
        <v>44200.997083333335</v>
      </c>
      <c r="BN41" s="32" t="s" cm="1">
        <v>690</v>
      </c>
      <c r="BO41" s="32" t="s" cm="1">
        <v>329</v>
      </c>
      <c r="BP41" s="32" t="s" cm="1">
        <v>332</v>
      </c>
      <c r="BQ41" s="30" t="s">
        <v>315</v>
      </c>
      <c r="BR41" s="31" t="s">
        <v>116</v>
      </c>
      <c r="BS41" s="32" t="s">
        <v>333</v>
      </c>
      <c r="BT41" s="33">
        <v>1</v>
      </c>
      <c r="BU41" s="34">
        <v>44201.004351851851</v>
      </c>
      <c r="BV41" s="32" t="s" cm="1">
        <v>687</v>
      </c>
      <c r="BW41" s="32" t="s" cm="1">
        <v>315</v>
      </c>
      <c r="BX41" s="32" t="s" cm="1">
        <v>316</v>
      </c>
      <c r="BY41" s="30" t="s">
        <v>304</v>
      </c>
      <c r="BZ41" s="31" t="s">
        <v>116</v>
      </c>
      <c r="CA41" s="32" t="s">
        <v>334</v>
      </c>
      <c r="CB41" s="33">
        <v>1</v>
      </c>
      <c r="CC41" s="34">
        <v>44201.018888888888</v>
      </c>
      <c r="CD41" s="32" t="s" cm="1">
        <v>685</v>
      </c>
      <c r="CE41" s="32" t="s" cm="1">
        <v>304</v>
      </c>
      <c r="CF41" s="32" t="s" cm="1">
        <v>307</v>
      </c>
      <c r="CG41" s="30" t="s">
        <v>304</v>
      </c>
      <c r="CH41" s="31" t="s">
        <v>116</v>
      </c>
      <c r="CI41" s="32" t="s">
        <v>336</v>
      </c>
      <c r="CJ41" s="33">
        <v>1</v>
      </c>
      <c r="CK41" s="34">
        <v>44201.026145833333</v>
      </c>
      <c r="CL41" s="32" t="s" cm="1">
        <v>685</v>
      </c>
      <c r="CM41" s="32" t="s" cm="1">
        <v>304</v>
      </c>
      <c r="CN41" s="32" t="s" cm="1">
        <v>307</v>
      </c>
      <c r="CO41" s="30" t="s">
        <v>315</v>
      </c>
      <c r="CP41" s="31" t="s">
        <v>116</v>
      </c>
      <c r="CQ41" s="32" t="s">
        <v>338</v>
      </c>
      <c r="CR41" s="33">
        <v>1</v>
      </c>
      <c r="CS41" s="34">
        <v>44201.033414351848</v>
      </c>
      <c r="CT41" s="32" t="s" cm="1">
        <v>687</v>
      </c>
      <c r="CU41" s="32" t="s" cm="1">
        <v>315</v>
      </c>
      <c r="CV41" s="32" t="s" cm="1">
        <v>316</v>
      </c>
      <c r="CW41" s="30" t="s">
        <v>691</v>
      </c>
      <c r="CX41" s="31" t="s">
        <v>51</v>
      </c>
      <c r="CY41" s="32" t="s">
        <v>340</v>
      </c>
      <c r="CZ41" s="33">
        <v>5</v>
      </c>
      <c r="DA41" s="34">
        <v>44201.120625000003</v>
      </c>
      <c r="DB41" s="32" t="s" cm="1">
        <v>608</v>
      </c>
      <c r="DC41" s="32" t="s" cm="1">
        <v>328</v>
      </c>
      <c r="DD41" s="32" t="s" cm="1">
        <v>342</v>
      </c>
      <c r="DE41" s="30" t="s">
        <v>692</v>
      </c>
      <c r="DF41" s="31" t="s">
        <v>51</v>
      </c>
      <c r="DG41" s="32" t="s">
        <v>344</v>
      </c>
      <c r="DH41" s="33">
        <v>5</v>
      </c>
      <c r="DI41" s="34">
        <v>44201.17150462963</v>
      </c>
      <c r="DJ41" s="32" t="s" cm="1">
        <v>693</v>
      </c>
      <c r="DK41" s="32" t="s" cm="1">
        <v>332</v>
      </c>
      <c r="DL41" s="32" t="s" cm="1">
        <v>346</v>
      </c>
      <c r="DM41" s="30" t="s">
        <v>694</v>
      </c>
      <c r="DN41" s="31" t="s">
        <v>51</v>
      </c>
      <c r="DO41" s="32" t="s">
        <v>348</v>
      </c>
      <c r="DP41" s="33">
        <v>5</v>
      </c>
      <c r="DQ41" s="34">
        <v>44201.222442129627</v>
      </c>
      <c r="DR41" s="32" t="s" cm="1">
        <v>695</v>
      </c>
      <c r="DS41" s="32" t="s" cm="1">
        <v>350</v>
      </c>
      <c r="DT41" s="32" t="s" cm="1">
        <v>351</v>
      </c>
      <c r="DU41" s="30" t="s">
        <v>696</v>
      </c>
      <c r="DV41" s="31" t="s">
        <v>51</v>
      </c>
      <c r="DW41" s="32" t="s">
        <v>372</v>
      </c>
      <c r="DX41" s="33">
        <v>5</v>
      </c>
      <c r="DY41" s="34">
        <v>44201.0625</v>
      </c>
      <c r="DZ41" s="32" t="s" cm="1">
        <v>697</v>
      </c>
      <c r="EA41" s="32" t="s" cm="1">
        <v>316</v>
      </c>
      <c r="EB41" s="32" t="s" cm="1">
        <v>374</v>
      </c>
      <c r="EC41" s="32"/>
      <c r="ED41" s="1" t="s">
        <v>177</v>
      </c>
      <c r="EE41" s="27" t="s">
        <v>177</v>
      </c>
      <c r="EF41" s="28" t="s">
        <v>178</v>
      </c>
      <c r="EG41" s="29">
        <v>52</v>
      </c>
      <c r="EH41" s="30" t="s">
        <v>1613</v>
      </c>
      <c r="EI41" s="31" t="s">
        <v>51</v>
      </c>
      <c r="EJ41" s="32" t="s">
        <v>1392</v>
      </c>
      <c r="EK41" s="33">
        <v>5</v>
      </c>
      <c r="EL41" s="34">
        <v>44197.448993055557</v>
      </c>
      <c r="EM41" s="32" t="s" cm="1">
        <v>695</v>
      </c>
      <c r="EN41" s="32" t="s" cm="1">
        <v>350</v>
      </c>
      <c r="EO41" s="32" t="s" cm="1">
        <v>351</v>
      </c>
      <c r="EP41" s="30" t="s">
        <v>1614</v>
      </c>
      <c r="EQ41" s="31" t="s">
        <v>51</v>
      </c>
      <c r="ER41" s="32" t="s">
        <v>1369</v>
      </c>
      <c r="ES41" s="33">
        <v>5</v>
      </c>
      <c r="ET41" s="34">
        <v>44197.508703703701</v>
      </c>
      <c r="EU41" s="32" t="s" cm="1">
        <v>1615</v>
      </c>
      <c r="EV41" s="32" t="s" cm="1">
        <v>1371</v>
      </c>
      <c r="EW41" s="32" t="s" cm="1">
        <v>210</v>
      </c>
      <c r="EX41" s="30" t="s">
        <v>1042</v>
      </c>
      <c r="EY41" s="31" t="s">
        <v>51</v>
      </c>
      <c r="EZ41" s="32" t="s">
        <v>1396</v>
      </c>
      <c r="FA41" s="33">
        <v>5</v>
      </c>
      <c r="FB41" s="34">
        <v>44197.553576388891</v>
      </c>
      <c r="FC41" s="32" t="s" cm="1">
        <v>695</v>
      </c>
      <c r="FD41" s="32" t="s" cm="1">
        <v>350</v>
      </c>
      <c r="FE41" s="32" t="s" cm="1">
        <v>351</v>
      </c>
      <c r="FF41" s="30" t="s">
        <v>1447</v>
      </c>
      <c r="FG41" s="31" t="s">
        <v>51</v>
      </c>
      <c r="FH41" s="32" t="s">
        <v>1398</v>
      </c>
      <c r="FI41" s="33">
        <v>5</v>
      </c>
      <c r="FJ41" s="34">
        <v>44197.605821759258</v>
      </c>
      <c r="FK41" s="32" t="s" cm="1">
        <v>695</v>
      </c>
      <c r="FL41" s="32" t="s" cm="1">
        <v>350</v>
      </c>
      <c r="FM41" s="32" t="s" cm="1">
        <v>351</v>
      </c>
      <c r="FN41" s="30" t="s">
        <v>1616</v>
      </c>
      <c r="FO41" s="31" t="s">
        <v>51</v>
      </c>
      <c r="FP41" s="32" t="s">
        <v>1377</v>
      </c>
      <c r="FQ41" s="33">
        <v>5</v>
      </c>
      <c r="FR41" s="34">
        <v>44197.643136574072</v>
      </c>
      <c r="FS41" s="32" t="s" cm="1">
        <v>695</v>
      </c>
      <c r="FT41" s="32" t="s" cm="1">
        <v>350</v>
      </c>
      <c r="FU41" s="32" t="s" cm="1">
        <v>351</v>
      </c>
      <c r="FV41" s="30" t="s">
        <v>1617</v>
      </c>
      <c r="FW41" s="31" t="s">
        <v>35</v>
      </c>
      <c r="FX41" s="32" t="s">
        <v>1378</v>
      </c>
      <c r="FY41" s="33">
        <v>1</v>
      </c>
      <c r="FZ41" s="34">
        <v>44197.687905092593</v>
      </c>
      <c r="GA41" s="32" t="s" cm="1">
        <v>1158</v>
      </c>
      <c r="GB41" s="32" t="s" cm="1">
        <v>571</v>
      </c>
      <c r="GC41" s="32" t="s" cm="1">
        <v>350</v>
      </c>
      <c r="GD41" s="30" t="s">
        <v>1618</v>
      </c>
      <c r="GE41" s="31" t="s">
        <v>35</v>
      </c>
      <c r="GF41" s="32" t="s">
        <v>1379</v>
      </c>
      <c r="GG41" s="33">
        <v>1</v>
      </c>
      <c r="GH41" s="34">
        <v>44197.702847222223</v>
      </c>
      <c r="GI41" s="32" t="s" cm="1">
        <v>1158</v>
      </c>
      <c r="GJ41" s="32" t="s" cm="1">
        <v>571</v>
      </c>
      <c r="GK41" s="32" t="s" cm="1">
        <v>350</v>
      </c>
      <c r="GL41" s="30" t="s">
        <v>1619</v>
      </c>
      <c r="GM41" s="31" t="s">
        <v>35</v>
      </c>
      <c r="GN41" s="32" t="s">
        <v>1380</v>
      </c>
      <c r="GO41" s="33">
        <v>1</v>
      </c>
      <c r="GP41" s="34">
        <v>44197.717766203707</v>
      </c>
      <c r="GQ41" s="32" t="s" cm="1">
        <v>1158</v>
      </c>
      <c r="GR41" s="32" t="s" cm="1">
        <v>571</v>
      </c>
      <c r="GS41" s="32" t="s" cm="1">
        <v>350</v>
      </c>
      <c r="GT41" s="30" t="s">
        <v>1620</v>
      </c>
      <c r="GU41" s="31" t="s">
        <v>35</v>
      </c>
      <c r="GV41" s="32" t="s">
        <v>1382</v>
      </c>
      <c r="GW41" s="33">
        <v>1</v>
      </c>
      <c r="GX41" s="34">
        <v>44197.74763888889</v>
      </c>
      <c r="GY41" s="32" t="s" cm="1">
        <v>690</v>
      </c>
      <c r="GZ41" s="32" t="s" cm="1">
        <v>329</v>
      </c>
      <c r="HA41" s="32" t="s" cm="1">
        <v>332</v>
      </c>
      <c r="HB41" s="30" t="s">
        <v>1621</v>
      </c>
      <c r="HC41" s="31" t="s">
        <v>35</v>
      </c>
      <c r="HD41" s="32" t="s">
        <v>1384</v>
      </c>
      <c r="HE41" s="33">
        <v>1</v>
      </c>
      <c r="HF41" s="34">
        <v>44197.755104166667</v>
      </c>
      <c r="HG41" s="32" t="s" cm="1">
        <v>687</v>
      </c>
      <c r="HH41" s="32" t="s" cm="1">
        <v>315</v>
      </c>
      <c r="HI41" s="32" t="s" cm="1">
        <v>316</v>
      </c>
      <c r="HJ41" s="30" t="s">
        <v>984</v>
      </c>
      <c r="HK41" s="31" t="s">
        <v>35</v>
      </c>
      <c r="HL41" s="32" t="s">
        <v>1386</v>
      </c>
      <c r="HM41" s="33">
        <v>1</v>
      </c>
      <c r="HN41" s="34">
        <v>44197.76258101852</v>
      </c>
      <c r="HO41" s="32" t="s" cm="1">
        <v>685</v>
      </c>
      <c r="HP41" s="32" t="s" cm="1">
        <v>304</v>
      </c>
      <c r="HQ41" s="32" t="s" cm="1">
        <v>307</v>
      </c>
      <c r="HR41" s="30" t="s">
        <v>1622</v>
      </c>
      <c r="HS41" s="31" t="s">
        <v>51</v>
      </c>
      <c r="HT41" s="32" t="s">
        <v>1429</v>
      </c>
      <c r="HU41" s="33">
        <v>5</v>
      </c>
      <c r="HV41" s="34">
        <v>44197.777546296296</v>
      </c>
      <c r="HW41" s="32" t="s" cm="1">
        <v>1623</v>
      </c>
      <c r="HX41" s="32" t="s" cm="1">
        <v>820</v>
      </c>
      <c r="HY41" s="32" t="s" cm="1">
        <v>1085</v>
      </c>
      <c r="HZ41" s="30" t="s">
        <v>1624</v>
      </c>
      <c r="IA41" s="31" t="s">
        <v>51</v>
      </c>
      <c r="IB41" s="32" t="s">
        <v>1431</v>
      </c>
      <c r="IC41" s="33">
        <v>5</v>
      </c>
      <c r="ID41" s="34">
        <v>44197.837372685186</v>
      </c>
      <c r="IE41" s="32" t="s" cm="1">
        <v>695</v>
      </c>
      <c r="IF41" s="32" t="s" cm="1">
        <v>350</v>
      </c>
      <c r="IG41" s="32" t="s" cm="1">
        <v>351</v>
      </c>
      <c r="IJ41" s="27" t="s">
        <v>177</v>
      </c>
      <c r="IK41" s="28" t="s">
        <v>178</v>
      </c>
      <c r="IL41" s="29">
        <v>52</v>
      </c>
      <c r="IM41" s="30" t="s">
        <v>1149</v>
      </c>
      <c r="IN41" s="31" t="s">
        <v>35</v>
      </c>
      <c r="IO41" s="32" t="s">
        <v>959</v>
      </c>
      <c r="IP41" s="33">
        <v>1</v>
      </c>
      <c r="IQ41" s="34">
        <v>44202.719282407408</v>
      </c>
      <c r="IR41" s="32" t="s" cm="1">
        <v>1155</v>
      </c>
      <c r="IS41" s="32" t="s" cm="1">
        <v>819</v>
      </c>
      <c r="IT41" s="32" t="s" cm="1">
        <v>820</v>
      </c>
      <c r="IU41" s="30" t="s">
        <v>803</v>
      </c>
      <c r="IV41" s="31" t="s">
        <v>35</v>
      </c>
      <c r="IW41" s="32" t="s">
        <v>962</v>
      </c>
      <c r="IX41" s="33">
        <v>1</v>
      </c>
      <c r="IY41" s="34">
        <v>44202.787129629629</v>
      </c>
      <c r="IZ41" s="32" t="s" cm="1">
        <v>1155</v>
      </c>
      <c r="JA41" s="32" t="s" cm="1">
        <v>819</v>
      </c>
      <c r="JB41" s="32" t="s" cm="1">
        <v>820</v>
      </c>
      <c r="JC41" s="30" t="s">
        <v>1156</v>
      </c>
      <c r="JD41" s="31" t="s">
        <v>35</v>
      </c>
      <c r="JE41" s="32" t="s">
        <v>964</v>
      </c>
      <c r="JF41" s="33">
        <v>1</v>
      </c>
      <c r="JG41" s="34">
        <v>44202.870127314818</v>
      </c>
      <c r="JH41" s="32" t="s" cm="1">
        <v>1155</v>
      </c>
      <c r="JI41" s="32" t="s" cm="1">
        <v>819</v>
      </c>
      <c r="JJ41" s="32" t="s" cm="1">
        <v>820</v>
      </c>
      <c r="JK41" s="30" t="s">
        <v>1157</v>
      </c>
      <c r="JL41" s="31" t="s">
        <v>35</v>
      </c>
      <c r="JM41" s="32" t="s">
        <v>966</v>
      </c>
      <c r="JN41" s="33">
        <v>1</v>
      </c>
      <c r="JO41" s="34">
        <v>44202.945601851854</v>
      </c>
      <c r="JP41" s="32" t="s" cm="1">
        <v>1158</v>
      </c>
      <c r="JQ41" s="32" t="s" cm="1">
        <v>571</v>
      </c>
      <c r="JR41" s="32" t="s" cm="1">
        <v>350</v>
      </c>
      <c r="JS41" s="30" t="s">
        <v>982</v>
      </c>
      <c r="JT41" s="31" t="s">
        <v>35</v>
      </c>
      <c r="JU41" s="32" t="s">
        <v>969</v>
      </c>
      <c r="JV41" s="33">
        <v>1</v>
      </c>
      <c r="JW41" s="34">
        <v>44202.953159722223</v>
      </c>
      <c r="JX41" s="32" t="s" cm="1">
        <v>1155</v>
      </c>
      <c r="JY41" s="32" t="s" cm="1">
        <v>819</v>
      </c>
      <c r="JZ41" s="32" t="s" cm="1">
        <v>820</v>
      </c>
      <c r="KA41" s="30" t="s">
        <v>1159</v>
      </c>
      <c r="KB41" s="31" t="s">
        <v>35</v>
      </c>
      <c r="KC41" s="32" t="s">
        <v>971</v>
      </c>
      <c r="KD41" s="33">
        <v>1</v>
      </c>
      <c r="KE41" s="34">
        <v>44203.028726851851</v>
      </c>
      <c r="KF41" s="32" t="s" cm="1">
        <v>1155</v>
      </c>
      <c r="KG41" s="32" t="s" cm="1">
        <v>819</v>
      </c>
      <c r="KH41" s="32" t="s" cm="1">
        <v>820</v>
      </c>
      <c r="KI41" s="30" t="s">
        <v>1160</v>
      </c>
      <c r="KJ41" s="31" t="s">
        <v>35</v>
      </c>
      <c r="KK41" s="32" t="s">
        <v>814</v>
      </c>
      <c r="KL41" s="33">
        <v>1</v>
      </c>
      <c r="KM41" s="34">
        <v>44203.043842592589</v>
      </c>
      <c r="KN41" s="32" t="s" cm="1">
        <v>1158</v>
      </c>
      <c r="KO41" s="32" t="s" cm="1">
        <v>571</v>
      </c>
      <c r="KP41" s="32" t="s" cm="1">
        <v>350</v>
      </c>
      <c r="KQ41" s="30" t="s">
        <v>40</v>
      </c>
      <c r="KR41" s="31" t="s">
        <v>35</v>
      </c>
      <c r="KS41" s="32" t="s">
        <v>817</v>
      </c>
      <c r="KT41" s="33">
        <v>1</v>
      </c>
      <c r="KU41" s="34">
        <v>44203.096782407411</v>
      </c>
      <c r="KV41" s="32" t="s" cm="1">
        <v>1155</v>
      </c>
      <c r="KW41" s="32" t="s" cm="1">
        <v>819</v>
      </c>
      <c r="KX41" s="32" t="s" cm="1">
        <v>820</v>
      </c>
      <c r="KY41" s="30" t="s">
        <v>1161</v>
      </c>
      <c r="KZ41" s="31" t="s">
        <v>35</v>
      </c>
      <c r="LA41" s="32" t="s">
        <v>822</v>
      </c>
      <c r="LB41" s="33">
        <v>1</v>
      </c>
      <c r="LC41" s="34">
        <v>44203.180162037039</v>
      </c>
      <c r="LD41" s="32" t="s" cm="1">
        <v>686</v>
      </c>
      <c r="LE41" s="32" t="s" cm="1">
        <v>308</v>
      </c>
      <c r="LF41" s="32" t="s" cm="1">
        <v>311</v>
      </c>
      <c r="LG41" s="30" t="s">
        <v>747</v>
      </c>
      <c r="LH41" s="31" t="s">
        <v>35</v>
      </c>
      <c r="LI41" s="32" t="s">
        <v>824</v>
      </c>
      <c r="LJ41" s="33">
        <v>1</v>
      </c>
      <c r="LK41" s="34">
        <v>44203.187754629631</v>
      </c>
      <c r="LL41" s="32" t="s" cm="1">
        <v>1155</v>
      </c>
      <c r="LM41" s="32" t="s" cm="1">
        <v>819</v>
      </c>
      <c r="LN41" s="32" t="s" cm="1">
        <v>820</v>
      </c>
      <c r="LO41" s="30" t="s">
        <v>368</v>
      </c>
      <c r="LP41" s="31" t="s">
        <v>96</v>
      </c>
      <c r="LQ41" s="32" t="s">
        <v>897</v>
      </c>
      <c r="LR41" s="33">
        <v>1</v>
      </c>
      <c r="LS41" s="34">
        <v>44203.263541666667</v>
      </c>
      <c r="LT41" s="32" t="s" cm="1">
        <v>690</v>
      </c>
      <c r="LU41" s="32" t="s" cm="1">
        <v>329</v>
      </c>
      <c r="LV41" s="32" t="s" cm="1">
        <v>332</v>
      </c>
      <c r="LW41" s="30" t="s">
        <v>1162</v>
      </c>
      <c r="LX41" s="31" t="s">
        <v>96</v>
      </c>
      <c r="LY41" s="32" t="s">
        <v>899</v>
      </c>
      <c r="LZ41" s="33">
        <v>1</v>
      </c>
      <c r="MA41" s="34">
        <v>44203.271122685182</v>
      </c>
      <c r="MB41" s="32" t="s" cm="1">
        <v>1158</v>
      </c>
      <c r="MC41" s="32" t="s" cm="1">
        <v>571</v>
      </c>
      <c r="MD41" s="32" t="s" cm="1">
        <v>350</v>
      </c>
      <c r="ME41" s="30" t="s">
        <v>1163</v>
      </c>
      <c r="MF41" s="31" t="s">
        <v>96</v>
      </c>
      <c r="MG41" s="32" t="s">
        <v>902</v>
      </c>
      <c r="MH41" s="33">
        <v>1</v>
      </c>
      <c r="MI41" s="34">
        <v>44203.293854166666</v>
      </c>
      <c r="MJ41" s="32" t="s" cm="1">
        <v>690</v>
      </c>
      <c r="MK41" s="32" t="s" cm="1">
        <v>329</v>
      </c>
      <c r="ML41" s="32" t="s" cm="1">
        <v>332</v>
      </c>
    </row>
    <row r="42" spans="1:350" x14ac:dyDescent="0.25">
      <c r="A42" s="1" t="s">
        <v>183</v>
      </c>
      <c r="B42" s="17" t="s">
        <v>183</v>
      </c>
      <c r="C42" s="13" t="s">
        <v>184</v>
      </c>
      <c r="D42" s="24">
        <v>53</v>
      </c>
      <c r="E42" s="9" t="s">
        <v>304</v>
      </c>
      <c r="F42" s="25" t="s">
        <v>116</v>
      </c>
      <c r="G42" s="7" t="s">
        <v>305</v>
      </c>
      <c r="H42" s="26">
        <v>1</v>
      </c>
      <c r="I42" s="11">
        <v>44200.931643518517</v>
      </c>
      <c r="J42" s="7" t="s" cm="1">
        <v>356</v>
      </c>
      <c r="K42" s="7" t="s" cm="1">
        <v>304</v>
      </c>
      <c r="L42" s="7" t="s" cm="1">
        <v>307</v>
      </c>
      <c r="M42" s="9" t="s">
        <v>308</v>
      </c>
      <c r="N42" s="25" t="s">
        <v>116</v>
      </c>
      <c r="O42" s="7" t="s">
        <v>309</v>
      </c>
      <c r="P42" s="26">
        <v>1</v>
      </c>
      <c r="Q42" s="11">
        <v>44200.938900462963</v>
      </c>
      <c r="R42" s="7" t="s" cm="1">
        <v>698</v>
      </c>
      <c r="S42" s="7" t="s" cm="1">
        <v>308</v>
      </c>
      <c r="T42" s="7" t="s" cm="1">
        <v>311</v>
      </c>
      <c r="U42" s="9" t="s">
        <v>315</v>
      </c>
      <c r="V42" s="25" t="s">
        <v>116</v>
      </c>
      <c r="W42" s="7" t="s">
        <v>313</v>
      </c>
      <c r="X42" s="26">
        <v>1</v>
      </c>
      <c r="Y42" s="11">
        <v>44200.946180555555</v>
      </c>
      <c r="Z42" s="7" t="s" cm="1">
        <v>126</v>
      </c>
      <c r="AA42" s="7" t="s" cm="1">
        <v>315</v>
      </c>
      <c r="AB42" s="7" t="s" cm="1">
        <v>316</v>
      </c>
      <c r="AC42" s="9" t="s">
        <v>304</v>
      </c>
      <c r="AD42" s="25" t="s">
        <v>116</v>
      </c>
      <c r="AE42" s="7" t="s">
        <v>318</v>
      </c>
      <c r="AF42" s="26">
        <v>1</v>
      </c>
      <c r="AG42" s="11">
        <v>44200.953449074077</v>
      </c>
      <c r="AH42" s="7" t="s" cm="1">
        <v>356</v>
      </c>
      <c r="AI42" s="7" t="s" cm="1">
        <v>304</v>
      </c>
      <c r="AJ42" s="7" t="s" cm="1">
        <v>307</v>
      </c>
      <c r="AK42" s="9" t="s">
        <v>308</v>
      </c>
      <c r="AL42" s="25" t="s">
        <v>116</v>
      </c>
      <c r="AM42" s="7" t="s">
        <v>320</v>
      </c>
      <c r="AN42" s="26">
        <v>1</v>
      </c>
      <c r="AO42" s="11">
        <v>44200.960729166669</v>
      </c>
      <c r="AP42" s="7" t="s" cm="1">
        <v>698</v>
      </c>
      <c r="AQ42" s="7" t="s" cm="1">
        <v>308</v>
      </c>
      <c r="AR42" s="7" t="s" cm="1">
        <v>311</v>
      </c>
      <c r="AS42" s="9" t="s">
        <v>323</v>
      </c>
      <c r="AT42" s="25" t="s">
        <v>116</v>
      </c>
      <c r="AU42" s="7" t="s">
        <v>321</v>
      </c>
      <c r="AV42" s="26">
        <v>1</v>
      </c>
      <c r="AW42" s="11">
        <v>44200.967986111114</v>
      </c>
      <c r="AX42" s="7" t="s" cm="1">
        <v>699</v>
      </c>
      <c r="AY42" s="7" t="s" cm="1">
        <v>323</v>
      </c>
      <c r="AZ42" s="7" t="s" cm="1">
        <v>324</v>
      </c>
      <c r="BA42" s="9" t="s">
        <v>325</v>
      </c>
      <c r="BB42" s="25" t="s">
        <v>116</v>
      </c>
      <c r="BC42" s="7" t="s">
        <v>326</v>
      </c>
      <c r="BD42" s="26">
        <v>1</v>
      </c>
      <c r="BE42" s="11">
        <v>44200.975266203706</v>
      </c>
      <c r="BF42" s="7" t="s" cm="1">
        <v>700</v>
      </c>
      <c r="BG42" s="7" t="s" cm="1">
        <v>325</v>
      </c>
      <c r="BH42" s="7" t="s" cm="1">
        <v>328</v>
      </c>
      <c r="BI42" s="9" t="s">
        <v>329</v>
      </c>
      <c r="BJ42" s="25" t="s">
        <v>116</v>
      </c>
      <c r="BK42" s="7" t="s">
        <v>330</v>
      </c>
      <c r="BL42" s="26">
        <v>1</v>
      </c>
      <c r="BM42" s="11">
        <v>44200.997083333335</v>
      </c>
      <c r="BN42" s="7" t="s" cm="1">
        <v>701</v>
      </c>
      <c r="BO42" s="7" t="s" cm="1">
        <v>329</v>
      </c>
      <c r="BP42" s="7" t="s" cm="1">
        <v>332</v>
      </c>
      <c r="BQ42" s="9" t="s">
        <v>315</v>
      </c>
      <c r="BR42" s="25" t="s">
        <v>116</v>
      </c>
      <c r="BS42" s="7" t="s">
        <v>333</v>
      </c>
      <c r="BT42" s="26">
        <v>1</v>
      </c>
      <c r="BU42" s="11">
        <v>44201.004351851851</v>
      </c>
      <c r="BV42" s="7" t="s" cm="1">
        <v>126</v>
      </c>
      <c r="BW42" s="7" t="s" cm="1">
        <v>315</v>
      </c>
      <c r="BX42" s="7" t="s" cm="1">
        <v>316</v>
      </c>
      <c r="BY42" s="9" t="s">
        <v>304</v>
      </c>
      <c r="BZ42" s="25" t="s">
        <v>116</v>
      </c>
      <c r="CA42" s="7" t="s">
        <v>334</v>
      </c>
      <c r="CB42" s="26">
        <v>1</v>
      </c>
      <c r="CC42" s="11">
        <v>44201.018888888888</v>
      </c>
      <c r="CD42" s="7" t="s" cm="1">
        <v>356</v>
      </c>
      <c r="CE42" s="7" t="s" cm="1">
        <v>304</v>
      </c>
      <c r="CF42" s="7" t="s" cm="1">
        <v>307</v>
      </c>
      <c r="CG42" s="9" t="s">
        <v>304</v>
      </c>
      <c r="CH42" s="25" t="s">
        <v>116</v>
      </c>
      <c r="CI42" s="7" t="s">
        <v>336</v>
      </c>
      <c r="CJ42" s="26">
        <v>1</v>
      </c>
      <c r="CK42" s="11">
        <v>44201.026145833333</v>
      </c>
      <c r="CL42" s="7" t="s" cm="1">
        <v>356</v>
      </c>
      <c r="CM42" s="7" t="s" cm="1">
        <v>304</v>
      </c>
      <c r="CN42" s="7" t="s" cm="1">
        <v>307</v>
      </c>
      <c r="CO42" s="9" t="s">
        <v>315</v>
      </c>
      <c r="CP42" s="25" t="s">
        <v>116</v>
      </c>
      <c r="CQ42" s="7" t="s">
        <v>338</v>
      </c>
      <c r="CR42" s="26">
        <v>1</v>
      </c>
      <c r="CS42" s="11">
        <v>44201.033414351848</v>
      </c>
      <c r="CT42" s="7" t="s" cm="1">
        <v>126</v>
      </c>
      <c r="CU42" s="7" t="s" cm="1">
        <v>315</v>
      </c>
      <c r="CV42" s="7" t="s" cm="1">
        <v>316</v>
      </c>
      <c r="CW42" s="9" t="s">
        <v>702</v>
      </c>
      <c r="CX42" s="25" t="s">
        <v>51</v>
      </c>
      <c r="CY42" s="7" t="s">
        <v>340</v>
      </c>
      <c r="CZ42" s="26">
        <v>5</v>
      </c>
      <c r="DA42" s="11">
        <v>44201.120625000003</v>
      </c>
      <c r="DB42" s="7" t="s" cm="1">
        <v>703</v>
      </c>
      <c r="DC42" s="7" t="s" cm="1">
        <v>328</v>
      </c>
      <c r="DD42" s="7" t="s" cm="1">
        <v>342</v>
      </c>
      <c r="DE42" s="9" t="s">
        <v>171</v>
      </c>
      <c r="DF42" s="25" t="s">
        <v>51</v>
      </c>
      <c r="DG42" s="7" t="s">
        <v>344</v>
      </c>
      <c r="DH42" s="26">
        <v>5</v>
      </c>
      <c r="DI42" s="11">
        <v>44201.17150462963</v>
      </c>
      <c r="DJ42" s="7" t="s" cm="1">
        <v>704</v>
      </c>
      <c r="DK42" s="7" t="s" cm="1">
        <v>332</v>
      </c>
      <c r="DL42" s="7" t="s" cm="1">
        <v>346</v>
      </c>
      <c r="DM42" s="9" t="s">
        <v>705</v>
      </c>
      <c r="DN42" s="25" t="s">
        <v>51</v>
      </c>
      <c r="DO42" s="7" t="s">
        <v>348</v>
      </c>
      <c r="DP42" s="26">
        <v>5</v>
      </c>
      <c r="DQ42" s="11">
        <v>44201.222442129627</v>
      </c>
      <c r="DR42" s="7" t="s" cm="1">
        <v>391</v>
      </c>
      <c r="DS42" s="7" t="s" cm="1">
        <v>350</v>
      </c>
      <c r="DT42" s="7" t="s" cm="1">
        <v>351</v>
      </c>
      <c r="DU42" s="9" t="s">
        <v>706</v>
      </c>
      <c r="DV42" s="25" t="s">
        <v>51</v>
      </c>
      <c r="DW42" s="7" t="s">
        <v>372</v>
      </c>
      <c r="DX42" s="26">
        <v>5</v>
      </c>
      <c r="DY42" s="11">
        <v>44201.0625</v>
      </c>
      <c r="DZ42" s="7" t="s" cm="1">
        <v>397</v>
      </c>
      <c r="EA42" s="7" t="s" cm="1">
        <v>316</v>
      </c>
      <c r="EB42" s="7" t="s" cm="1">
        <v>374</v>
      </c>
      <c r="ED42" s="1" t="s">
        <v>183</v>
      </c>
      <c r="EE42" s="17" t="s">
        <v>183</v>
      </c>
      <c r="EF42" s="13" t="s">
        <v>184</v>
      </c>
      <c r="EG42" s="24">
        <v>53</v>
      </c>
      <c r="EH42" s="9" t="s">
        <v>1138</v>
      </c>
      <c r="EI42" s="25" t="s">
        <v>51</v>
      </c>
      <c r="EJ42" s="7" t="s">
        <v>1625</v>
      </c>
      <c r="EK42" s="26">
        <v>16.667000000000002</v>
      </c>
      <c r="EL42" s="11">
        <v>44197.456458333334</v>
      </c>
      <c r="EM42" s="7" t="s" cm="1">
        <v>328</v>
      </c>
      <c r="EN42" s="7" t="s" cm="1">
        <v>1626</v>
      </c>
      <c r="EO42" s="7" t="s" cm="1">
        <v>598</v>
      </c>
      <c r="EP42" s="9" t="s">
        <v>694</v>
      </c>
      <c r="EQ42" s="25" t="s">
        <v>51</v>
      </c>
      <c r="ER42" s="7" t="s">
        <v>1627</v>
      </c>
      <c r="ES42" s="26">
        <v>16.667000000000002</v>
      </c>
      <c r="ET42" s="11">
        <v>44197.516180555554</v>
      </c>
      <c r="EU42" s="7" t="s" cm="1">
        <v>1628</v>
      </c>
      <c r="EV42" s="7" t="s" cm="1">
        <v>1465</v>
      </c>
      <c r="EW42" s="7" t="s" cm="1">
        <v>940</v>
      </c>
      <c r="EX42" s="9" t="s">
        <v>1629</v>
      </c>
      <c r="EY42" s="25" t="s">
        <v>51</v>
      </c>
      <c r="EZ42" s="7" t="s">
        <v>1396</v>
      </c>
      <c r="FA42" s="26">
        <v>5</v>
      </c>
      <c r="FB42" s="11">
        <v>44197.553576388891</v>
      </c>
      <c r="FC42" s="7" t="s" cm="1">
        <v>391</v>
      </c>
      <c r="FD42" s="7" t="s" cm="1">
        <v>350</v>
      </c>
      <c r="FE42" s="7" t="s" cm="1">
        <v>351</v>
      </c>
      <c r="FF42" s="9" t="s">
        <v>1630</v>
      </c>
      <c r="FG42" s="25" t="s">
        <v>51</v>
      </c>
      <c r="FH42" s="7" t="s">
        <v>1398</v>
      </c>
      <c r="FI42" s="26">
        <v>5</v>
      </c>
      <c r="FJ42" s="11">
        <v>44197.605821759258</v>
      </c>
      <c r="FK42" s="7" t="s" cm="1">
        <v>391</v>
      </c>
      <c r="FL42" s="7" t="s" cm="1">
        <v>350</v>
      </c>
      <c r="FM42" s="7" t="s" cm="1">
        <v>351</v>
      </c>
      <c r="FN42" s="9" t="s">
        <v>1631</v>
      </c>
      <c r="FO42" s="25" t="s">
        <v>51</v>
      </c>
      <c r="FP42" s="7" t="s">
        <v>1377</v>
      </c>
      <c r="FQ42" s="26">
        <v>5</v>
      </c>
      <c r="FR42" s="11">
        <v>44197.643136574072</v>
      </c>
      <c r="FS42" s="7" t="s" cm="1">
        <v>391</v>
      </c>
      <c r="FT42" s="7" t="s" cm="1">
        <v>350</v>
      </c>
      <c r="FU42" s="7" t="s" cm="1">
        <v>351</v>
      </c>
      <c r="FV42" s="9" t="s">
        <v>1541</v>
      </c>
      <c r="FW42" s="25" t="s">
        <v>35</v>
      </c>
      <c r="FX42" s="7" t="s">
        <v>1378</v>
      </c>
      <c r="FY42" s="26">
        <v>1</v>
      </c>
      <c r="FZ42" s="11">
        <v>44197.687905092593</v>
      </c>
      <c r="GA42" s="7" t="s" cm="1">
        <v>42</v>
      </c>
      <c r="GB42" s="7" t="s" cm="1">
        <v>571</v>
      </c>
      <c r="GC42" s="7" t="s" cm="1">
        <v>350</v>
      </c>
      <c r="GD42" s="9" t="s">
        <v>1212</v>
      </c>
      <c r="GE42" s="25" t="s">
        <v>35</v>
      </c>
      <c r="GF42" s="7" t="s">
        <v>1379</v>
      </c>
      <c r="GG42" s="26">
        <v>1</v>
      </c>
      <c r="GH42" s="11">
        <v>44197.702847222223</v>
      </c>
      <c r="GI42" s="7" t="s" cm="1">
        <v>42</v>
      </c>
      <c r="GJ42" s="7" t="s" cm="1">
        <v>571</v>
      </c>
      <c r="GK42" s="7" t="s" cm="1">
        <v>350</v>
      </c>
      <c r="GL42" s="9" t="s">
        <v>1632</v>
      </c>
      <c r="GM42" s="25" t="s">
        <v>35</v>
      </c>
      <c r="GN42" s="7" t="s">
        <v>1380</v>
      </c>
      <c r="GO42" s="26">
        <v>1</v>
      </c>
      <c r="GP42" s="11">
        <v>44197.717766203707</v>
      </c>
      <c r="GQ42" s="7" t="s" cm="1">
        <v>42</v>
      </c>
      <c r="GR42" s="7" t="s" cm="1">
        <v>571</v>
      </c>
      <c r="GS42" s="7" t="s" cm="1">
        <v>350</v>
      </c>
      <c r="GT42" s="9" t="s">
        <v>1035</v>
      </c>
      <c r="GU42" s="25" t="s">
        <v>35</v>
      </c>
      <c r="GV42" s="7" t="s">
        <v>1382</v>
      </c>
      <c r="GW42" s="26">
        <v>1</v>
      </c>
      <c r="GX42" s="11">
        <v>44197.74763888889</v>
      </c>
      <c r="GY42" s="7" t="s" cm="1">
        <v>701</v>
      </c>
      <c r="GZ42" s="7" t="s" cm="1">
        <v>329</v>
      </c>
      <c r="HA42" s="7" t="s" cm="1">
        <v>332</v>
      </c>
      <c r="HB42" s="9" t="s">
        <v>1633</v>
      </c>
      <c r="HC42" s="25" t="s">
        <v>35</v>
      </c>
      <c r="HD42" s="7" t="s">
        <v>1384</v>
      </c>
      <c r="HE42" s="26">
        <v>1</v>
      </c>
      <c r="HF42" s="11">
        <v>44197.755104166667</v>
      </c>
      <c r="HG42" s="7" t="s" cm="1">
        <v>126</v>
      </c>
      <c r="HH42" s="7" t="s" cm="1">
        <v>315</v>
      </c>
      <c r="HI42" s="7" t="s" cm="1">
        <v>316</v>
      </c>
      <c r="HJ42" s="9" t="s">
        <v>1634</v>
      </c>
      <c r="HK42" s="25" t="s">
        <v>35</v>
      </c>
      <c r="HL42" s="7" t="s">
        <v>1386</v>
      </c>
      <c r="HM42" s="26">
        <v>1</v>
      </c>
      <c r="HN42" s="11">
        <v>44197.76258101852</v>
      </c>
      <c r="HO42" s="7" t="s" cm="1">
        <v>356</v>
      </c>
      <c r="HP42" s="7" t="s" cm="1">
        <v>304</v>
      </c>
      <c r="HQ42" s="7" t="s" cm="1">
        <v>307</v>
      </c>
      <c r="HR42" s="9" t="s">
        <v>1635</v>
      </c>
      <c r="HS42" s="25" t="s">
        <v>51</v>
      </c>
      <c r="HT42" s="7" t="s">
        <v>1429</v>
      </c>
      <c r="HU42" s="26">
        <v>5</v>
      </c>
      <c r="HV42" s="11">
        <v>44197.777546296296</v>
      </c>
      <c r="HW42" s="7" t="s" cm="1">
        <v>1636</v>
      </c>
      <c r="HX42" s="7" t="s" cm="1">
        <v>820</v>
      </c>
      <c r="HY42" s="7" t="s" cm="1">
        <v>1085</v>
      </c>
      <c r="HZ42" s="9" t="s">
        <v>1637</v>
      </c>
      <c r="IA42" s="25" t="s">
        <v>51</v>
      </c>
      <c r="IB42" s="7" t="s">
        <v>1431</v>
      </c>
      <c r="IC42" s="26">
        <v>5</v>
      </c>
      <c r="ID42" s="11">
        <v>44197.837372685186</v>
      </c>
      <c r="IE42" s="7" t="s" cm="1">
        <v>391</v>
      </c>
      <c r="IF42" s="7" t="s" cm="1">
        <v>350</v>
      </c>
      <c r="IG42" s="7" t="s" cm="1">
        <v>351</v>
      </c>
      <c r="IJ42" s="17" t="s">
        <v>183</v>
      </c>
      <c r="IK42" s="13" t="s">
        <v>184</v>
      </c>
      <c r="IL42" s="24">
        <v>53</v>
      </c>
      <c r="IM42" s="9" t="s">
        <v>523</v>
      </c>
      <c r="IN42" s="25" t="s">
        <v>35</v>
      </c>
      <c r="IO42" s="7" t="s">
        <v>959</v>
      </c>
      <c r="IP42" s="26">
        <v>1</v>
      </c>
      <c r="IQ42" s="11">
        <v>44202.719282407408</v>
      </c>
      <c r="IR42" s="7" t="s" cm="1">
        <v>1164</v>
      </c>
      <c r="IS42" s="7" t="s" cm="1">
        <v>819</v>
      </c>
      <c r="IT42" s="7" t="s" cm="1">
        <v>820</v>
      </c>
      <c r="IU42" s="9" t="s">
        <v>148</v>
      </c>
      <c r="IV42" s="25" t="s">
        <v>35</v>
      </c>
      <c r="IW42" s="7" t="s">
        <v>962</v>
      </c>
      <c r="IX42" s="26">
        <v>1</v>
      </c>
      <c r="IY42" s="11">
        <v>44202.787129629629</v>
      </c>
      <c r="IZ42" s="7" t="s" cm="1">
        <v>1164</v>
      </c>
      <c r="JA42" s="7" t="s" cm="1">
        <v>819</v>
      </c>
      <c r="JB42" s="7" t="s" cm="1">
        <v>820</v>
      </c>
      <c r="JC42" s="9" t="s">
        <v>1165</v>
      </c>
      <c r="JD42" s="25" t="s">
        <v>35</v>
      </c>
      <c r="JE42" s="7" t="s">
        <v>964</v>
      </c>
      <c r="JF42" s="26">
        <v>1</v>
      </c>
      <c r="JG42" s="11">
        <v>44202.870127314818</v>
      </c>
      <c r="JH42" s="7" t="s" cm="1">
        <v>1164</v>
      </c>
      <c r="JI42" s="7" t="s" cm="1">
        <v>819</v>
      </c>
      <c r="JJ42" s="7" t="s" cm="1">
        <v>820</v>
      </c>
      <c r="JK42" s="9" t="s">
        <v>1166</v>
      </c>
      <c r="JL42" s="25" t="s">
        <v>35</v>
      </c>
      <c r="JM42" s="7" t="s">
        <v>966</v>
      </c>
      <c r="JN42" s="26">
        <v>1</v>
      </c>
      <c r="JO42" s="11">
        <v>44202.945601851854</v>
      </c>
      <c r="JP42" s="7" t="s" cm="1">
        <v>42</v>
      </c>
      <c r="JQ42" s="7" t="s" cm="1">
        <v>571</v>
      </c>
      <c r="JR42" s="7" t="s" cm="1">
        <v>350</v>
      </c>
      <c r="JS42" s="9" t="s">
        <v>928</v>
      </c>
      <c r="JT42" s="25" t="s">
        <v>35</v>
      </c>
      <c r="JU42" s="7" t="s">
        <v>969</v>
      </c>
      <c r="JV42" s="26">
        <v>1</v>
      </c>
      <c r="JW42" s="11">
        <v>44202.953159722223</v>
      </c>
      <c r="JX42" s="7" t="s" cm="1">
        <v>1164</v>
      </c>
      <c r="JY42" s="7" t="s" cm="1">
        <v>819</v>
      </c>
      <c r="JZ42" s="7" t="s" cm="1">
        <v>820</v>
      </c>
      <c r="KA42" s="9" t="s">
        <v>1167</v>
      </c>
      <c r="KB42" s="25" t="s">
        <v>96</v>
      </c>
      <c r="KC42" s="7" t="s">
        <v>971</v>
      </c>
      <c r="KD42" s="26">
        <v>1</v>
      </c>
      <c r="KE42" s="11">
        <v>44203.028726851851</v>
      </c>
      <c r="KF42" s="7" t="s" cm="1">
        <v>1164</v>
      </c>
      <c r="KG42" s="7" t="s" cm="1">
        <v>819</v>
      </c>
      <c r="KH42" s="7" t="s" cm="1">
        <v>820</v>
      </c>
      <c r="KI42" s="9" t="s">
        <v>1168</v>
      </c>
      <c r="KJ42" s="25" t="s">
        <v>35</v>
      </c>
      <c r="KK42" s="7" t="s">
        <v>814</v>
      </c>
      <c r="KL42" s="26">
        <v>1</v>
      </c>
      <c r="KM42" s="11">
        <v>44203.043842592589</v>
      </c>
      <c r="KN42" s="7" t="s" cm="1">
        <v>42</v>
      </c>
      <c r="KO42" s="7" t="s" cm="1">
        <v>571</v>
      </c>
      <c r="KP42" s="7" t="s" cm="1">
        <v>350</v>
      </c>
      <c r="KQ42" s="9" t="s">
        <v>1169</v>
      </c>
      <c r="KR42" s="25" t="s">
        <v>35</v>
      </c>
      <c r="KS42" s="7" t="s">
        <v>817</v>
      </c>
      <c r="KT42" s="26">
        <v>1</v>
      </c>
      <c r="KU42" s="11">
        <v>44203.096782407411</v>
      </c>
      <c r="KV42" s="7" t="s" cm="1">
        <v>1164</v>
      </c>
      <c r="KW42" s="7" t="s" cm="1">
        <v>819</v>
      </c>
      <c r="KX42" s="7" t="s" cm="1">
        <v>820</v>
      </c>
      <c r="KY42" s="9" t="s">
        <v>1170</v>
      </c>
      <c r="KZ42" s="25" t="s">
        <v>35</v>
      </c>
      <c r="LA42" s="7" t="s">
        <v>822</v>
      </c>
      <c r="LB42" s="26">
        <v>1</v>
      </c>
      <c r="LC42" s="11">
        <v>44203.180162037039</v>
      </c>
      <c r="LD42" s="7" t="s" cm="1">
        <v>698</v>
      </c>
      <c r="LE42" s="7" t="s" cm="1">
        <v>308</v>
      </c>
      <c r="LF42" s="7" t="s" cm="1">
        <v>311</v>
      </c>
      <c r="LG42" s="9" t="s">
        <v>1171</v>
      </c>
      <c r="LH42" s="25" t="s">
        <v>35</v>
      </c>
      <c r="LI42" s="7" t="s">
        <v>824</v>
      </c>
      <c r="LJ42" s="26">
        <v>1</v>
      </c>
      <c r="LK42" s="11">
        <v>44203.187754629631</v>
      </c>
      <c r="LL42" s="7" t="s" cm="1">
        <v>1164</v>
      </c>
      <c r="LM42" s="7" t="s" cm="1">
        <v>819</v>
      </c>
      <c r="LN42" s="7" t="s" cm="1">
        <v>820</v>
      </c>
      <c r="LO42" s="9" t="s">
        <v>1172</v>
      </c>
      <c r="LP42" s="25" t="s">
        <v>96</v>
      </c>
      <c r="LQ42" s="7" t="s">
        <v>897</v>
      </c>
      <c r="LR42" s="26">
        <v>1</v>
      </c>
      <c r="LS42" s="11">
        <v>44203.263541666667</v>
      </c>
      <c r="LT42" s="7" t="s" cm="1">
        <v>701</v>
      </c>
      <c r="LU42" s="7" t="s" cm="1">
        <v>329</v>
      </c>
      <c r="LV42" s="7" t="s" cm="1">
        <v>332</v>
      </c>
      <c r="LW42" s="9" t="s">
        <v>1173</v>
      </c>
      <c r="LX42" s="25" t="s">
        <v>96</v>
      </c>
      <c r="LY42" s="7" t="s">
        <v>899</v>
      </c>
      <c r="LZ42" s="26">
        <v>1</v>
      </c>
      <c r="MA42" s="11">
        <v>44203.271122685182</v>
      </c>
      <c r="MB42" s="7" t="s" cm="1">
        <v>42</v>
      </c>
      <c r="MC42" s="7" t="s" cm="1">
        <v>571</v>
      </c>
      <c r="MD42" s="7" t="s" cm="1">
        <v>350</v>
      </c>
      <c r="ME42" s="9" t="s">
        <v>1174</v>
      </c>
      <c r="MF42" s="25" t="s">
        <v>96</v>
      </c>
      <c r="MG42" s="7" t="s">
        <v>902</v>
      </c>
      <c r="MH42" s="26">
        <v>1</v>
      </c>
      <c r="MI42" s="11">
        <v>44203.293854166666</v>
      </c>
      <c r="MJ42" s="7" t="s" cm="1">
        <v>701</v>
      </c>
      <c r="MK42" s="7" t="s" cm="1">
        <v>329</v>
      </c>
      <c r="ML42" s="7" t="s" cm="1">
        <v>332</v>
      </c>
    </row>
    <row r="43" spans="1:350" x14ac:dyDescent="0.25">
      <c r="A43" s="1" t="s">
        <v>191</v>
      </c>
      <c r="B43" s="28" t="s">
        <v>191</v>
      </c>
      <c r="C43" s="28" t="s">
        <v>192</v>
      </c>
      <c r="D43" s="29">
        <v>55</v>
      </c>
      <c r="E43" s="30" t="s">
        <v>304</v>
      </c>
      <c r="F43" s="31" t="s">
        <v>116</v>
      </c>
      <c r="G43" s="32" t="s">
        <v>305</v>
      </c>
      <c r="H43" s="33">
        <v>1</v>
      </c>
      <c r="I43" s="34">
        <v>44200.931643518517</v>
      </c>
      <c r="J43" s="32" t="s" cm="1">
        <v>707</v>
      </c>
      <c r="K43" s="32" t="s" cm="1">
        <v>304</v>
      </c>
      <c r="L43" s="32" t="s" cm="1">
        <v>307</v>
      </c>
      <c r="M43" s="30" t="s">
        <v>308</v>
      </c>
      <c r="N43" s="31" t="s">
        <v>116</v>
      </c>
      <c r="O43" s="32" t="s">
        <v>309</v>
      </c>
      <c r="P43" s="33">
        <v>1</v>
      </c>
      <c r="Q43" s="34">
        <v>44200.938900462963</v>
      </c>
      <c r="R43" s="32" t="s" cm="1">
        <v>708</v>
      </c>
      <c r="S43" s="32" t="s" cm="1">
        <v>308</v>
      </c>
      <c r="T43" s="32" t="s" cm="1">
        <v>311</v>
      </c>
      <c r="U43" s="30" t="s">
        <v>315</v>
      </c>
      <c r="V43" s="31" t="s">
        <v>116</v>
      </c>
      <c r="W43" s="32" t="s">
        <v>313</v>
      </c>
      <c r="X43" s="33">
        <v>1</v>
      </c>
      <c r="Y43" s="34">
        <v>44200.946180555555</v>
      </c>
      <c r="Z43" s="32" t="s" cm="1">
        <v>709</v>
      </c>
      <c r="AA43" s="32" t="s" cm="1">
        <v>315</v>
      </c>
      <c r="AB43" s="32" t="s" cm="1">
        <v>316</v>
      </c>
      <c r="AC43" s="30" t="s">
        <v>499</v>
      </c>
      <c r="AD43" s="31" t="s">
        <v>96</v>
      </c>
      <c r="AE43" s="32" t="s">
        <v>318</v>
      </c>
      <c r="AF43" s="33">
        <v>1</v>
      </c>
      <c r="AG43" s="34">
        <v>44200.953449074077</v>
      </c>
      <c r="AH43" s="32" t="s" cm="1">
        <v>707</v>
      </c>
      <c r="AI43" s="32" t="s" cm="1">
        <v>304</v>
      </c>
      <c r="AJ43" s="32" t="s" cm="1">
        <v>307</v>
      </c>
      <c r="AK43" s="30" t="s">
        <v>308</v>
      </c>
      <c r="AL43" s="31" t="s">
        <v>116</v>
      </c>
      <c r="AM43" s="32" t="s">
        <v>320</v>
      </c>
      <c r="AN43" s="33">
        <v>1</v>
      </c>
      <c r="AO43" s="34">
        <v>44200.960729166669</v>
      </c>
      <c r="AP43" s="32" t="s" cm="1">
        <v>708</v>
      </c>
      <c r="AQ43" s="32" t="s" cm="1">
        <v>308</v>
      </c>
      <c r="AR43" s="32" t="s" cm="1">
        <v>311</v>
      </c>
      <c r="AS43" s="30" t="s">
        <v>710</v>
      </c>
      <c r="AT43" s="31" t="s">
        <v>96</v>
      </c>
      <c r="AU43" s="32" t="s">
        <v>321</v>
      </c>
      <c r="AV43" s="33">
        <v>1</v>
      </c>
      <c r="AW43" s="34">
        <v>44200.967986111114</v>
      </c>
      <c r="AX43" s="32" t="s" cm="1">
        <v>711</v>
      </c>
      <c r="AY43" s="32" t="s" cm="1">
        <v>323</v>
      </c>
      <c r="AZ43" s="32" t="s" cm="1">
        <v>324</v>
      </c>
      <c r="BA43" s="30" t="s">
        <v>325</v>
      </c>
      <c r="BB43" s="31" t="s">
        <v>116</v>
      </c>
      <c r="BC43" s="32" t="s">
        <v>326</v>
      </c>
      <c r="BD43" s="33">
        <v>1</v>
      </c>
      <c r="BE43" s="34">
        <v>44200.975266203706</v>
      </c>
      <c r="BF43" s="32" t="s" cm="1">
        <v>712</v>
      </c>
      <c r="BG43" s="32" t="s" cm="1">
        <v>325</v>
      </c>
      <c r="BH43" s="32" t="s" cm="1">
        <v>328</v>
      </c>
      <c r="BI43" s="30" t="s">
        <v>329</v>
      </c>
      <c r="BJ43" s="31" t="s">
        <v>116</v>
      </c>
      <c r="BK43" s="32" t="s">
        <v>330</v>
      </c>
      <c r="BL43" s="33">
        <v>1</v>
      </c>
      <c r="BM43" s="34">
        <v>44200.997083333335</v>
      </c>
      <c r="BN43" s="32" t="s" cm="1">
        <v>567</v>
      </c>
      <c r="BO43" s="32" t="s" cm="1">
        <v>329</v>
      </c>
      <c r="BP43" s="32" t="s" cm="1">
        <v>332</v>
      </c>
      <c r="BQ43" s="30" t="s">
        <v>315</v>
      </c>
      <c r="BR43" s="31" t="s">
        <v>116</v>
      </c>
      <c r="BS43" s="32" t="s">
        <v>333</v>
      </c>
      <c r="BT43" s="33">
        <v>1</v>
      </c>
      <c r="BU43" s="34">
        <v>44201.004351851851</v>
      </c>
      <c r="BV43" s="32" t="s" cm="1">
        <v>709</v>
      </c>
      <c r="BW43" s="32" t="s" cm="1">
        <v>315</v>
      </c>
      <c r="BX43" s="32" t="s" cm="1">
        <v>316</v>
      </c>
      <c r="BY43" s="30" t="s">
        <v>304</v>
      </c>
      <c r="BZ43" s="31" t="s">
        <v>116</v>
      </c>
      <c r="CA43" s="32" t="s">
        <v>334</v>
      </c>
      <c r="CB43" s="33">
        <v>1</v>
      </c>
      <c r="CC43" s="34">
        <v>44201.018888888888</v>
      </c>
      <c r="CD43" s="32" t="s" cm="1">
        <v>707</v>
      </c>
      <c r="CE43" s="32" t="s" cm="1">
        <v>304</v>
      </c>
      <c r="CF43" s="32" t="s" cm="1">
        <v>307</v>
      </c>
      <c r="CG43" s="30" t="s">
        <v>304</v>
      </c>
      <c r="CH43" s="31" t="s">
        <v>116</v>
      </c>
      <c r="CI43" s="32" t="s">
        <v>336</v>
      </c>
      <c r="CJ43" s="33">
        <v>1</v>
      </c>
      <c r="CK43" s="34">
        <v>44201.026145833333</v>
      </c>
      <c r="CL43" s="32" t="s" cm="1">
        <v>707</v>
      </c>
      <c r="CM43" s="32" t="s" cm="1">
        <v>304</v>
      </c>
      <c r="CN43" s="32" t="s" cm="1">
        <v>307</v>
      </c>
      <c r="CO43" s="30" t="s">
        <v>315</v>
      </c>
      <c r="CP43" s="31" t="s">
        <v>116</v>
      </c>
      <c r="CQ43" s="32" t="s">
        <v>338</v>
      </c>
      <c r="CR43" s="33">
        <v>1</v>
      </c>
      <c r="CS43" s="34">
        <v>44201.033414351848</v>
      </c>
      <c r="CT43" s="32" t="s" cm="1">
        <v>709</v>
      </c>
      <c r="CU43" s="32" t="s" cm="1">
        <v>315</v>
      </c>
      <c r="CV43" s="32" t="s" cm="1">
        <v>316</v>
      </c>
      <c r="CW43" s="30" t="s">
        <v>325</v>
      </c>
      <c r="CX43" s="31" t="s">
        <v>116</v>
      </c>
      <c r="CY43" s="32" t="s">
        <v>516</v>
      </c>
      <c r="CZ43" s="33">
        <v>1</v>
      </c>
      <c r="DA43" s="34">
        <v>44201.113368055558</v>
      </c>
      <c r="DB43" s="32" t="s" cm="1">
        <v>712</v>
      </c>
      <c r="DC43" s="32" t="s" cm="1">
        <v>325</v>
      </c>
      <c r="DD43" s="32" t="s" cm="1">
        <v>328</v>
      </c>
      <c r="DE43" s="30" t="s">
        <v>329</v>
      </c>
      <c r="DF43" s="31" t="s">
        <v>116</v>
      </c>
      <c r="DG43" s="32" t="s">
        <v>518</v>
      </c>
      <c r="DH43" s="33">
        <v>1</v>
      </c>
      <c r="DI43" s="34">
        <v>44201.164247685185</v>
      </c>
      <c r="DJ43" s="32" t="s" cm="1">
        <v>567</v>
      </c>
      <c r="DK43" s="32" t="s" cm="1">
        <v>329</v>
      </c>
      <c r="DL43" s="32" t="s" cm="1">
        <v>332</v>
      </c>
      <c r="DM43" s="30" t="s">
        <v>571</v>
      </c>
      <c r="DN43" s="31" t="s">
        <v>116</v>
      </c>
      <c r="DO43" s="32" t="s">
        <v>520</v>
      </c>
      <c r="DP43" s="33">
        <v>1</v>
      </c>
      <c r="DQ43" s="34">
        <v>44201.215173611112</v>
      </c>
      <c r="DR43" s="32" t="s" cm="1">
        <v>713</v>
      </c>
      <c r="DS43" s="32" t="s" cm="1">
        <v>571</v>
      </c>
      <c r="DT43" s="32" t="s" cm="1">
        <v>350</v>
      </c>
      <c r="DU43" s="30" t="s">
        <v>714</v>
      </c>
      <c r="DV43" s="31" t="s">
        <v>96</v>
      </c>
      <c r="DW43" s="32" t="s">
        <v>352</v>
      </c>
      <c r="DX43" s="33">
        <v>1</v>
      </c>
      <c r="DY43" s="34">
        <v>44201.055219907408</v>
      </c>
      <c r="DZ43" s="32" t="s" cm="1">
        <v>709</v>
      </c>
      <c r="EA43" s="32" t="s" cm="1">
        <v>315</v>
      </c>
      <c r="EB43" s="32" t="s" cm="1">
        <v>316</v>
      </c>
      <c r="EC43" s="32"/>
      <c r="ED43" s="1" t="s">
        <v>191</v>
      </c>
      <c r="EE43" s="28" t="s">
        <v>191</v>
      </c>
      <c r="EF43" s="28" t="s">
        <v>192</v>
      </c>
      <c r="EG43" s="29">
        <v>55</v>
      </c>
      <c r="EH43" s="30" t="s">
        <v>1638</v>
      </c>
      <c r="EI43" s="31" t="s">
        <v>96</v>
      </c>
      <c r="EJ43" s="32" t="s">
        <v>1367</v>
      </c>
      <c r="EK43" s="33">
        <v>1</v>
      </c>
      <c r="EL43" s="34">
        <v>44197.441516203704</v>
      </c>
      <c r="EM43" s="32" t="s" cm="1">
        <v>713</v>
      </c>
      <c r="EN43" s="32" t="s" cm="1">
        <v>571</v>
      </c>
      <c r="EO43" s="32" t="s" cm="1">
        <v>350</v>
      </c>
      <c r="EP43" s="30" t="s">
        <v>1014</v>
      </c>
      <c r="EQ43" s="31" t="s">
        <v>116</v>
      </c>
      <c r="ER43" s="32" t="s">
        <v>1496</v>
      </c>
      <c r="ES43" s="33">
        <v>1</v>
      </c>
      <c r="ET43" s="34">
        <v>44197.501238425924</v>
      </c>
      <c r="EU43" s="32" t="s" cm="1">
        <v>1639</v>
      </c>
      <c r="EV43" s="32" t="s" cm="1">
        <v>1014</v>
      </c>
      <c r="EW43" s="32" t="s" cm="1">
        <v>1371</v>
      </c>
      <c r="EX43" s="30" t="s">
        <v>571</v>
      </c>
      <c r="EY43" s="31" t="s">
        <v>116</v>
      </c>
      <c r="EZ43" s="32" t="s">
        <v>1373</v>
      </c>
      <c r="FA43" s="33">
        <v>1</v>
      </c>
      <c r="FB43" s="34">
        <v>44197.546087962961</v>
      </c>
      <c r="FC43" s="32" t="s" cm="1">
        <v>713</v>
      </c>
      <c r="FD43" s="32" t="s" cm="1">
        <v>571</v>
      </c>
      <c r="FE43" s="32" t="s" cm="1">
        <v>350</v>
      </c>
      <c r="FF43" s="30" t="s">
        <v>571</v>
      </c>
      <c r="FG43" s="31" t="s">
        <v>116</v>
      </c>
      <c r="FH43" s="32" t="s">
        <v>1375</v>
      </c>
      <c r="FI43" s="33">
        <v>1</v>
      </c>
      <c r="FJ43" s="34">
        <v>44197.598356481481</v>
      </c>
      <c r="FK43" s="32" t="s" cm="1">
        <v>713</v>
      </c>
      <c r="FL43" s="32" t="s" cm="1">
        <v>571</v>
      </c>
      <c r="FM43" s="32" t="s" cm="1">
        <v>350</v>
      </c>
      <c r="FN43" s="30" t="s">
        <v>571</v>
      </c>
      <c r="FO43" s="31" t="s">
        <v>116</v>
      </c>
      <c r="FP43" s="32" t="s">
        <v>1448</v>
      </c>
      <c r="FQ43" s="33">
        <v>1</v>
      </c>
      <c r="FR43" s="34">
        <v>44197.635671296295</v>
      </c>
      <c r="FS43" s="32" t="s" cm="1">
        <v>713</v>
      </c>
      <c r="FT43" s="32" t="s" cm="1">
        <v>571</v>
      </c>
      <c r="FU43" s="32" t="s" cm="1">
        <v>350</v>
      </c>
      <c r="FV43" s="30" t="s">
        <v>571</v>
      </c>
      <c r="FW43" s="31" t="s">
        <v>116</v>
      </c>
      <c r="FX43" s="32" t="s">
        <v>1378</v>
      </c>
      <c r="FY43" s="33">
        <v>1</v>
      </c>
      <c r="FZ43" s="34">
        <v>44197.687905092593</v>
      </c>
      <c r="GA43" s="32" t="s" cm="1">
        <v>713</v>
      </c>
      <c r="GB43" s="32" t="s" cm="1">
        <v>571</v>
      </c>
      <c r="GC43" s="32" t="s" cm="1">
        <v>350</v>
      </c>
      <c r="GD43" s="30" t="s">
        <v>571</v>
      </c>
      <c r="GE43" s="31" t="s">
        <v>116</v>
      </c>
      <c r="GF43" s="32" t="s">
        <v>1379</v>
      </c>
      <c r="GG43" s="33">
        <v>1</v>
      </c>
      <c r="GH43" s="34">
        <v>44197.702847222223</v>
      </c>
      <c r="GI43" s="32" t="s" cm="1">
        <v>713</v>
      </c>
      <c r="GJ43" s="32" t="s" cm="1">
        <v>571</v>
      </c>
      <c r="GK43" s="32" t="s" cm="1">
        <v>350</v>
      </c>
      <c r="GL43" s="30" t="s">
        <v>571</v>
      </c>
      <c r="GM43" s="31" t="s">
        <v>116</v>
      </c>
      <c r="GN43" s="32" t="s">
        <v>1380</v>
      </c>
      <c r="GO43" s="33">
        <v>1</v>
      </c>
      <c r="GP43" s="34">
        <v>44197.717766203707</v>
      </c>
      <c r="GQ43" s="32" t="s" cm="1">
        <v>713</v>
      </c>
      <c r="GR43" s="32" t="s" cm="1">
        <v>571</v>
      </c>
      <c r="GS43" s="32" t="s" cm="1">
        <v>350</v>
      </c>
      <c r="GT43" s="30" t="s">
        <v>329</v>
      </c>
      <c r="GU43" s="31" t="s">
        <v>116</v>
      </c>
      <c r="GV43" s="32" t="s">
        <v>1382</v>
      </c>
      <c r="GW43" s="33">
        <v>1</v>
      </c>
      <c r="GX43" s="34">
        <v>44197.74763888889</v>
      </c>
      <c r="GY43" s="32" t="s" cm="1">
        <v>567</v>
      </c>
      <c r="GZ43" s="32" t="s" cm="1">
        <v>329</v>
      </c>
      <c r="HA43" s="32" t="s" cm="1">
        <v>332</v>
      </c>
      <c r="HB43" s="30" t="s">
        <v>315</v>
      </c>
      <c r="HC43" s="31" t="s">
        <v>116</v>
      </c>
      <c r="HD43" s="32" t="s">
        <v>1384</v>
      </c>
      <c r="HE43" s="33">
        <v>1</v>
      </c>
      <c r="HF43" s="34">
        <v>44197.755104166667</v>
      </c>
      <c r="HG43" s="32" t="s" cm="1">
        <v>709</v>
      </c>
      <c r="HH43" s="32" t="s" cm="1">
        <v>315</v>
      </c>
      <c r="HI43" s="32" t="s" cm="1">
        <v>316</v>
      </c>
      <c r="HJ43" s="30" t="s">
        <v>304</v>
      </c>
      <c r="HK43" s="31" t="s">
        <v>116</v>
      </c>
      <c r="HL43" s="32" t="s">
        <v>1386</v>
      </c>
      <c r="HM43" s="33">
        <v>1</v>
      </c>
      <c r="HN43" s="34">
        <v>44197.76258101852</v>
      </c>
      <c r="HO43" s="32" t="s" cm="1">
        <v>707</v>
      </c>
      <c r="HP43" s="32" t="s" cm="1">
        <v>304</v>
      </c>
      <c r="HQ43" s="32" t="s" cm="1">
        <v>307</v>
      </c>
      <c r="HR43" s="30" t="s">
        <v>586</v>
      </c>
      <c r="HS43" s="31" t="s">
        <v>51</v>
      </c>
      <c r="HT43" s="32" t="s">
        <v>1387</v>
      </c>
      <c r="HU43" s="33">
        <v>50</v>
      </c>
      <c r="HV43" s="34">
        <v>44197.785011574073</v>
      </c>
      <c r="HW43" s="32" t="s" cm="1">
        <v>1463</v>
      </c>
      <c r="HX43" s="32" t="s" cm="1">
        <v>811</v>
      </c>
      <c r="HY43" s="32" t="s" cm="1">
        <v>789</v>
      </c>
      <c r="HZ43" s="30" t="s">
        <v>1640</v>
      </c>
      <c r="IA43" s="31" t="s">
        <v>51</v>
      </c>
      <c r="IB43" s="32" t="s">
        <v>1390</v>
      </c>
      <c r="IC43" s="33">
        <v>50</v>
      </c>
      <c r="ID43" s="34">
        <v>44197.844837962963</v>
      </c>
      <c r="IE43" s="32" t="s" cm="1">
        <v>1641</v>
      </c>
      <c r="IF43" s="32" t="s" cm="1">
        <v>802</v>
      </c>
      <c r="IG43" s="32" t="s" cm="1">
        <v>803</v>
      </c>
      <c r="IJ43" s="28" t="s">
        <v>191</v>
      </c>
      <c r="IK43" s="28" t="s">
        <v>192</v>
      </c>
      <c r="IL43" s="29">
        <v>55</v>
      </c>
      <c r="IM43" s="30" t="s">
        <v>853</v>
      </c>
      <c r="IN43" s="31" t="s">
        <v>51</v>
      </c>
      <c r="IO43" s="32" t="s">
        <v>788</v>
      </c>
      <c r="IP43" s="33">
        <v>555.55600000000004</v>
      </c>
      <c r="IQ43" s="34">
        <v>44202.749432870369</v>
      </c>
      <c r="IR43" s="32" t="s" cm="1">
        <v>963</v>
      </c>
      <c r="IS43" s="32" t="s" cm="1">
        <v>790</v>
      </c>
      <c r="IT43" s="32" t="s" cm="1">
        <v>791</v>
      </c>
      <c r="IU43" s="30" t="s">
        <v>1175</v>
      </c>
      <c r="IV43" s="31" t="s">
        <v>51</v>
      </c>
      <c r="IW43" s="32" t="s">
        <v>906</v>
      </c>
      <c r="IX43" s="33">
        <v>333.33300000000003</v>
      </c>
      <c r="IY43" s="34">
        <v>44202.809756944444</v>
      </c>
      <c r="IZ43" s="32" t="s" cm="1">
        <v>1176</v>
      </c>
      <c r="JA43" s="32" t="s" cm="1">
        <v>907</v>
      </c>
      <c r="JB43" s="32" t="s" cm="1">
        <v>870</v>
      </c>
      <c r="JC43" s="30" t="s">
        <v>1177</v>
      </c>
      <c r="JD43" s="31" t="s">
        <v>51</v>
      </c>
      <c r="JE43" s="32" t="s">
        <v>909</v>
      </c>
      <c r="JF43" s="33">
        <v>333.33300000000003</v>
      </c>
      <c r="JG43" s="34">
        <v>44202.832407407404</v>
      </c>
      <c r="JH43" s="32" t="s" cm="1">
        <v>1176</v>
      </c>
      <c r="JI43" s="32" t="s" cm="1">
        <v>907</v>
      </c>
      <c r="JJ43" s="32" t="s" cm="1">
        <v>870</v>
      </c>
      <c r="JK43" s="30" t="s">
        <v>1178</v>
      </c>
      <c r="JL43" s="31" t="s">
        <v>51</v>
      </c>
      <c r="JM43" s="32" t="s">
        <v>911</v>
      </c>
      <c r="JN43" s="33">
        <v>250</v>
      </c>
      <c r="JO43" s="34">
        <v>44202.907870370371</v>
      </c>
      <c r="JP43" s="32" t="s" cm="1">
        <v>1179</v>
      </c>
      <c r="JQ43" s="32" t="s" cm="1">
        <v>803</v>
      </c>
      <c r="JR43" s="32" t="s" cm="1">
        <v>913</v>
      </c>
      <c r="JS43" s="30" t="s">
        <v>1180</v>
      </c>
      <c r="JT43" s="31" t="s">
        <v>51</v>
      </c>
      <c r="JU43" s="32" t="s">
        <v>849</v>
      </c>
      <c r="JV43" s="33">
        <v>166.667</v>
      </c>
      <c r="JW43" s="34">
        <v>44202.983391203707</v>
      </c>
      <c r="JX43" s="32" t="s" cm="1">
        <v>1181</v>
      </c>
      <c r="JY43" s="32" t="s" cm="1">
        <v>851</v>
      </c>
      <c r="JZ43" s="32" t="s" cm="1">
        <v>852</v>
      </c>
      <c r="KA43" s="30" t="s">
        <v>1182</v>
      </c>
      <c r="KB43" s="31" t="s">
        <v>51</v>
      </c>
      <c r="KC43" s="32" t="s">
        <v>854</v>
      </c>
      <c r="KD43" s="33">
        <v>370.37</v>
      </c>
      <c r="KE43" s="34">
        <v>44203.006064814814</v>
      </c>
      <c r="KF43" s="32" t="s" cm="1">
        <v>1183</v>
      </c>
      <c r="KG43" s="32" t="s" cm="1">
        <v>856</v>
      </c>
      <c r="KH43" s="32" t="s" cm="1">
        <v>857</v>
      </c>
      <c r="KI43" s="30" t="s">
        <v>1184</v>
      </c>
      <c r="KJ43" s="31" t="s">
        <v>51</v>
      </c>
      <c r="KK43" s="32" t="s">
        <v>884</v>
      </c>
      <c r="KL43" s="33">
        <v>185.185</v>
      </c>
      <c r="KM43" s="34">
        <v>44203.07408564815</v>
      </c>
      <c r="KN43" s="32" t="s" cm="1">
        <v>1063</v>
      </c>
      <c r="KO43" s="32" t="s" cm="1">
        <v>484</v>
      </c>
      <c r="KP43" s="32" t="s" cm="1">
        <v>648</v>
      </c>
      <c r="KQ43" s="30" t="s">
        <v>851</v>
      </c>
      <c r="KR43" s="31" t="s">
        <v>51</v>
      </c>
      <c r="KS43" s="32" t="s">
        <v>1080</v>
      </c>
      <c r="KT43" s="33">
        <v>10</v>
      </c>
      <c r="KU43" s="34">
        <v>44203.104351851849</v>
      </c>
      <c r="KV43" s="32" t="s" cm="1">
        <v>1185</v>
      </c>
      <c r="KW43" s="32" t="s" cm="1">
        <v>1018</v>
      </c>
      <c r="KX43" s="32" t="s" cm="1">
        <v>811</v>
      </c>
      <c r="KY43" s="30" t="s">
        <v>1063</v>
      </c>
      <c r="KZ43" s="31" t="s">
        <v>51</v>
      </c>
      <c r="LA43" s="32" t="s">
        <v>1082</v>
      </c>
      <c r="LB43" s="33">
        <v>10</v>
      </c>
      <c r="LC43" s="34">
        <v>44203.134641203702</v>
      </c>
      <c r="LD43" s="32" t="s" cm="1">
        <v>1186</v>
      </c>
      <c r="LE43" s="32" t="s" cm="1">
        <v>982</v>
      </c>
      <c r="LF43" s="32" t="s" cm="1">
        <v>892</v>
      </c>
      <c r="LG43" s="30" t="s">
        <v>725</v>
      </c>
      <c r="LH43" s="31" t="s">
        <v>51</v>
      </c>
      <c r="LI43" s="32" t="s">
        <v>1084</v>
      </c>
      <c r="LJ43" s="33">
        <v>5</v>
      </c>
      <c r="LK43" s="34">
        <v>44203.195335648146</v>
      </c>
      <c r="LL43" s="32" t="s" cm="1">
        <v>1187</v>
      </c>
      <c r="LM43" s="32" t="s" cm="1">
        <v>820</v>
      </c>
      <c r="LN43" s="32" t="s" cm="1">
        <v>1085</v>
      </c>
      <c r="LO43" s="30" t="s">
        <v>926</v>
      </c>
      <c r="LP43" s="31" t="s">
        <v>35</v>
      </c>
      <c r="LQ43" s="32" t="s">
        <v>897</v>
      </c>
      <c r="LR43" s="33">
        <v>1</v>
      </c>
      <c r="LS43" s="34">
        <v>44203.263541666667</v>
      </c>
      <c r="LT43" s="32" t="s" cm="1">
        <v>567</v>
      </c>
      <c r="LU43" s="32" t="s" cm="1">
        <v>329</v>
      </c>
      <c r="LV43" s="32" t="s" cm="1">
        <v>332</v>
      </c>
      <c r="LW43" s="30" t="s">
        <v>982</v>
      </c>
      <c r="LX43" s="31" t="s">
        <v>35</v>
      </c>
      <c r="LY43" s="32" t="s">
        <v>899</v>
      </c>
      <c r="LZ43" s="33">
        <v>1</v>
      </c>
      <c r="MA43" s="34">
        <v>44203.271122685182</v>
      </c>
      <c r="MB43" s="32" t="s" cm="1">
        <v>713</v>
      </c>
      <c r="MC43" s="32" t="s" cm="1">
        <v>571</v>
      </c>
      <c r="MD43" s="32" t="s" cm="1">
        <v>350</v>
      </c>
      <c r="ME43" s="30" t="s">
        <v>401</v>
      </c>
      <c r="MF43" s="31" t="s">
        <v>35</v>
      </c>
      <c r="MG43" s="32" t="s">
        <v>902</v>
      </c>
      <c r="MH43" s="33">
        <v>1</v>
      </c>
      <c r="MI43" s="34">
        <v>44203.293854166666</v>
      </c>
      <c r="MJ43" s="32" t="s" cm="1">
        <v>567</v>
      </c>
      <c r="MK43" s="32" t="s" cm="1">
        <v>329</v>
      </c>
      <c r="ML43" s="32" t="s" cm="1">
        <v>332</v>
      </c>
    </row>
    <row r="44" spans="1:350" x14ac:dyDescent="0.25">
      <c r="A44" s="1" t="s">
        <v>197</v>
      </c>
      <c r="B44" s="13" t="s">
        <v>197</v>
      </c>
      <c r="C44" s="13" t="s">
        <v>198</v>
      </c>
      <c r="D44" s="24">
        <v>56</v>
      </c>
      <c r="E44" s="9" t="s">
        <v>377</v>
      </c>
      <c r="F44" s="25" t="s">
        <v>116</v>
      </c>
      <c r="G44" s="7" t="s">
        <v>305</v>
      </c>
      <c r="H44" s="26">
        <v>1</v>
      </c>
      <c r="I44" s="11">
        <v>44200.931643518517</v>
      </c>
      <c r="J44" s="7" t="s" cm="1">
        <v>715</v>
      </c>
      <c r="K44" s="7" t="s" cm="1">
        <v>377</v>
      </c>
      <c r="L44" s="7" t="s" cm="1">
        <v>307</v>
      </c>
      <c r="M44" s="9" t="s">
        <v>380</v>
      </c>
      <c r="N44" s="25" t="s">
        <v>116</v>
      </c>
      <c r="O44" s="7" t="s">
        <v>309</v>
      </c>
      <c r="P44" s="26">
        <v>1</v>
      </c>
      <c r="Q44" s="11">
        <v>44200.938900462963</v>
      </c>
      <c r="R44" s="7" t="s" cm="1">
        <v>716</v>
      </c>
      <c r="S44" s="7" t="s" cm="1">
        <v>380</v>
      </c>
      <c r="T44" s="7" t="s" cm="1">
        <v>311</v>
      </c>
      <c r="U44" s="9" t="s">
        <v>383</v>
      </c>
      <c r="V44" s="25" t="s">
        <v>116</v>
      </c>
      <c r="W44" s="7" t="s">
        <v>313</v>
      </c>
      <c r="X44" s="26">
        <v>1</v>
      </c>
      <c r="Y44" s="11">
        <v>44200.946180555555</v>
      </c>
      <c r="Z44" s="7" t="s" cm="1">
        <v>717</v>
      </c>
      <c r="AA44" s="7" t="s" cm="1">
        <v>383</v>
      </c>
      <c r="AB44" s="7" t="s" cm="1">
        <v>316</v>
      </c>
      <c r="AC44" s="9" t="s">
        <v>718</v>
      </c>
      <c r="AD44" s="25" t="s">
        <v>35</v>
      </c>
      <c r="AE44" s="7" t="s">
        <v>318</v>
      </c>
      <c r="AF44" s="26">
        <v>1</v>
      </c>
      <c r="AG44" s="11">
        <v>44200.953449074077</v>
      </c>
      <c r="AH44" s="7" t="s" cm="1">
        <v>715</v>
      </c>
      <c r="AI44" s="7" t="s" cm="1">
        <v>377</v>
      </c>
      <c r="AJ44" s="7" t="s" cm="1">
        <v>307</v>
      </c>
      <c r="AK44" s="9" t="s">
        <v>380</v>
      </c>
      <c r="AL44" s="25" t="s">
        <v>116</v>
      </c>
      <c r="AM44" s="7" t="s">
        <v>320</v>
      </c>
      <c r="AN44" s="26">
        <v>1</v>
      </c>
      <c r="AO44" s="11">
        <v>44200.960729166669</v>
      </c>
      <c r="AP44" s="7" t="s" cm="1">
        <v>716</v>
      </c>
      <c r="AQ44" s="7" t="s" cm="1">
        <v>380</v>
      </c>
      <c r="AR44" s="7" t="s" cm="1">
        <v>311</v>
      </c>
      <c r="AS44" s="9" t="s">
        <v>719</v>
      </c>
      <c r="AT44" s="25" t="s">
        <v>35</v>
      </c>
      <c r="AU44" s="7" t="s">
        <v>321</v>
      </c>
      <c r="AV44" s="26">
        <v>1</v>
      </c>
      <c r="AW44" s="11">
        <v>44200.967986111114</v>
      </c>
      <c r="AX44" s="7" t="s" cm="1">
        <v>720</v>
      </c>
      <c r="AY44" s="7" t="s" cm="1">
        <v>388</v>
      </c>
      <c r="AZ44" s="7" t="s" cm="1">
        <v>324</v>
      </c>
      <c r="BA44" s="9" t="s">
        <v>391</v>
      </c>
      <c r="BB44" s="25" t="s">
        <v>116</v>
      </c>
      <c r="BC44" s="7" t="s">
        <v>326</v>
      </c>
      <c r="BD44" s="26">
        <v>1</v>
      </c>
      <c r="BE44" s="11">
        <v>44200.975266203706</v>
      </c>
      <c r="BF44" s="7" t="s" cm="1">
        <v>721</v>
      </c>
      <c r="BG44" s="7" t="s" cm="1">
        <v>391</v>
      </c>
      <c r="BH44" s="7" t="s" cm="1">
        <v>328</v>
      </c>
      <c r="BI44" s="9" t="s">
        <v>394</v>
      </c>
      <c r="BJ44" s="25" t="s">
        <v>116</v>
      </c>
      <c r="BK44" s="7" t="s">
        <v>330</v>
      </c>
      <c r="BL44" s="26">
        <v>1</v>
      </c>
      <c r="BM44" s="11">
        <v>44200.997083333335</v>
      </c>
      <c r="BN44" s="7" t="s" cm="1">
        <v>722</v>
      </c>
      <c r="BO44" s="7" t="s" cm="1">
        <v>394</v>
      </c>
      <c r="BP44" s="7" t="s" cm="1">
        <v>332</v>
      </c>
      <c r="BQ44" s="9" t="s">
        <v>383</v>
      </c>
      <c r="BR44" s="25" t="s">
        <v>116</v>
      </c>
      <c r="BS44" s="7" t="s">
        <v>333</v>
      </c>
      <c r="BT44" s="26">
        <v>1</v>
      </c>
      <c r="BU44" s="11">
        <v>44201.004351851851</v>
      </c>
      <c r="BV44" s="7" t="s" cm="1">
        <v>717</v>
      </c>
      <c r="BW44" s="7" t="s" cm="1">
        <v>383</v>
      </c>
      <c r="BX44" s="7" t="s" cm="1">
        <v>316</v>
      </c>
      <c r="BY44" s="9" t="s">
        <v>377</v>
      </c>
      <c r="BZ44" s="25" t="s">
        <v>116</v>
      </c>
      <c r="CA44" s="7" t="s">
        <v>334</v>
      </c>
      <c r="CB44" s="26">
        <v>1</v>
      </c>
      <c r="CC44" s="11">
        <v>44201.018888888888</v>
      </c>
      <c r="CD44" s="7" t="s" cm="1">
        <v>715</v>
      </c>
      <c r="CE44" s="7" t="s" cm="1">
        <v>377</v>
      </c>
      <c r="CF44" s="7" t="s" cm="1">
        <v>307</v>
      </c>
      <c r="CG44" s="9" t="s">
        <v>377</v>
      </c>
      <c r="CH44" s="25" t="s">
        <v>116</v>
      </c>
      <c r="CI44" s="7" t="s">
        <v>336</v>
      </c>
      <c r="CJ44" s="26">
        <v>1</v>
      </c>
      <c r="CK44" s="11">
        <v>44201.026145833333</v>
      </c>
      <c r="CL44" s="7" t="s" cm="1">
        <v>715</v>
      </c>
      <c r="CM44" s="7" t="s" cm="1">
        <v>377</v>
      </c>
      <c r="CN44" s="7" t="s" cm="1">
        <v>307</v>
      </c>
      <c r="CO44" s="9" t="s">
        <v>383</v>
      </c>
      <c r="CP44" s="25" t="s">
        <v>116</v>
      </c>
      <c r="CQ44" s="7" t="s">
        <v>338</v>
      </c>
      <c r="CR44" s="26">
        <v>1</v>
      </c>
      <c r="CS44" s="11">
        <v>44201.033414351848</v>
      </c>
      <c r="CT44" s="7" t="s" cm="1">
        <v>717</v>
      </c>
      <c r="CU44" s="7" t="s" cm="1">
        <v>383</v>
      </c>
      <c r="CV44" s="7" t="s" cm="1">
        <v>316</v>
      </c>
      <c r="CW44" s="9" t="s">
        <v>723</v>
      </c>
      <c r="CX44" s="25" t="s">
        <v>35</v>
      </c>
      <c r="CY44" s="7" t="s">
        <v>516</v>
      </c>
      <c r="CZ44" s="26">
        <v>1</v>
      </c>
      <c r="DA44" s="11">
        <v>44201.113368055558</v>
      </c>
      <c r="DB44" s="7" t="s" cm="1">
        <v>721</v>
      </c>
      <c r="DC44" s="7" t="s" cm="1">
        <v>391</v>
      </c>
      <c r="DD44" s="7" t="s" cm="1">
        <v>328</v>
      </c>
      <c r="DE44" s="9" t="s">
        <v>724</v>
      </c>
      <c r="DF44" s="25" t="s">
        <v>35</v>
      </c>
      <c r="DG44" s="7" t="s">
        <v>518</v>
      </c>
      <c r="DH44" s="26">
        <v>1</v>
      </c>
      <c r="DI44" s="11">
        <v>44201.164247685185</v>
      </c>
      <c r="DJ44" s="7" t="s" cm="1">
        <v>722</v>
      </c>
      <c r="DK44" s="7" t="s" cm="1">
        <v>394</v>
      </c>
      <c r="DL44" s="7" t="s" cm="1">
        <v>332</v>
      </c>
      <c r="DM44" s="9" t="s">
        <v>725</v>
      </c>
      <c r="DN44" s="25" t="s">
        <v>35</v>
      </c>
      <c r="DO44" s="7" t="s">
        <v>520</v>
      </c>
      <c r="DP44" s="26">
        <v>1</v>
      </c>
      <c r="DQ44" s="11">
        <v>44201.215173611112</v>
      </c>
      <c r="DR44" s="7" t="s" cm="1">
        <v>726</v>
      </c>
      <c r="DS44" s="7" t="s" cm="1">
        <v>727</v>
      </c>
      <c r="DT44" s="7" t="s" cm="1">
        <v>350</v>
      </c>
      <c r="DU44" s="9" t="s">
        <v>728</v>
      </c>
      <c r="DV44" s="25" t="s">
        <v>51</v>
      </c>
      <c r="DW44" s="7" t="s">
        <v>372</v>
      </c>
      <c r="DX44" s="26">
        <v>5</v>
      </c>
      <c r="DY44" s="11">
        <v>44201.0625</v>
      </c>
      <c r="DZ44" s="7" t="s" cm="1">
        <v>729</v>
      </c>
      <c r="EA44" s="7" t="s" cm="1">
        <v>414</v>
      </c>
      <c r="EB44" s="7" t="s" cm="1">
        <v>374</v>
      </c>
      <c r="ED44" s="1" t="s">
        <v>197</v>
      </c>
      <c r="EE44" s="13" t="s">
        <v>197</v>
      </c>
      <c r="EF44" s="13" t="s">
        <v>198</v>
      </c>
      <c r="EG44" s="24">
        <v>56</v>
      </c>
      <c r="EH44" s="9" t="s">
        <v>1642</v>
      </c>
      <c r="EI44" s="25" t="s">
        <v>51</v>
      </c>
      <c r="EJ44" s="7" t="s">
        <v>1392</v>
      </c>
      <c r="EK44" s="26">
        <v>5</v>
      </c>
      <c r="EL44" s="11">
        <v>44197.448993055557</v>
      </c>
      <c r="EM44" s="7" t="s" cm="1">
        <v>66</v>
      </c>
      <c r="EN44" s="7" t="s" cm="1">
        <v>1406</v>
      </c>
      <c r="EO44" s="7" t="s" cm="1">
        <v>351</v>
      </c>
      <c r="EP44" s="9" t="s">
        <v>1643</v>
      </c>
      <c r="EQ44" s="25" t="s">
        <v>35</v>
      </c>
      <c r="ER44" s="7" t="s">
        <v>1496</v>
      </c>
      <c r="ES44" s="26">
        <v>1</v>
      </c>
      <c r="ET44" s="11">
        <v>44197.501238425924</v>
      </c>
      <c r="EU44" s="7" t="s" cm="1">
        <v>1644</v>
      </c>
      <c r="EV44" s="7" t="s" cm="1">
        <v>1456</v>
      </c>
      <c r="EW44" s="7" t="s" cm="1">
        <v>1371</v>
      </c>
      <c r="EX44" s="9" t="s">
        <v>1645</v>
      </c>
      <c r="EY44" s="25" t="s">
        <v>51</v>
      </c>
      <c r="EZ44" s="7" t="s">
        <v>1396</v>
      </c>
      <c r="FA44" s="26">
        <v>5</v>
      </c>
      <c r="FB44" s="11">
        <v>44197.553576388891</v>
      </c>
      <c r="FC44" s="7" t="s" cm="1">
        <v>66</v>
      </c>
      <c r="FD44" s="7" t="s" cm="1">
        <v>1406</v>
      </c>
      <c r="FE44" s="7" t="s" cm="1">
        <v>351</v>
      </c>
      <c r="FF44" s="9" t="s">
        <v>1646</v>
      </c>
      <c r="FG44" s="25" t="s">
        <v>51</v>
      </c>
      <c r="FH44" s="7" t="s">
        <v>1398</v>
      </c>
      <c r="FI44" s="26">
        <v>5</v>
      </c>
      <c r="FJ44" s="11">
        <v>44197.605821759258</v>
      </c>
      <c r="FK44" s="7" t="s" cm="1">
        <v>66</v>
      </c>
      <c r="FL44" s="7" t="s" cm="1">
        <v>1406</v>
      </c>
      <c r="FM44" s="7" t="s" cm="1">
        <v>351</v>
      </c>
      <c r="FN44" s="9" t="s">
        <v>1647</v>
      </c>
      <c r="FO44" s="25" t="s">
        <v>51</v>
      </c>
      <c r="FP44" s="7" t="s">
        <v>1377</v>
      </c>
      <c r="FQ44" s="26">
        <v>5</v>
      </c>
      <c r="FR44" s="11">
        <v>44197.643136574072</v>
      </c>
      <c r="FS44" s="7" t="s" cm="1">
        <v>66</v>
      </c>
      <c r="FT44" s="7" t="s" cm="1">
        <v>1406</v>
      </c>
      <c r="FU44" s="7" t="s" cm="1">
        <v>351</v>
      </c>
      <c r="FV44" s="9" t="s">
        <v>647</v>
      </c>
      <c r="FW44" s="25" t="s">
        <v>35</v>
      </c>
      <c r="FX44" s="7" t="s">
        <v>1378</v>
      </c>
      <c r="FY44" s="26">
        <v>1</v>
      </c>
      <c r="FZ44" s="11">
        <v>44197.687905092593</v>
      </c>
      <c r="GA44" s="7" t="s" cm="1">
        <v>726</v>
      </c>
      <c r="GB44" s="7" t="s" cm="1">
        <v>727</v>
      </c>
      <c r="GC44" s="7" t="s" cm="1">
        <v>350</v>
      </c>
      <c r="GD44" s="9" t="s">
        <v>1648</v>
      </c>
      <c r="GE44" s="25" t="s">
        <v>35</v>
      </c>
      <c r="GF44" s="7" t="s">
        <v>1379</v>
      </c>
      <c r="GG44" s="26">
        <v>1</v>
      </c>
      <c r="GH44" s="11">
        <v>44197.702847222223</v>
      </c>
      <c r="GI44" s="7" t="s" cm="1">
        <v>726</v>
      </c>
      <c r="GJ44" s="7" t="s" cm="1">
        <v>727</v>
      </c>
      <c r="GK44" s="7" t="s" cm="1">
        <v>350</v>
      </c>
      <c r="GL44" s="9" t="s">
        <v>1649</v>
      </c>
      <c r="GM44" s="25" t="s">
        <v>96</v>
      </c>
      <c r="GN44" s="7" t="s">
        <v>1380</v>
      </c>
      <c r="GO44" s="26">
        <v>1</v>
      </c>
      <c r="GP44" s="11">
        <v>44197.717766203707</v>
      </c>
      <c r="GQ44" s="7" t="s" cm="1">
        <v>726</v>
      </c>
      <c r="GR44" s="7" t="s" cm="1">
        <v>727</v>
      </c>
      <c r="GS44" s="7" t="s" cm="1">
        <v>350</v>
      </c>
      <c r="GT44" s="9" t="s">
        <v>1650</v>
      </c>
      <c r="GU44" s="25" t="s">
        <v>96</v>
      </c>
      <c r="GV44" s="7" t="s">
        <v>1382</v>
      </c>
      <c r="GW44" s="26">
        <v>1</v>
      </c>
      <c r="GX44" s="11">
        <v>44197.74763888889</v>
      </c>
      <c r="GY44" s="7" t="s" cm="1">
        <v>722</v>
      </c>
      <c r="GZ44" s="7" t="s" cm="1">
        <v>394</v>
      </c>
      <c r="HA44" s="7" t="s" cm="1">
        <v>332</v>
      </c>
      <c r="HB44" s="9" t="s">
        <v>576</v>
      </c>
      <c r="HC44" s="25" t="s">
        <v>96</v>
      </c>
      <c r="HD44" s="7" t="s">
        <v>1384</v>
      </c>
      <c r="HE44" s="26">
        <v>1</v>
      </c>
      <c r="HF44" s="11">
        <v>44197.755104166667</v>
      </c>
      <c r="HG44" s="7" t="s" cm="1">
        <v>717</v>
      </c>
      <c r="HH44" s="7" t="s" cm="1">
        <v>383</v>
      </c>
      <c r="HI44" s="7" t="s" cm="1">
        <v>316</v>
      </c>
      <c r="HJ44" s="9" t="s">
        <v>1479</v>
      </c>
      <c r="HK44" s="25" t="s">
        <v>35</v>
      </c>
      <c r="HL44" s="7" t="s">
        <v>1386</v>
      </c>
      <c r="HM44" s="26">
        <v>1</v>
      </c>
      <c r="HN44" s="11">
        <v>44197.76258101852</v>
      </c>
      <c r="HO44" s="7" t="s" cm="1">
        <v>715</v>
      </c>
      <c r="HP44" s="7" t="s" cm="1">
        <v>377</v>
      </c>
      <c r="HQ44" s="7" t="s" cm="1">
        <v>307</v>
      </c>
      <c r="HR44" s="9" t="s">
        <v>1651</v>
      </c>
      <c r="HS44" s="25" t="s">
        <v>51</v>
      </c>
      <c r="HT44" s="7" t="s">
        <v>1607</v>
      </c>
      <c r="HU44" s="26">
        <v>2777.7779999999998</v>
      </c>
      <c r="HV44" s="11">
        <v>44197.807453703703</v>
      </c>
      <c r="HW44" s="7" t="s" cm="1">
        <v>1652</v>
      </c>
      <c r="HX44" s="7" t="s" cm="1">
        <v>1572</v>
      </c>
      <c r="HY44" s="7" t="s" cm="1">
        <v>1608</v>
      </c>
      <c r="HZ44" s="9" t="s">
        <v>1653</v>
      </c>
      <c r="IA44" s="25" t="s">
        <v>51</v>
      </c>
      <c r="IB44" s="7" t="s">
        <v>1610</v>
      </c>
      <c r="IC44" s="26">
        <v>2777.7779999999998</v>
      </c>
      <c r="ID44" s="11">
        <v>44197.867280092592</v>
      </c>
      <c r="IE44" s="7" t="s" cm="1">
        <v>1654</v>
      </c>
      <c r="IF44" s="7" t="s" cm="1">
        <v>1577</v>
      </c>
      <c r="IG44" s="7" t="s" cm="1">
        <v>1031</v>
      </c>
      <c r="IJ44" s="13" t="s">
        <v>197</v>
      </c>
      <c r="IK44" s="13" t="s">
        <v>198</v>
      </c>
      <c r="IL44" s="24">
        <v>56</v>
      </c>
      <c r="IM44" s="9" t="s">
        <v>1188</v>
      </c>
      <c r="IN44" s="25" t="s">
        <v>51</v>
      </c>
      <c r="IO44" s="7" t="s">
        <v>930</v>
      </c>
      <c r="IP44" s="26">
        <v>3703.7040000000002</v>
      </c>
      <c r="IQ44" s="11">
        <v>44202.764502314814</v>
      </c>
      <c r="IR44" s="7" t="s" cm="1">
        <v>873</v>
      </c>
      <c r="IS44" s="7" t="s" cm="1">
        <v>838</v>
      </c>
      <c r="IT44" s="7" t="s" cm="1">
        <v>874</v>
      </c>
      <c r="IU44" s="9" t="s">
        <v>1189</v>
      </c>
      <c r="IV44" s="25" t="s">
        <v>51</v>
      </c>
      <c r="IW44" s="7" t="s">
        <v>872</v>
      </c>
      <c r="IX44" s="26">
        <v>3703.7040000000002</v>
      </c>
      <c r="IY44" s="11">
        <v>44202.824849537035</v>
      </c>
      <c r="IZ44" s="7" t="s" cm="1">
        <v>873</v>
      </c>
      <c r="JA44" s="7" t="s" cm="1">
        <v>838</v>
      </c>
      <c r="JB44" s="7" t="s" cm="1">
        <v>874</v>
      </c>
      <c r="JC44" s="9" t="s">
        <v>1190</v>
      </c>
      <c r="JD44" s="25" t="s">
        <v>51</v>
      </c>
      <c r="JE44" s="7" t="s">
        <v>934</v>
      </c>
      <c r="JF44" s="26">
        <v>3703.7040000000002</v>
      </c>
      <c r="JG44" s="11">
        <v>44202.847488425927</v>
      </c>
      <c r="JH44" s="7" t="s" cm="1">
        <v>873</v>
      </c>
      <c r="JI44" s="7" t="s" cm="1">
        <v>838</v>
      </c>
      <c r="JJ44" s="7" t="s" cm="1">
        <v>874</v>
      </c>
      <c r="JK44" s="9" t="s">
        <v>1191</v>
      </c>
      <c r="JL44" s="25" t="s">
        <v>51</v>
      </c>
      <c r="JM44" s="7" t="s">
        <v>936</v>
      </c>
      <c r="JN44" s="26">
        <v>1666.6669999999999</v>
      </c>
      <c r="JO44" s="11">
        <v>44202.922962962963</v>
      </c>
      <c r="JP44" s="7" t="s" cm="1">
        <v>1192</v>
      </c>
      <c r="JQ44" s="7" t="s" cm="1">
        <v>847</v>
      </c>
      <c r="JR44" s="7" t="s" cm="1">
        <v>938</v>
      </c>
      <c r="JS44" s="9" t="s">
        <v>1193</v>
      </c>
      <c r="JT44" s="25" t="s">
        <v>51</v>
      </c>
      <c r="JU44" s="7" t="s">
        <v>849</v>
      </c>
      <c r="JV44" s="26">
        <v>166.667</v>
      </c>
      <c r="JW44" s="11">
        <v>44202.983391203707</v>
      </c>
      <c r="JX44" s="7" t="s" cm="1">
        <v>880</v>
      </c>
      <c r="JY44" s="7" t="s" cm="1">
        <v>789</v>
      </c>
      <c r="JZ44" s="7" t="s" cm="1">
        <v>852</v>
      </c>
      <c r="KA44" s="9" t="s">
        <v>1194</v>
      </c>
      <c r="KB44" s="25" t="s">
        <v>51</v>
      </c>
      <c r="KC44" s="7" t="s">
        <v>854</v>
      </c>
      <c r="KD44" s="26">
        <v>370.37</v>
      </c>
      <c r="KE44" s="11">
        <v>44203.006064814814</v>
      </c>
      <c r="KF44" s="7" t="s" cm="1">
        <v>882</v>
      </c>
      <c r="KG44" s="7" t="s" cm="1">
        <v>790</v>
      </c>
      <c r="KH44" s="7" t="s" cm="1">
        <v>857</v>
      </c>
      <c r="KI44" s="9" t="s">
        <v>1195</v>
      </c>
      <c r="KJ44" s="25" t="s">
        <v>51</v>
      </c>
      <c r="KK44" s="7" t="s">
        <v>884</v>
      </c>
      <c r="KL44" s="26">
        <v>185.185</v>
      </c>
      <c r="KM44" s="11">
        <v>44203.07408564815</v>
      </c>
      <c r="KN44" s="7" t="s" cm="1">
        <v>885</v>
      </c>
      <c r="KO44" s="7" t="s" cm="1">
        <v>886</v>
      </c>
      <c r="KP44" s="7" t="s" cm="1">
        <v>648</v>
      </c>
      <c r="KQ44" s="9" t="s">
        <v>1196</v>
      </c>
      <c r="KR44" s="25" t="s">
        <v>51</v>
      </c>
      <c r="KS44" s="7" t="s">
        <v>1146</v>
      </c>
      <c r="KT44" s="26">
        <v>370.37</v>
      </c>
      <c r="KU44" s="11">
        <v>44203.127071759256</v>
      </c>
      <c r="KV44" s="7" t="s" cm="1">
        <v>882</v>
      </c>
      <c r="KW44" s="7" t="s" cm="1">
        <v>790</v>
      </c>
      <c r="KX44" s="7" t="s" cm="1">
        <v>857</v>
      </c>
      <c r="KY44" s="9" t="s">
        <v>1197</v>
      </c>
      <c r="KZ44" s="25" t="s">
        <v>51</v>
      </c>
      <c r="LA44" s="7" t="s">
        <v>1148</v>
      </c>
      <c r="LB44" s="26">
        <v>370.37</v>
      </c>
      <c r="LC44" s="11">
        <v>44203.157395833332</v>
      </c>
      <c r="LD44" s="7" t="s" cm="1">
        <v>1183</v>
      </c>
      <c r="LE44" s="7" t="s" cm="1">
        <v>950</v>
      </c>
      <c r="LF44" s="7" t="s" cm="1">
        <v>1150</v>
      </c>
      <c r="LG44" s="9" t="s">
        <v>1198</v>
      </c>
      <c r="LH44" s="25" t="s">
        <v>51</v>
      </c>
      <c r="LI44" s="7" t="s">
        <v>1152</v>
      </c>
      <c r="LJ44" s="26">
        <v>166.667</v>
      </c>
      <c r="LK44" s="11">
        <v>44203.21806712963</v>
      </c>
      <c r="LL44" s="7" t="s" cm="1">
        <v>880</v>
      </c>
      <c r="LM44" s="7" t="s" cm="1">
        <v>789</v>
      </c>
      <c r="LN44" s="7" t="s" cm="1">
        <v>852</v>
      </c>
      <c r="LO44" s="9" t="s">
        <v>1199</v>
      </c>
      <c r="LP44" s="25" t="s">
        <v>51</v>
      </c>
      <c r="LQ44" s="7" t="s">
        <v>826</v>
      </c>
      <c r="LR44" s="26">
        <v>10</v>
      </c>
      <c r="LS44" s="11">
        <v>44203.240810185183</v>
      </c>
      <c r="LT44" s="7" t="s" cm="1">
        <v>539</v>
      </c>
      <c r="LU44" s="7" t="s" cm="1">
        <v>920</v>
      </c>
      <c r="LV44" s="7" t="s" cm="1">
        <v>828</v>
      </c>
      <c r="LW44" s="9" t="s">
        <v>1200</v>
      </c>
      <c r="LX44" s="25" t="s">
        <v>51</v>
      </c>
      <c r="LY44" s="7" t="s">
        <v>830</v>
      </c>
      <c r="LZ44" s="26">
        <v>10</v>
      </c>
      <c r="MA44" s="11">
        <v>44203.286273148151</v>
      </c>
      <c r="MB44" s="7" t="s" cm="1">
        <v>1201</v>
      </c>
      <c r="MC44" s="7" t="s" cm="1">
        <v>719</v>
      </c>
      <c r="MD44" s="7" t="s" cm="1">
        <v>802</v>
      </c>
      <c r="ME44" s="9" t="s">
        <v>1202</v>
      </c>
      <c r="MF44" s="25" t="s">
        <v>51</v>
      </c>
      <c r="MG44" s="7" t="s">
        <v>833</v>
      </c>
      <c r="MH44" s="26">
        <v>10</v>
      </c>
      <c r="MI44" s="11">
        <v>44203.309027777781</v>
      </c>
      <c r="MJ44" s="7" t="s" cm="1">
        <v>539</v>
      </c>
      <c r="MK44" s="7" t="s" cm="1">
        <v>920</v>
      </c>
      <c r="ML44" s="7" t="s" cm="1">
        <v>828</v>
      </c>
    </row>
    <row r="45" spans="1:350" x14ac:dyDescent="0.25">
      <c r="A45" s="1" t="s">
        <v>202</v>
      </c>
      <c r="B45" s="28" t="s">
        <v>202</v>
      </c>
      <c r="C45" s="28" t="s">
        <v>203</v>
      </c>
      <c r="D45" s="29">
        <v>57</v>
      </c>
      <c r="E45" s="30" t="s">
        <v>542</v>
      </c>
      <c r="F45" s="31" t="s">
        <v>116</v>
      </c>
      <c r="G45" s="32" t="s">
        <v>305</v>
      </c>
      <c r="H45" s="33">
        <v>1</v>
      </c>
      <c r="I45" s="34">
        <v>44200.931643518517</v>
      </c>
      <c r="J45" s="32" t="s" cm="1">
        <v>730</v>
      </c>
      <c r="K45" s="32" t="s" cm="1">
        <v>542</v>
      </c>
      <c r="L45" s="32" t="s" cm="1">
        <v>307</v>
      </c>
      <c r="M45" s="30" t="s">
        <v>544</v>
      </c>
      <c r="N45" s="31" t="s">
        <v>116</v>
      </c>
      <c r="O45" s="32" t="s">
        <v>309</v>
      </c>
      <c r="P45" s="33">
        <v>1</v>
      </c>
      <c r="Q45" s="34">
        <v>44200.938900462963</v>
      </c>
      <c r="R45" s="32" t="s" cm="1">
        <v>731</v>
      </c>
      <c r="S45" s="32" t="s" cm="1">
        <v>544</v>
      </c>
      <c r="T45" s="32" t="s" cm="1">
        <v>311</v>
      </c>
      <c r="U45" s="30" t="s">
        <v>546</v>
      </c>
      <c r="V45" s="31" t="s">
        <v>116</v>
      </c>
      <c r="W45" s="32" t="s">
        <v>313</v>
      </c>
      <c r="X45" s="33">
        <v>1</v>
      </c>
      <c r="Y45" s="34">
        <v>44200.946180555555</v>
      </c>
      <c r="Z45" s="32" t="s" cm="1">
        <v>732</v>
      </c>
      <c r="AA45" s="32" t="s" cm="1">
        <v>546</v>
      </c>
      <c r="AB45" s="32" t="s" cm="1">
        <v>316</v>
      </c>
      <c r="AC45" s="30" t="s">
        <v>733</v>
      </c>
      <c r="AD45" s="31" t="s">
        <v>35</v>
      </c>
      <c r="AE45" s="32" t="s">
        <v>318</v>
      </c>
      <c r="AF45" s="33">
        <v>1</v>
      </c>
      <c r="AG45" s="34">
        <v>44200.953449074077</v>
      </c>
      <c r="AH45" s="32" t="s" cm="1">
        <v>730</v>
      </c>
      <c r="AI45" s="32" t="s" cm="1">
        <v>542</v>
      </c>
      <c r="AJ45" s="32" t="s" cm="1">
        <v>307</v>
      </c>
      <c r="AK45" s="30" t="s">
        <v>544</v>
      </c>
      <c r="AL45" s="31" t="s">
        <v>116</v>
      </c>
      <c r="AM45" s="32" t="s">
        <v>320</v>
      </c>
      <c r="AN45" s="33">
        <v>1</v>
      </c>
      <c r="AO45" s="34">
        <v>44200.960729166669</v>
      </c>
      <c r="AP45" s="32" t="s" cm="1">
        <v>731</v>
      </c>
      <c r="AQ45" s="32" t="s" cm="1">
        <v>544</v>
      </c>
      <c r="AR45" s="32" t="s" cm="1">
        <v>311</v>
      </c>
      <c r="AS45" s="30" t="s">
        <v>734</v>
      </c>
      <c r="AT45" s="31" t="s">
        <v>96</v>
      </c>
      <c r="AU45" s="32" t="s">
        <v>321</v>
      </c>
      <c r="AV45" s="33">
        <v>1</v>
      </c>
      <c r="AW45" s="34">
        <v>44200.967986111114</v>
      </c>
      <c r="AX45" s="32" t="s" cm="1">
        <v>735</v>
      </c>
      <c r="AY45" s="32" t="s" cm="1">
        <v>548</v>
      </c>
      <c r="AZ45" s="32" t="s" cm="1">
        <v>324</v>
      </c>
      <c r="BA45" s="30" t="s">
        <v>550</v>
      </c>
      <c r="BB45" s="31" t="s">
        <v>116</v>
      </c>
      <c r="BC45" s="32" t="s">
        <v>326</v>
      </c>
      <c r="BD45" s="33">
        <v>1</v>
      </c>
      <c r="BE45" s="34">
        <v>44200.975266203706</v>
      </c>
      <c r="BF45" s="32" t="s" cm="1">
        <v>736</v>
      </c>
      <c r="BG45" s="32" t="s" cm="1">
        <v>550</v>
      </c>
      <c r="BH45" s="32" t="s" cm="1">
        <v>328</v>
      </c>
      <c r="BI45" s="30" t="s">
        <v>552</v>
      </c>
      <c r="BJ45" s="31" t="s">
        <v>116</v>
      </c>
      <c r="BK45" s="32" t="s">
        <v>330</v>
      </c>
      <c r="BL45" s="33">
        <v>1</v>
      </c>
      <c r="BM45" s="34">
        <v>44200.997083333335</v>
      </c>
      <c r="BN45" s="32" t="s" cm="1">
        <v>737</v>
      </c>
      <c r="BO45" s="32" t="s" cm="1">
        <v>552</v>
      </c>
      <c r="BP45" s="32" t="s" cm="1">
        <v>332</v>
      </c>
      <c r="BQ45" s="30" t="s">
        <v>546</v>
      </c>
      <c r="BR45" s="31" t="s">
        <v>116</v>
      </c>
      <c r="BS45" s="32" t="s">
        <v>333</v>
      </c>
      <c r="BT45" s="33">
        <v>1</v>
      </c>
      <c r="BU45" s="34">
        <v>44201.004351851851</v>
      </c>
      <c r="BV45" s="32" t="s" cm="1">
        <v>732</v>
      </c>
      <c r="BW45" s="32" t="s" cm="1">
        <v>546</v>
      </c>
      <c r="BX45" s="32" t="s" cm="1">
        <v>316</v>
      </c>
      <c r="BY45" s="30" t="s">
        <v>542</v>
      </c>
      <c r="BZ45" s="31" t="s">
        <v>116</v>
      </c>
      <c r="CA45" s="32" t="s">
        <v>334</v>
      </c>
      <c r="CB45" s="33">
        <v>1</v>
      </c>
      <c r="CC45" s="34">
        <v>44201.018888888888</v>
      </c>
      <c r="CD45" s="32" t="s" cm="1">
        <v>730</v>
      </c>
      <c r="CE45" s="32" t="s" cm="1">
        <v>542</v>
      </c>
      <c r="CF45" s="32" t="s" cm="1">
        <v>307</v>
      </c>
      <c r="CG45" s="30" t="s">
        <v>542</v>
      </c>
      <c r="CH45" s="31" t="s">
        <v>116</v>
      </c>
      <c r="CI45" s="32" t="s">
        <v>336</v>
      </c>
      <c r="CJ45" s="33">
        <v>1</v>
      </c>
      <c r="CK45" s="34">
        <v>44201.026145833333</v>
      </c>
      <c r="CL45" s="32" t="s" cm="1">
        <v>730</v>
      </c>
      <c r="CM45" s="32" t="s" cm="1">
        <v>542</v>
      </c>
      <c r="CN45" s="32" t="s" cm="1">
        <v>307</v>
      </c>
      <c r="CO45" s="30" t="s">
        <v>546</v>
      </c>
      <c r="CP45" s="31" t="s">
        <v>116</v>
      </c>
      <c r="CQ45" s="32" t="s">
        <v>338</v>
      </c>
      <c r="CR45" s="33">
        <v>1</v>
      </c>
      <c r="CS45" s="34">
        <v>44201.033414351848</v>
      </c>
      <c r="CT45" s="32" t="s" cm="1">
        <v>732</v>
      </c>
      <c r="CU45" s="32" t="s" cm="1">
        <v>546</v>
      </c>
      <c r="CV45" s="32" t="s" cm="1">
        <v>316</v>
      </c>
      <c r="CW45" s="30" t="s">
        <v>738</v>
      </c>
      <c r="CX45" s="31" t="s">
        <v>51</v>
      </c>
      <c r="CY45" s="32" t="s">
        <v>587</v>
      </c>
      <c r="CZ45" s="33">
        <v>83.332999999999998</v>
      </c>
      <c r="DA45" s="34">
        <v>44201.135162037041</v>
      </c>
      <c r="DB45" s="32" t="s" cm="1">
        <v>739</v>
      </c>
      <c r="DC45" s="32" t="s" cm="1">
        <v>169</v>
      </c>
      <c r="DD45" s="32" t="s" cm="1">
        <v>590</v>
      </c>
      <c r="DE45" s="30" t="s">
        <v>740</v>
      </c>
      <c r="DF45" s="31" t="s">
        <v>51</v>
      </c>
      <c r="DG45" s="32" t="s">
        <v>592</v>
      </c>
      <c r="DH45" s="33">
        <v>83.332999999999998</v>
      </c>
      <c r="DI45" s="34">
        <v>44201.186053240737</v>
      </c>
      <c r="DJ45" s="32" t="s" cm="1">
        <v>741</v>
      </c>
      <c r="DK45" s="32" t="s" cm="1">
        <v>482</v>
      </c>
      <c r="DL45" s="32" t="s" cm="1">
        <v>59</v>
      </c>
      <c r="DM45" s="30" t="s">
        <v>742</v>
      </c>
      <c r="DN45" s="31" t="s">
        <v>51</v>
      </c>
      <c r="DO45" s="32" t="s">
        <v>596</v>
      </c>
      <c r="DP45" s="33">
        <v>83.332999999999998</v>
      </c>
      <c r="DQ45" s="34">
        <v>44201.236990740741</v>
      </c>
      <c r="DR45" s="32" t="s" cm="1">
        <v>743</v>
      </c>
      <c r="DS45" s="32" t="s" cm="1">
        <v>744</v>
      </c>
      <c r="DT45" s="32" t="s" cm="1">
        <v>599</v>
      </c>
      <c r="DU45" s="30" t="s">
        <v>745</v>
      </c>
      <c r="DV45" s="31" t="s">
        <v>51</v>
      </c>
      <c r="DW45" s="32" t="s">
        <v>746</v>
      </c>
      <c r="DX45" s="33">
        <v>111.111</v>
      </c>
      <c r="DY45" s="34">
        <v>44201.084305555552</v>
      </c>
      <c r="DZ45" s="32" t="s" cm="1">
        <v>747</v>
      </c>
      <c r="EA45" s="32" t="s" cm="1">
        <v>748</v>
      </c>
      <c r="EB45" s="32" t="s" cm="1">
        <v>603</v>
      </c>
      <c r="EC45" s="32"/>
      <c r="ED45" s="1" t="s">
        <v>202</v>
      </c>
      <c r="EE45" s="28" t="s">
        <v>202</v>
      </c>
      <c r="EF45" s="28" t="s">
        <v>203</v>
      </c>
      <c r="EG45" s="29">
        <v>57</v>
      </c>
      <c r="EH45" s="30" t="s">
        <v>1198</v>
      </c>
      <c r="EI45" s="31" t="s">
        <v>51</v>
      </c>
      <c r="EJ45" s="32" t="s">
        <v>1655</v>
      </c>
      <c r="EK45" s="33">
        <v>83.332999999999998</v>
      </c>
      <c r="EL45" s="34">
        <v>44197.463923611111</v>
      </c>
      <c r="EM45" s="32" t="s" cm="1">
        <v>743</v>
      </c>
      <c r="EN45" s="32" t="s" cm="1">
        <v>744</v>
      </c>
      <c r="EO45" s="32" t="s" cm="1">
        <v>599</v>
      </c>
      <c r="EP45" s="30" t="s">
        <v>1656</v>
      </c>
      <c r="EQ45" s="31" t="s">
        <v>51</v>
      </c>
      <c r="ER45" s="32" t="s">
        <v>1657</v>
      </c>
      <c r="ES45" s="33">
        <v>55.555999999999997</v>
      </c>
      <c r="ET45" s="34">
        <v>44197.523634259262</v>
      </c>
      <c r="EU45" s="32" t="s" cm="1">
        <v>1658</v>
      </c>
      <c r="EV45" s="32" t="s" cm="1">
        <v>142</v>
      </c>
      <c r="EW45" s="32" t="s" cm="1">
        <v>867</v>
      </c>
      <c r="EX45" s="30" t="s">
        <v>1192</v>
      </c>
      <c r="EY45" s="31" t="s">
        <v>51</v>
      </c>
      <c r="EZ45" s="32" t="s">
        <v>1396</v>
      </c>
      <c r="FA45" s="33">
        <v>5</v>
      </c>
      <c r="FB45" s="34">
        <v>44197.553576388891</v>
      </c>
      <c r="FC45" s="32" t="s" cm="1">
        <v>1659</v>
      </c>
      <c r="FD45" s="32" t="s" cm="1">
        <v>647</v>
      </c>
      <c r="FE45" s="32" t="s" cm="1">
        <v>351</v>
      </c>
      <c r="FF45" s="30" t="s">
        <v>1652</v>
      </c>
      <c r="FG45" s="31" t="s">
        <v>51</v>
      </c>
      <c r="FH45" s="32" t="s">
        <v>1398</v>
      </c>
      <c r="FI45" s="33">
        <v>5</v>
      </c>
      <c r="FJ45" s="34">
        <v>44197.605821759258</v>
      </c>
      <c r="FK45" s="32" t="s" cm="1">
        <v>1659</v>
      </c>
      <c r="FL45" s="32" t="s" cm="1">
        <v>647</v>
      </c>
      <c r="FM45" s="32" t="s" cm="1">
        <v>351</v>
      </c>
      <c r="FN45" s="30" t="s">
        <v>1660</v>
      </c>
      <c r="FO45" s="31" t="s">
        <v>51</v>
      </c>
      <c r="FP45" s="32" t="s">
        <v>1377</v>
      </c>
      <c r="FQ45" s="33">
        <v>5</v>
      </c>
      <c r="FR45" s="34">
        <v>44197.643136574072</v>
      </c>
      <c r="FS45" s="32" t="s" cm="1">
        <v>1659</v>
      </c>
      <c r="FT45" s="32" t="s" cm="1">
        <v>647</v>
      </c>
      <c r="FU45" s="32" t="s" cm="1">
        <v>351</v>
      </c>
      <c r="FV45" s="30" t="s">
        <v>555</v>
      </c>
      <c r="FW45" s="31" t="s">
        <v>116</v>
      </c>
      <c r="FX45" s="32" t="s">
        <v>1378</v>
      </c>
      <c r="FY45" s="33">
        <v>1</v>
      </c>
      <c r="FZ45" s="34">
        <v>44197.687905092593</v>
      </c>
      <c r="GA45" s="32" t="s" cm="1">
        <v>1661</v>
      </c>
      <c r="GB45" s="32" t="s" cm="1">
        <v>555</v>
      </c>
      <c r="GC45" s="32" t="s" cm="1">
        <v>350</v>
      </c>
      <c r="GD45" s="30" t="s">
        <v>1662</v>
      </c>
      <c r="GE45" s="31" t="s">
        <v>51</v>
      </c>
      <c r="GF45" s="32" t="s">
        <v>1534</v>
      </c>
      <c r="GG45" s="33">
        <v>5</v>
      </c>
      <c r="GH45" s="34">
        <v>44197.710300925923</v>
      </c>
      <c r="GI45" s="32" t="s" cm="1">
        <v>1659</v>
      </c>
      <c r="GJ45" s="32" t="s" cm="1">
        <v>647</v>
      </c>
      <c r="GK45" s="32" t="s" cm="1">
        <v>351</v>
      </c>
      <c r="GL45" s="30" t="s">
        <v>862</v>
      </c>
      <c r="GM45" s="31" t="s">
        <v>35</v>
      </c>
      <c r="GN45" s="32" t="s">
        <v>1380</v>
      </c>
      <c r="GO45" s="33">
        <v>1</v>
      </c>
      <c r="GP45" s="34">
        <v>44197.717766203707</v>
      </c>
      <c r="GQ45" s="32" t="s" cm="1">
        <v>1661</v>
      </c>
      <c r="GR45" s="32" t="s" cm="1">
        <v>555</v>
      </c>
      <c r="GS45" s="32" t="s" cm="1">
        <v>350</v>
      </c>
      <c r="GT45" s="30" t="s">
        <v>1663</v>
      </c>
      <c r="GU45" s="31" t="s">
        <v>35</v>
      </c>
      <c r="GV45" s="32" t="s">
        <v>1382</v>
      </c>
      <c r="GW45" s="33">
        <v>1</v>
      </c>
      <c r="GX45" s="34">
        <v>44197.74763888889</v>
      </c>
      <c r="GY45" s="32" t="s" cm="1">
        <v>737</v>
      </c>
      <c r="GZ45" s="32" t="s" cm="1">
        <v>552</v>
      </c>
      <c r="HA45" s="32" t="s" cm="1">
        <v>332</v>
      </c>
      <c r="HB45" s="30" t="s">
        <v>1169</v>
      </c>
      <c r="HC45" s="31" t="s">
        <v>35</v>
      </c>
      <c r="HD45" s="32" t="s">
        <v>1384</v>
      </c>
      <c r="HE45" s="33">
        <v>1</v>
      </c>
      <c r="HF45" s="34">
        <v>44197.755104166667</v>
      </c>
      <c r="HG45" s="32" t="s" cm="1">
        <v>732</v>
      </c>
      <c r="HH45" s="32" t="s" cm="1">
        <v>546</v>
      </c>
      <c r="HI45" s="32" t="s" cm="1">
        <v>316</v>
      </c>
      <c r="HJ45" s="30" t="s">
        <v>1664</v>
      </c>
      <c r="HK45" s="31" t="s">
        <v>35</v>
      </c>
      <c r="HL45" s="32" t="s">
        <v>1386</v>
      </c>
      <c r="HM45" s="33">
        <v>1</v>
      </c>
      <c r="HN45" s="34">
        <v>44197.76258101852</v>
      </c>
      <c r="HO45" s="32" t="s" cm="1">
        <v>730</v>
      </c>
      <c r="HP45" s="32" t="s" cm="1">
        <v>542</v>
      </c>
      <c r="HQ45" s="32" t="s" cm="1">
        <v>307</v>
      </c>
      <c r="HR45" s="30" t="s">
        <v>1665</v>
      </c>
      <c r="HS45" s="31" t="s">
        <v>51</v>
      </c>
      <c r="HT45" s="32" t="s">
        <v>1415</v>
      </c>
      <c r="HU45" s="33">
        <v>250</v>
      </c>
      <c r="HV45" s="34">
        <v>44197.792488425926</v>
      </c>
      <c r="HW45" s="32" t="s" cm="1">
        <v>1366</v>
      </c>
      <c r="HX45" s="32" t="s" cm="1">
        <v>796</v>
      </c>
      <c r="HY45" s="32" t="s" cm="1">
        <v>694</v>
      </c>
      <c r="HZ45" s="30" t="s">
        <v>1666</v>
      </c>
      <c r="IA45" s="31" t="s">
        <v>51</v>
      </c>
      <c r="IB45" s="32" t="s">
        <v>1418</v>
      </c>
      <c r="IC45" s="33">
        <v>250</v>
      </c>
      <c r="ID45" s="34">
        <v>44197.852303240739</v>
      </c>
      <c r="IE45" s="32" t="s" cm="1">
        <v>862</v>
      </c>
      <c r="IF45" s="32" t="s" cm="1">
        <v>846</v>
      </c>
      <c r="IG45" s="32" t="s" cm="1">
        <v>913</v>
      </c>
      <c r="IJ45" s="28" t="s">
        <v>202</v>
      </c>
      <c r="IK45" s="28" t="s">
        <v>203</v>
      </c>
      <c r="IL45" s="29">
        <v>57</v>
      </c>
      <c r="IM45" s="30" t="s">
        <v>1203</v>
      </c>
      <c r="IN45" s="31" t="s">
        <v>51</v>
      </c>
      <c r="IO45" s="32" t="s">
        <v>930</v>
      </c>
      <c r="IP45" s="33">
        <v>3703.7040000000002</v>
      </c>
      <c r="IQ45" s="34">
        <v>44202.764502314814</v>
      </c>
      <c r="IR45" s="32" t="s" cm="1">
        <v>1204</v>
      </c>
      <c r="IS45" s="32" t="s" cm="1">
        <v>1205</v>
      </c>
      <c r="IT45" s="32" t="s" cm="1">
        <v>874</v>
      </c>
      <c r="IU45" s="30" t="s">
        <v>1206</v>
      </c>
      <c r="IV45" s="31" t="s">
        <v>51</v>
      </c>
      <c r="IW45" s="32" t="s">
        <v>872</v>
      </c>
      <c r="IX45" s="33">
        <v>3703.7040000000002</v>
      </c>
      <c r="IY45" s="34">
        <v>44202.824849537035</v>
      </c>
      <c r="IZ45" s="32" t="s" cm="1">
        <v>1204</v>
      </c>
      <c r="JA45" s="32" t="s" cm="1">
        <v>1205</v>
      </c>
      <c r="JB45" s="32" t="s" cm="1">
        <v>874</v>
      </c>
      <c r="JC45" s="30" t="s">
        <v>1207</v>
      </c>
      <c r="JD45" s="31" t="s">
        <v>51</v>
      </c>
      <c r="JE45" s="32" t="s">
        <v>842</v>
      </c>
      <c r="JF45" s="33">
        <v>1111.1110000000001</v>
      </c>
      <c r="JG45" s="34">
        <v>44202.839953703704</v>
      </c>
      <c r="JH45" s="32" t="s" cm="1">
        <v>1208</v>
      </c>
      <c r="JI45" s="32" t="s" cm="1">
        <v>1180</v>
      </c>
      <c r="JJ45" s="32" t="s" cm="1">
        <v>838</v>
      </c>
      <c r="JK45" s="30" t="s">
        <v>1209</v>
      </c>
      <c r="JL45" s="31" t="s">
        <v>51</v>
      </c>
      <c r="JM45" s="32" t="s">
        <v>844</v>
      </c>
      <c r="JN45" s="33">
        <v>500</v>
      </c>
      <c r="JO45" s="34">
        <v>44202.915416666663</v>
      </c>
      <c r="JP45" s="32" t="s" cm="1">
        <v>1210</v>
      </c>
      <c r="JQ45" s="32" t="s" cm="1">
        <v>1041</v>
      </c>
      <c r="JR45" s="32" t="s" cm="1">
        <v>847</v>
      </c>
      <c r="JS45" s="30" t="s">
        <v>1211</v>
      </c>
      <c r="JT45" s="31" t="s">
        <v>51</v>
      </c>
      <c r="JU45" s="32" t="s">
        <v>849</v>
      </c>
      <c r="JV45" s="33">
        <v>166.667</v>
      </c>
      <c r="JW45" s="34">
        <v>44202.983391203707</v>
      </c>
      <c r="JX45" s="32" t="s" cm="1">
        <v>1212</v>
      </c>
      <c r="JY45" s="32" t="s" cm="1">
        <v>907</v>
      </c>
      <c r="JZ45" s="32" t="s" cm="1">
        <v>852</v>
      </c>
      <c r="KA45" s="30" t="s">
        <v>1213</v>
      </c>
      <c r="KB45" s="31" t="s">
        <v>51</v>
      </c>
      <c r="KC45" s="32" t="s">
        <v>854</v>
      </c>
      <c r="KD45" s="33">
        <v>370.37</v>
      </c>
      <c r="KE45" s="34">
        <v>44203.006064814814</v>
      </c>
      <c r="KF45" s="32" t="s" cm="1">
        <v>1214</v>
      </c>
      <c r="KG45" s="32" t="s" cm="1">
        <v>1215</v>
      </c>
      <c r="KH45" s="32" t="s" cm="1">
        <v>857</v>
      </c>
      <c r="KI45" s="30" t="s">
        <v>1216</v>
      </c>
      <c r="KJ45" s="31" t="s">
        <v>51</v>
      </c>
      <c r="KK45" s="32" t="s">
        <v>884</v>
      </c>
      <c r="KL45" s="33">
        <v>185.185</v>
      </c>
      <c r="KM45" s="34">
        <v>44203.07408564815</v>
      </c>
      <c r="KN45" s="32" t="s" cm="1">
        <v>403</v>
      </c>
      <c r="KO45" s="32" t="s" cm="1">
        <v>1217</v>
      </c>
      <c r="KP45" s="32" t="s" cm="1">
        <v>648</v>
      </c>
      <c r="KQ45" s="30" t="s">
        <v>1218</v>
      </c>
      <c r="KR45" s="31" t="s">
        <v>51</v>
      </c>
      <c r="KS45" s="32" t="s">
        <v>1146</v>
      </c>
      <c r="KT45" s="33">
        <v>370.37</v>
      </c>
      <c r="KU45" s="34">
        <v>44203.127071759256</v>
      </c>
      <c r="KV45" s="32" t="s" cm="1">
        <v>1214</v>
      </c>
      <c r="KW45" s="32" t="s" cm="1">
        <v>1215</v>
      </c>
      <c r="KX45" s="32" t="s" cm="1">
        <v>857</v>
      </c>
      <c r="KY45" s="30" t="s">
        <v>1219</v>
      </c>
      <c r="KZ45" s="31" t="s">
        <v>51</v>
      </c>
      <c r="LA45" s="32" t="s">
        <v>1148</v>
      </c>
      <c r="LB45" s="33">
        <v>370.37</v>
      </c>
      <c r="LC45" s="34">
        <v>44203.157395833332</v>
      </c>
      <c r="LD45" s="32" t="s" cm="1">
        <v>1220</v>
      </c>
      <c r="LE45" s="32" t="s" cm="1">
        <v>1221</v>
      </c>
      <c r="LF45" s="32" t="s" cm="1">
        <v>1150</v>
      </c>
      <c r="LG45" s="30" t="s">
        <v>1222</v>
      </c>
      <c r="LH45" s="31" t="s">
        <v>51</v>
      </c>
      <c r="LI45" s="32" t="s">
        <v>1152</v>
      </c>
      <c r="LJ45" s="33">
        <v>166.667</v>
      </c>
      <c r="LK45" s="34">
        <v>44203.21806712963</v>
      </c>
      <c r="LL45" s="32" t="s" cm="1">
        <v>1212</v>
      </c>
      <c r="LM45" s="32" t="s" cm="1">
        <v>907</v>
      </c>
      <c r="LN45" s="32" t="s" cm="1">
        <v>852</v>
      </c>
      <c r="LO45" s="30" t="s">
        <v>1223</v>
      </c>
      <c r="LP45" s="31" t="s">
        <v>51</v>
      </c>
      <c r="LQ45" s="32" t="s">
        <v>826</v>
      </c>
      <c r="LR45" s="33">
        <v>10</v>
      </c>
      <c r="LS45" s="34">
        <v>44203.240810185183</v>
      </c>
      <c r="LT45" s="32" t="s" cm="1">
        <v>1224</v>
      </c>
      <c r="LU45" s="32" t="s" cm="1">
        <v>733</v>
      </c>
      <c r="LV45" s="32" t="s" cm="1">
        <v>828</v>
      </c>
      <c r="LW45" s="30" t="s">
        <v>1225</v>
      </c>
      <c r="LX45" s="31" t="s">
        <v>51</v>
      </c>
      <c r="LY45" s="32" t="s">
        <v>830</v>
      </c>
      <c r="LZ45" s="33">
        <v>10</v>
      </c>
      <c r="MA45" s="34">
        <v>44203.286273148151</v>
      </c>
      <c r="MB45" s="32" t="s" cm="1">
        <v>1226</v>
      </c>
      <c r="MC45" s="32" t="s" cm="1">
        <v>1227</v>
      </c>
      <c r="MD45" s="32" t="s" cm="1">
        <v>802</v>
      </c>
      <c r="ME45" s="30" t="s">
        <v>1228</v>
      </c>
      <c r="MF45" s="31" t="s">
        <v>51</v>
      </c>
      <c r="MG45" s="32" t="s">
        <v>833</v>
      </c>
      <c r="MH45" s="33">
        <v>10</v>
      </c>
      <c r="MI45" s="34">
        <v>44203.309027777781</v>
      </c>
      <c r="MJ45" s="32" t="s" cm="1">
        <v>1224</v>
      </c>
      <c r="MK45" s="32" t="s" cm="1">
        <v>733</v>
      </c>
      <c r="ML45" s="32" t="s" cm="1">
        <v>828</v>
      </c>
    </row>
    <row r="46" spans="1:350" x14ac:dyDescent="0.25">
      <c r="A46" s="1" t="s">
        <v>212</v>
      </c>
      <c r="B46" s="13" t="s">
        <v>212</v>
      </c>
      <c r="C46" s="13" t="s">
        <v>213</v>
      </c>
      <c r="D46" s="24">
        <v>62</v>
      </c>
      <c r="E46" s="9" t="s">
        <v>387</v>
      </c>
      <c r="F46" s="25" t="s">
        <v>116</v>
      </c>
      <c r="G46" s="7" t="s">
        <v>305</v>
      </c>
      <c r="H46" s="26">
        <v>1</v>
      </c>
      <c r="I46" s="11">
        <v>44200.931643518517</v>
      </c>
      <c r="J46" s="7" t="s" cm="1">
        <v>359</v>
      </c>
      <c r="K46" s="7" t="s" cm="1">
        <v>387</v>
      </c>
      <c r="L46" s="7" t="s" cm="1">
        <v>307</v>
      </c>
      <c r="M46" s="9" t="s">
        <v>490</v>
      </c>
      <c r="N46" s="25" t="s">
        <v>116</v>
      </c>
      <c r="O46" s="7" t="s">
        <v>309</v>
      </c>
      <c r="P46" s="26">
        <v>1</v>
      </c>
      <c r="Q46" s="11">
        <v>44200.938900462963</v>
      </c>
      <c r="R46" s="7" t="s" cm="1">
        <v>749</v>
      </c>
      <c r="S46" s="7" t="s" cm="1">
        <v>490</v>
      </c>
      <c r="T46" s="7" t="s" cm="1">
        <v>311</v>
      </c>
      <c r="U46" s="9" t="s">
        <v>440</v>
      </c>
      <c r="V46" s="25" t="s">
        <v>116</v>
      </c>
      <c r="W46" s="7" t="s">
        <v>313</v>
      </c>
      <c r="X46" s="26">
        <v>1</v>
      </c>
      <c r="Y46" s="11">
        <v>44200.946180555555</v>
      </c>
      <c r="Z46" s="7" t="s" cm="1">
        <v>750</v>
      </c>
      <c r="AA46" s="7" t="s" cm="1">
        <v>440</v>
      </c>
      <c r="AB46" s="7" t="s" cm="1">
        <v>316</v>
      </c>
      <c r="AC46" s="9" t="s">
        <v>387</v>
      </c>
      <c r="AD46" s="25" t="s">
        <v>116</v>
      </c>
      <c r="AE46" s="7" t="s">
        <v>318</v>
      </c>
      <c r="AF46" s="26">
        <v>1</v>
      </c>
      <c r="AG46" s="11">
        <v>44200.953449074077</v>
      </c>
      <c r="AH46" s="7" t="s" cm="1">
        <v>359</v>
      </c>
      <c r="AI46" s="7" t="s" cm="1">
        <v>387</v>
      </c>
      <c r="AJ46" s="7" t="s" cm="1">
        <v>307</v>
      </c>
      <c r="AK46" s="9" t="s">
        <v>490</v>
      </c>
      <c r="AL46" s="25" t="s">
        <v>116</v>
      </c>
      <c r="AM46" s="7" t="s">
        <v>320</v>
      </c>
      <c r="AN46" s="26">
        <v>1</v>
      </c>
      <c r="AO46" s="11">
        <v>44200.960729166669</v>
      </c>
      <c r="AP46" s="7" t="s" cm="1">
        <v>749</v>
      </c>
      <c r="AQ46" s="7" t="s" cm="1">
        <v>490</v>
      </c>
      <c r="AR46" s="7" t="s" cm="1">
        <v>311</v>
      </c>
      <c r="AS46" s="9" t="s">
        <v>493</v>
      </c>
      <c r="AT46" s="25" t="s">
        <v>116</v>
      </c>
      <c r="AU46" s="7" t="s">
        <v>321</v>
      </c>
      <c r="AV46" s="26">
        <v>1</v>
      </c>
      <c r="AW46" s="11">
        <v>44200.967986111114</v>
      </c>
      <c r="AX46" s="7" t="s" cm="1">
        <v>214</v>
      </c>
      <c r="AY46" s="7" t="s" cm="1">
        <v>493</v>
      </c>
      <c r="AZ46" s="7" t="s" cm="1">
        <v>324</v>
      </c>
      <c r="BA46" s="9" t="s">
        <v>495</v>
      </c>
      <c r="BB46" s="25" t="s">
        <v>116</v>
      </c>
      <c r="BC46" s="7" t="s">
        <v>326</v>
      </c>
      <c r="BD46" s="26">
        <v>1</v>
      </c>
      <c r="BE46" s="11">
        <v>44200.975266203706</v>
      </c>
      <c r="BF46" s="7" t="s" cm="1">
        <v>751</v>
      </c>
      <c r="BG46" s="7" t="s" cm="1">
        <v>495</v>
      </c>
      <c r="BH46" s="7" t="s" cm="1">
        <v>328</v>
      </c>
      <c r="BI46" s="9" t="s">
        <v>444</v>
      </c>
      <c r="BJ46" s="25" t="s">
        <v>116</v>
      </c>
      <c r="BK46" s="7" t="s">
        <v>330</v>
      </c>
      <c r="BL46" s="26">
        <v>1</v>
      </c>
      <c r="BM46" s="11">
        <v>44200.997083333335</v>
      </c>
      <c r="BN46" s="7" t="s" cm="1">
        <v>354</v>
      </c>
      <c r="BO46" s="7" t="s" cm="1">
        <v>444</v>
      </c>
      <c r="BP46" s="7" t="s" cm="1">
        <v>332</v>
      </c>
      <c r="BQ46" s="9" t="s">
        <v>440</v>
      </c>
      <c r="BR46" s="25" t="s">
        <v>116</v>
      </c>
      <c r="BS46" s="7" t="s">
        <v>333</v>
      </c>
      <c r="BT46" s="26">
        <v>1</v>
      </c>
      <c r="BU46" s="11">
        <v>44201.004351851851</v>
      </c>
      <c r="BV46" s="7" t="s" cm="1">
        <v>750</v>
      </c>
      <c r="BW46" s="7" t="s" cm="1">
        <v>440</v>
      </c>
      <c r="BX46" s="7" t="s" cm="1">
        <v>316</v>
      </c>
      <c r="BY46" s="9" t="s">
        <v>387</v>
      </c>
      <c r="BZ46" s="25" t="s">
        <v>116</v>
      </c>
      <c r="CA46" s="7" t="s">
        <v>334</v>
      </c>
      <c r="CB46" s="26">
        <v>1</v>
      </c>
      <c r="CC46" s="11">
        <v>44201.018888888888</v>
      </c>
      <c r="CD46" s="7" t="s" cm="1">
        <v>359</v>
      </c>
      <c r="CE46" s="7" t="s" cm="1">
        <v>387</v>
      </c>
      <c r="CF46" s="7" t="s" cm="1">
        <v>307</v>
      </c>
      <c r="CG46" s="9" t="s">
        <v>387</v>
      </c>
      <c r="CH46" s="25" t="s">
        <v>116</v>
      </c>
      <c r="CI46" s="7" t="s">
        <v>336</v>
      </c>
      <c r="CJ46" s="26">
        <v>1</v>
      </c>
      <c r="CK46" s="11">
        <v>44201.026145833333</v>
      </c>
      <c r="CL46" s="7" t="s" cm="1">
        <v>359</v>
      </c>
      <c r="CM46" s="7" t="s" cm="1">
        <v>387</v>
      </c>
      <c r="CN46" s="7" t="s" cm="1">
        <v>307</v>
      </c>
      <c r="CO46" s="9" t="s">
        <v>440</v>
      </c>
      <c r="CP46" s="25" t="s">
        <v>116</v>
      </c>
      <c r="CQ46" s="7" t="s">
        <v>338</v>
      </c>
      <c r="CR46" s="26">
        <v>1</v>
      </c>
      <c r="CS46" s="11">
        <v>44201.033414351848</v>
      </c>
      <c r="CT46" s="7" t="s" cm="1">
        <v>750</v>
      </c>
      <c r="CU46" s="7" t="s" cm="1">
        <v>440</v>
      </c>
      <c r="CV46" s="7" t="s" cm="1">
        <v>316</v>
      </c>
      <c r="CW46" s="9" t="s">
        <v>495</v>
      </c>
      <c r="CX46" s="25" t="s">
        <v>116</v>
      </c>
      <c r="CY46" s="7" t="s">
        <v>516</v>
      </c>
      <c r="CZ46" s="26">
        <v>1</v>
      </c>
      <c r="DA46" s="11">
        <v>44201.113368055558</v>
      </c>
      <c r="DB46" s="7" t="s" cm="1">
        <v>751</v>
      </c>
      <c r="DC46" s="7" t="s" cm="1">
        <v>495</v>
      </c>
      <c r="DD46" s="7" t="s" cm="1">
        <v>328</v>
      </c>
      <c r="DE46" s="9" t="s">
        <v>444</v>
      </c>
      <c r="DF46" s="25" t="s">
        <v>116</v>
      </c>
      <c r="DG46" s="7" t="s">
        <v>518</v>
      </c>
      <c r="DH46" s="26">
        <v>1</v>
      </c>
      <c r="DI46" s="11">
        <v>44201.164247685185</v>
      </c>
      <c r="DJ46" s="7" t="s" cm="1">
        <v>354</v>
      </c>
      <c r="DK46" s="7" t="s" cm="1">
        <v>444</v>
      </c>
      <c r="DL46" s="7" t="s" cm="1">
        <v>332</v>
      </c>
      <c r="DM46" s="9" t="s">
        <v>522</v>
      </c>
      <c r="DN46" s="25" t="s">
        <v>116</v>
      </c>
      <c r="DO46" s="7" t="s">
        <v>520</v>
      </c>
      <c r="DP46" s="26">
        <v>1</v>
      </c>
      <c r="DQ46" s="11">
        <v>44201.215173611112</v>
      </c>
      <c r="DR46" s="7" t="s" cm="1">
        <v>752</v>
      </c>
      <c r="DS46" s="7" t="s" cm="1">
        <v>522</v>
      </c>
      <c r="DT46" s="7" t="s" cm="1">
        <v>350</v>
      </c>
      <c r="DU46" s="9" t="s">
        <v>440</v>
      </c>
      <c r="DV46" s="25" t="s">
        <v>116</v>
      </c>
      <c r="DW46" s="7" t="s">
        <v>352</v>
      </c>
      <c r="DX46" s="26">
        <v>1</v>
      </c>
      <c r="DY46" s="11">
        <v>44201.055219907408</v>
      </c>
      <c r="DZ46" s="7" t="s" cm="1">
        <v>750</v>
      </c>
      <c r="EA46" s="7" t="s" cm="1">
        <v>440</v>
      </c>
      <c r="EB46" s="7" t="s" cm="1">
        <v>316</v>
      </c>
      <c r="ED46" s="1" t="s">
        <v>212</v>
      </c>
      <c r="EE46" s="13" t="s">
        <v>212</v>
      </c>
      <c r="EF46" s="13" t="s">
        <v>213</v>
      </c>
      <c r="EG46" s="24">
        <v>62</v>
      </c>
      <c r="EH46" s="9" t="s">
        <v>522</v>
      </c>
      <c r="EI46" s="25" t="s">
        <v>116</v>
      </c>
      <c r="EJ46" s="7" t="s">
        <v>1367</v>
      </c>
      <c r="EK46" s="26">
        <v>1</v>
      </c>
      <c r="EL46" s="11">
        <v>44203.81559027778</v>
      </c>
      <c r="EM46" s="7" t="s" cm="1">
        <v>752</v>
      </c>
      <c r="EN46" s="7" t="s" cm="1">
        <v>522</v>
      </c>
      <c r="EO46" s="7" t="s" cm="1">
        <v>350</v>
      </c>
      <c r="EP46" s="9" t="s">
        <v>1498</v>
      </c>
      <c r="EQ46" s="25" t="s">
        <v>116</v>
      </c>
      <c r="ER46" s="7" t="s">
        <v>1496</v>
      </c>
      <c r="ES46" s="26">
        <v>1</v>
      </c>
      <c r="ET46" s="11">
        <v>44203.82304398148</v>
      </c>
      <c r="EU46" s="7" t="s" cm="1">
        <v>1546</v>
      </c>
      <c r="EV46" s="7" t="s" cm="1">
        <v>1498</v>
      </c>
      <c r="EW46" s="7" t="s" cm="1">
        <v>1371</v>
      </c>
      <c r="EX46" s="9" t="s">
        <v>522</v>
      </c>
      <c r="EY46" s="25" t="s">
        <v>116</v>
      </c>
      <c r="EZ46" s="7" t="s">
        <v>1373</v>
      </c>
      <c r="FA46" s="26">
        <v>1</v>
      </c>
      <c r="FB46" s="11">
        <v>44203.83048611111</v>
      </c>
      <c r="FC46" s="7" t="s" cm="1">
        <v>752</v>
      </c>
      <c r="FD46" s="7" t="s" cm="1">
        <v>522</v>
      </c>
      <c r="FE46" s="7" t="s" cm="1">
        <v>350</v>
      </c>
      <c r="FF46" s="9" t="s">
        <v>522</v>
      </c>
      <c r="FG46" s="25" t="s">
        <v>116</v>
      </c>
      <c r="FH46" s="7" t="s">
        <v>1375</v>
      </c>
      <c r="FI46" s="26">
        <v>1</v>
      </c>
      <c r="FJ46" s="11">
        <v>44203.837951388887</v>
      </c>
      <c r="FK46" s="7" t="s" cm="1">
        <v>752</v>
      </c>
      <c r="FL46" s="7" t="s" cm="1">
        <v>522</v>
      </c>
      <c r="FM46" s="7" t="s" cm="1">
        <v>350</v>
      </c>
      <c r="FN46" s="9" t="s">
        <v>522</v>
      </c>
      <c r="FO46" s="25" t="s">
        <v>116</v>
      </c>
      <c r="FP46" s="7" t="s">
        <v>1448</v>
      </c>
      <c r="FQ46" s="26">
        <v>1</v>
      </c>
      <c r="FR46" s="11">
        <v>44203.845405092594</v>
      </c>
      <c r="FS46" s="7" t="s" cm="1">
        <v>752</v>
      </c>
      <c r="FT46" s="7" t="s" cm="1">
        <v>522</v>
      </c>
      <c r="FU46" s="7" t="s" cm="1">
        <v>350</v>
      </c>
      <c r="FV46" s="9" t="s">
        <v>522</v>
      </c>
      <c r="FW46" s="25" t="s">
        <v>116</v>
      </c>
      <c r="FX46" s="7" t="s">
        <v>1378</v>
      </c>
      <c r="FY46" s="26">
        <v>1</v>
      </c>
      <c r="FZ46" s="11">
        <v>44203.867766203701</v>
      </c>
      <c r="GA46" s="7" t="s" cm="1">
        <v>752</v>
      </c>
      <c r="GB46" s="7" t="s" cm="1">
        <v>522</v>
      </c>
      <c r="GC46" s="7" t="s" cm="1">
        <v>350</v>
      </c>
      <c r="GD46" s="9" t="s">
        <v>522</v>
      </c>
      <c r="GE46" s="25" t="s">
        <v>116</v>
      </c>
      <c r="GF46" s="7" t="s">
        <v>1379</v>
      </c>
      <c r="GG46" s="26">
        <v>1</v>
      </c>
      <c r="GH46" s="11">
        <v>44203.875219907408</v>
      </c>
      <c r="GI46" s="7" t="s" cm="1">
        <v>752</v>
      </c>
      <c r="GJ46" s="7" t="s" cm="1">
        <v>522</v>
      </c>
      <c r="GK46" s="7" t="s" cm="1">
        <v>350</v>
      </c>
      <c r="GL46" s="9" t="s">
        <v>522</v>
      </c>
      <c r="GM46" s="25" t="s">
        <v>116</v>
      </c>
      <c r="GN46" s="7" t="s">
        <v>1380</v>
      </c>
      <c r="GO46" s="26">
        <v>1</v>
      </c>
      <c r="GP46" s="11">
        <v>44203.882673611108</v>
      </c>
      <c r="GQ46" s="7" t="s" cm="1">
        <v>752</v>
      </c>
      <c r="GR46" s="7" t="s" cm="1">
        <v>522</v>
      </c>
      <c r="GS46" s="7" t="s" cm="1">
        <v>350</v>
      </c>
      <c r="GT46" s="9" t="s">
        <v>444</v>
      </c>
      <c r="GU46" s="25" t="s">
        <v>116</v>
      </c>
      <c r="GV46" s="7" t="s">
        <v>1382</v>
      </c>
      <c r="GW46" s="26">
        <v>1</v>
      </c>
      <c r="GX46" s="11">
        <v>44203.890138888892</v>
      </c>
      <c r="GY46" s="7" t="s" cm="1">
        <v>354</v>
      </c>
      <c r="GZ46" s="7" t="s" cm="1">
        <v>444</v>
      </c>
      <c r="HA46" s="7" t="s" cm="1">
        <v>332</v>
      </c>
      <c r="HB46" s="9" t="s">
        <v>440</v>
      </c>
      <c r="HC46" s="25" t="s">
        <v>116</v>
      </c>
      <c r="HD46" s="7" t="s">
        <v>1384</v>
      </c>
      <c r="HE46" s="26">
        <v>1</v>
      </c>
      <c r="HF46" s="11">
        <v>44203.897592592592</v>
      </c>
      <c r="HG46" s="7" t="s" cm="1">
        <v>750</v>
      </c>
      <c r="HH46" s="7" t="s" cm="1">
        <v>440</v>
      </c>
      <c r="HI46" s="7" t="s" cm="1">
        <v>316</v>
      </c>
      <c r="HJ46" s="9" t="s">
        <v>387</v>
      </c>
      <c r="HK46" s="25" t="s">
        <v>116</v>
      </c>
      <c r="HL46" s="7" t="s">
        <v>1386</v>
      </c>
      <c r="HM46" s="26">
        <v>1</v>
      </c>
      <c r="HN46" s="11">
        <v>44203.905069444445</v>
      </c>
      <c r="HO46" s="7" t="s" cm="1">
        <v>359</v>
      </c>
      <c r="HP46" s="7" t="s" cm="1">
        <v>387</v>
      </c>
      <c r="HQ46" s="7" t="s" cm="1">
        <v>307</v>
      </c>
      <c r="HR46" s="9" t="s">
        <v>977</v>
      </c>
      <c r="HS46" s="25" t="s">
        <v>116</v>
      </c>
      <c r="HT46" s="7" t="s">
        <v>1483</v>
      </c>
      <c r="HU46" s="26">
        <v>1</v>
      </c>
      <c r="HV46" s="11">
        <v>44203.912523148145</v>
      </c>
      <c r="HW46" s="7" t="s" cm="1">
        <v>1229</v>
      </c>
      <c r="HX46" s="7" t="s" cm="1">
        <v>977</v>
      </c>
      <c r="HY46" s="7" t="s" cm="1">
        <v>820</v>
      </c>
      <c r="HZ46" s="9" t="s">
        <v>522</v>
      </c>
      <c r="IA46" s="25" t="s">
        <v>116</v>
      </c>
      <c r="IB46" s="7" t="s">
        <v>1484</v>
      </c>
      <c r="IC46" s="26">
        <v>1</v>
      </c>
      <c r="ID46" s="11">
        <v>44203.92</v>
      </c>
      <c r="IE46" s="7" t="s" cm="1">
        <v>752</v>
      </c>
      <c r="IF46" s="7" t="s" cm="1">
        <v>522</v>
      </c>
      <c r="IG46" s="7" t="s" cm="1">
        <v>350</v>
      </c>
      <c r="IJ46" s="13" t="s">
        <v>212</v>
      </c>
      <c r="IK46" s="13" t="s">
        <v>213</v>
      </c>
      <c r="IL46" s="24">
        <v>62</v>
      </c>
      <c r="IM46" s="9" t="s">
        <v>977</v>
      </c>
      <c r="IN46" s="25" t="s">
        <v>116</v>
      </c>
      <c r="IO46" s="7" t="s">
        <v>959</v>
      </c>
      <c r="IP46" s="26">
        <v>1</v>
      </c>
      <c r="IQ46" s="11">
        <v>44202.719282407408</v>
      </c>
      <c r="IR46" s="7" t="s" cm="1">
        <v>1229</v>
      </c>
      <c r="IS46" s="7" t="s" cm="1">
        <v>977</v>
      </c>
      <c r="IT46" s="7" t="s" cm="1">
        <v>820</v>
      </c>
      <c r="IU46" s="9" t="s">
        <v>977</v>
      </c>
      <c r="IV46" s="25" t="s">
        <v>116</v>
      </c>
      <c r="IW46" s="7" t="s">
        <v>962</v>
      </c>
      <c r="IX46" s="26">
        <v>1</v>
      </c>
      <c r="IY46" s="11">
        <v>44202.787129629629</v>
      </c>
      <c r="IZ46" s="7" t="s" cm="1">
        <v>1229</v>
      </c>
      <c r="JA46" s="7" t="s" cm="1">
        <v>977</v>
      </c>
      <c r="JB46" s="7" t="s" cm="1">
        <v>820</v>
      </c>
      <c r="JC46" s="9" t="s">
        <v>977</v>
      </c>
      <c r="JD46" s="25" t="s">
        <v>116</v>
      </c>
      <c r="JE46" s="7" t="s">
        <v>964</v>
      </c>
      <c r="JF46" s="26">
        <v>1</v>
      </c>
      <c r="JG46" s="11">
        <v>44202.870127314818</v>
      </c>
      <c r="JH46" s="7" t="s" cm="1">
        <v>1229</v>
      </c>
      <c r="JI46" s="7" t="s" cm="1">
        <v>977</v>
      </c>
      <c r="JJ46" s="7" t="s" cm="1">
        <v>820</v>
      </c>
      <c r="JK46" s="9" t="s">
        <v>522</v>
      </c>
      <c r="JL46" s="25" t="s">
        <v>116</v>
      </c>
      <c r="JM46" s="7" t="s">
        <v>966</v>
      </c>
      <c r="JN46" s="26">
        <v>1</v>
      </c>
      <c r="JO46" s="11">
        <v>44202.945601851854</v>
      </c>
      <c r="JP46" s="7" t="s" cm="1">
        <v>752</v>
      </c>
      <c r="JQ46" s="7" t="s" cm="1">
        <v>522</v>
      </c>
      <c r="JR46" s="7" t="s" cm="1">
        <v>350</v>
      </c>
      <c r="JS46" s="9" t="s">
        <v>977</v>
      </c>
      <c r="JT46" s="25" t="s">
        <v>116</v>
      </c>
      <c r="JU46" s="7" t="s">
        <v>969</v>
      </c>
      <c r="JV46" s="26">
        <v>1</v>
      </c>
      <c r="JW46" s="11">
        <v>44202.953159722223</v>
      </c>
      <c r="JX46" s="7" t="s" cm="1">
        <v>1229</v>
      </c>
      <c r="JY46" s="7" t="s" cm="1">
        <v>977</v>
      </c>
      <c r="JZ46" s="7" t="s" cm="1">
        <v>820</v>
      </c>
      <c r="KA46" s="9" t="s">
        <v>1230</v>
      </c>
      <c r="KB46" s="25" t="s">
        <v>96</v>
      </c>
      <c r="KC46" s="7" t="s">
        <v>971</v>
      </c>
      <c r="KD46" s="26">
        <v>1</v>
      </c>
      <c r="KE46" s="11">
        <v>44203.028726851851</v>
      </c>
      <c r="KF46" s="7" t="s" cm="1">
        <v>1229</v>
      </c>
      <c r="KG46" s="7" t="s" cm="1">
        <v>977</v>
      </c>
      <c r="KH46" s="7" t="s" cm="1">
        <v>820</v>
      </c>
      <c r="KI46" s="9" t="s">
        <v>522</v>
      </c>
      <c r="KJ46" s="25" t="s">
        <v>116</v>
      </c>
      <c r="KK46" s="7" t="s">
        <v>814</v>
      </c>
      <c r="KL46" s="26">
        <v>1</v>
      </c>
      <c r="KM46" s="11">
        <v>44203.043842592589</v>
      </c>
      <c r="KN46" s="7" t="s" cm="1">
        <v>752</v>
      </c>
      <c r="KO46" s="7" t="s" cm="1">
        <v>522</v>
      </c>
      <c r="KP46" s="7" t="s" cm="1">
        <v>350</v>
      </c>
      <c r="KQ46" s="9" t="s">
        <v>977</v>
      </c>
      <c r="KR46" s="25" t="s">
        <v>116</v>
      </c>
      <c r="KS46" s="7" t="s">
        <v>817</v>
      </c>
      <c r="KT46" s="26">
        <v>1</v>
      </c>
      <c r="KU46" s="11">
        <v>44203.096782407411</v>
      </c>
      <c r="KV46" s="7" t="s" cm="1">
        <v>1229</v>
      </c>
      <c r="KW46" s="7" t="s" cm="1">
        <v>977</v>
      </c>
      <c r="KX46" s="7" t="s" cm="1">
        <v>820</v>
      </c>
      <c r="KY46" s="9" t="s">
        <v>490</v>
      </c>
      <c r="KZ46" s="25" t="s">
        <v>116</v>
      </c>
      <c r="LA46" s="7" t="s">
        <v>822</v>
      </c>
      <c r="LB46" s="26">
        <v>1</v>
      </c>
      <c r="LC46" s="11">
        <v>44203.180162037039</v>
      </c>
      <c r="LD46" s="7" t="s" cm="1">
        <v>749</v>
      </c>
      <c r="LE46" s="7" t="s" cm="1">
        <v>490</v>
      </c>
      <c r="LF46" s="7" t="s" cm="1">
        <v>311</v>
      </c>
      <c r="LG46" s="9" t="s">
        <v>977</v>
      </c>
      <c r="LH46" s="25" t="s">
        <v>116</v>
      </c>
      <c r="LI46" s="7" t="s">
        <v>824</v>
      </c>
      <c r="LJ46" s="26">
        <v>1</v>
      </c>
      <c r="LK46" s="11">
        <v>44203.187754629631</v>
      </c>
      <c r="LL46" s="7" t="s" cm="1">
        <v>1229</v>
      </c>
      <c r="LM46" s="7" t="s" cm="1">
        <v>977</v>
      </c>
      <c r="LN46" s="7" t="s" cm="1">
        <v>820</v>
      </c>
      <c r="LO46" s="9" t="s">
        <v>444</v>
      </c>
      <c r="LP46" s="25" t="s">
        <v>116</v>
      </c>
      <c r="LQ46" s="7" t="s">
        <v>897</v>
      </c>
      <c r="LR46" s="26">
        <v>1</v>
      </c>
      <c r="LS46" s="11">
        <v>44203.263541666667</v>
      </c>
      <c r="LT46" s="7" t="s" cm="1">
        <v>354</v>
      </c>
      <c r="LU46" s="7" t="s" cm="1">
        <v>444</v>
      </c>
      <c r="LV46" s="7" t="s" cm="1">
        <v>332</v>
      </c>
      <c r="LW46" s="9" t="s">
        <v>522</v>
      </c>
      <c r="LX46" s="25" t="s">
        <v>116</v>
      </c>
      <c r="LY46" s="7" t="s">
        <v>899</v>
      </c>
      <c r="LZ46" s="26">
        <v>1</v>
      </c>
      <c r="MA46" s="11">
        <v>44203.271122685182</v>
      </c>
      <c r="MB46" s="7" t="s" cm="1">
        <v>752</v>
      </c>
      <c r="MC46" s="7" t="s" cm="1">
        <v>522</v>
      </c>
      <c r="MD46" s="7" t="s" cm="1">
        <v>350</v>
      </c>
      <c r="ME46" s="9" t="s">
        <v>444</v>
      </c>
      <c r="MF46" s="25" t="s">
        <v>116</v>
      </c>
      <c r="MG46" s="7" t="s">
        <v>902</v>
      </c>
      <c r="MH46" s="26">
        <v>1</v>
      </c>
      <c r="MI46" s="11">
        <v>44203.293854166666</v>
      </c>
      <c r="MJ46" s="7" t="s" cm="1">
        <v>354</v>
      </c>
      <c r="MK46" s="7" t="s" cm="1">
        <v>444</v>
      </c>
      <c r="ML46" s="7" t="s" cm="1">
        <v>332</v>
      </c>
    </row>
    <row r="47" spans="1:350" x14ac:dyDescent="0.25">
      <c r="A47" s="1" t="s">
        <v>216</v>
      </c>
      <c r="B47" s="28" t="s">
        <v>216</v>
      </c>
      <c r="C47" s="28" t="s">
        <v>217</v>
      </c>
      <c r="D47" s="29">
        <v>63</v>
      </c>
      <c r="E47" s="30" t="s">
        <v>304</v>
      </c>
      <c r="F47" s="31" t="s">
        <v>116</v>
      </c>
      <c r="G47" s="32" t="s">
        <v>305</v>
      </c>
      <c r="H47" s="33">
        <v>1</v>
      </c>
      <c r="I47" s="34">
        <v>44200.931643518517</v>
      </c>
      <c r="J47" s="32" t="s" cm="1">
        <v>357</v>
      </c>
      <c r="K47" s="32" t="s" cm="1">
        <v>304</v>
      </c>
      <c r="L47" s="32" t="s" cm="1">
        <v>307</v>
      </c>
      <c r="M47" s="30" t="s">
        <v>308</v>
      </c>
      <c r="N47" s="31" t="s">
        <v>116</v>
      </c>
      <c r="O47" s="32" t="s">
        <v>309</v>
      </c>
      <c r="P47" s="33">
        <v>1</v>
      </c>
      <c r="Q47" s="34">
        <v>44200.938900462963</v>
      </c>
      <c r="R47" s="32" t="s" cm="1">
        <v>126</v>
      </c>
      <c r="S47" s="32" t="s" cm="1">
        <v>308</v>
      </c>
      <c r="T47" s="32" t="s" cm="1">
        <v>311</v>
      </c>
      <c r="U47" s="30" t="s">
        <v>315</v>
      </c>
      <c r="V47" s="31" t="s">
        <v>116</v>
      </c>
      <c r="W47" s="32" t="s">
        <v>313</v>
      </c>
      <c r="X47" s="33">
        <v>1</v>
      </c>
      <c r="Y47" s="34">
        <v>44200.946180555555</v>
      </c>
      <c r="Z47" s="32" t="s" cm="1">
        <v>361</v>
      </c>
      <c r="AA47" s="32" t="s" cm="1">
        <v>315</v>
      </c>
      <c r="AB47" s="32" t="s" cm="1">
        <v>316</v>
      </c>
      <c r="AC47" s="30" t="s">
        <v>304</v>
      </c>
      <c r="AD47" s="31" t="s">
        <v>116</v>
      </c>
      <c r="AE47" s="32" t="s">
        <v>318</v>
      </c>
      <c r="AF47" s="33">
        <v>1</v>
      </c>
      <c r="AG47" s="34">
        <v>44200.953449074077</v>
      </c>
      <c r="AH47" s="32" t="s" cm="1">
        <v>357</v>
      </c>
      <c r="AI47" s="32" t="s" cm="1">
        <v>304</v>
      </c>
      <c r="AJ47" s="32" t="s" cm="1">
        <v>307</v>
      </c>
      <c r="AK47" s="30" t="s">
        <v>308</v>
      </c>
      <c r="AL47" s="31" t="s">
        <v>116</v>
      </c>
      <c r="AM47" s="32" t="s">
        <v>320</v>
      </c>
      <c r="AN47" s="33">
        <v>1</v>
      </c>
      <c r="AO47" s="34">
        <v>44200.960729166669</v>
      </c>
      <c r="AP47" s="32" t="s" cm="1">
        <v>126</v>
      </c>
      <c r="AQ47" s="32" t="s" cm="1">
        <v>308</v>
      </c>
      <c r="AR47" s="32" t="s" cm="1">
        <v>311</v>
      </c>
      <c r="AS47" s="30" t="s">
        <v>323</v>
      </c>
      <c r="AT47" s="31" t="s">
        <v>116</v>
      </c>
      <c r="AU47" s="32" t="s">
        <v>321</v>
      </c>
      <c r="AV47" s="33">
        <v>1</v>
      </c>
      <c r="AW47" s="34">
        <v>44200.967986111114</v>
      </c>
      <c r="AX47" s="32" t="s" cm="1">
        <v>425</v>
      </c>
      <c r="AY47" s="32" t="s" cm="1">
        <v>323</v>
      </c>
      <c r="AZ47" s="32" t="s" cm="1">
        <v>324</v>
      </c>
      <c r="BA47" s="30" t="s">
        <v>325</v>
      </c>
      <c r="BB47" s="31" t="s">
        <v>116</v>
      </c>
      <c r="BC47" s="32" t="s">
        <v>326</v>
      </c>
      <c r="BD47" s="33">
        <v>1</v>
      </c>
      <c r="BE47" s="34">
        <v>44200.975266203706</v>
      </c>
      <c r="BF47" s="32" t="s" cm="1">
        <v>750</v>
      </c>
      <c r="BG47" s="32" t="s" cm="1">
        <v>325</v>
      </c>
      <c r="BH47" s="32" t="s" cm="1">
        <v>328</v>
      </c>
      <c r="BI47" s="30" t="s">
        <v>329</v>
      </c>
      <c r="BJ47" s="31" t="s">
        <v>116</v>
      </c>
      <c r="BK47" s="32" t="s">
        <v>330</v>
      </c>
      <c r="BL47" s="33">
        <v>1</v>
      </c>
      <c r="BM47" s="34">
        <v>44200.997083333335</v>
      </c>
      <c r="BN47" s="32" t="s" cm="1">
        <v>753</v>
      </c>
      <c r="BO47" s="32" t="s" cm="1">
        <v>329</v>
      </c>
      <c r="BP47" s="32" t="s" cm="1">
        <v>332</v>
      </c>
      <c r="BQ47" s="30" t="s">
        <v>315</v>
      </c>
      <c r="BR47" s="31" t="s">
        <v>116</v>
      </c>
      <c r="BS47" s="32" t="s">
        <v>333</v>
      </c>
      <c r="BT47" s="33">
        <v>1</v>
      </c>
      <c r="BU47" s="34">
        <v>44201.004351851851</v>
      </c>
      <c r="BV47" s="32" t="s" cm="1">
        <v>361</v>
      </c>
      <c r="BW47" s="32" t="s" cm="1">
        <v>315</v>
      </c>
      <c r="BX47" s="32" t="s" cm="1">
        <v>316</v>
      </c>
      <c r="BY47" s="30" t="s">
        <v>304</v>
      </c>
      <c r="BZ47" s="31" t="s">
        <v>116</v>
      </c>
      <c r="CA47" s="32" t="s">
        <v>334</v>
      </c>
      <c r="CB47" s="33">
        <v>1</v>
      </c>
      <c r="CC47" s="34">
        <v>44201.018888888888</v>
      </c>
      <c r="CD47" s="32" t="s" cm="1">
        <v>357</v>
      </c>
      <c r="CE47" s="32" t="s" cm="1">
        <v>304</v>
      </c>
      <c r="CF47" s="32" t="s" cm="1">
        <v>307</v>
      </c>
      <c r="CG47" s="30" t="s">
        <v>304</v>
      </c>
      <c r="CH47" s="31" t="s">
        <v>116</v>
      </c>
      <c r="CI47" s="32" t="s">
        <v>336</v>
      </c>
      <c r="CJ47" s="33">
        <v>1</v>
      </c>
      <c r="CK47" s="34">
        <v>44201.026145833333</v>
      </c>
      <c r="CL47" s="32" t="s" cm="1">
        <v>357</v>
      </c>
      <c r="CM47" s="32" t="s" cm="1">
        <v>304</v>
      </c>
      <c r="CN47" s="32" t="s" cm="1">
        <v>307</v>
      </c>
      <c r="CO47" s="30" t="s">
        <v>315</v>
      </c>
      <c r="CP47" s="31" t="s">
        <v>116</v>
      </c>
      <c r="CQ47" s="32" t="s">
        <v>338</v>
      </c>
      <c r="CR47" s="33">
        <v>1</v>
      </c>
      <c r="CS47" s="34">
        <v>44201.033414351848</v>
      </c>
      <c r="CT47" s="32" t="s" cm="1">
        <v>361</v>
      </c>
      <c r="CU47" s="32" t="s" cm="1">
        <v>315</v>
      </c>
      <c r="CV47" s="32" t="s" cm="1">
        <v>316</v>
      </c>
      <c r="CW47" s="30" t="s">
        <v>325</v>
      </c>
      <c r="CX47" s="31" t="s">
        <v>116</v>
      </c>
      <c r="CY47" s="32" t="s">
        <v>516</v>
      </c>
      <c r="CZ47" s="33">
        <v>1</v>
      </c>
      <c r="DA47" s="34">
        <v>44201.113368055558</v>
      </c>
      <c r="DB47" s="32" t="s" cm="1">
        <v>750</v>
      </c>
      <c r="DC47" s="32" t="s" cm="1">
        <v>325</v>
      </c>
      <c r="DD47" s="32" t="s" cm="1">
        <v>328</v>
      </c>
      <c r="DE47" s="30" t="s">
        <v>329</v>
      </c>
      <c r="DF47" s="31" t="s">
        <v>116</v>
      </c>
      <c r="DG47" s="32" t="s">
        <v>518</v>
      </c>
      <c r="DH47" s="33">
        <v>1</v>
      </c>
      <c r="DI47" s="34">
        <v>44201.164247685185</v>
      </c>
      <c r="DJ47" s="32" t="s" cm="1">
        <v>753</v>
      </c>
      <c r="DK47" s="32" t="s" cm="1">
        <v>329</v>
      </c>
      <c r="DL47" s="32" t="s" cm="1">
        <v>332</v>
      </c>
      <c r="DM47" s="30" t="s">
        <v>571</v>
      </c>
      <c r="DN47" s="31" t="s">
        <v>116</v>
      </c>
      <c r="DO47" s="32" t="s">
        <v>520</v>
      </c>
      <c r="DP47" s="33">
        <v>1</v>
      </c>
      <c r="DQ47" s="34">
        <v>44201.215173611112</v>
      </c>
      <c r="DR47" s="32" t="s" cm="1">
        <v>754</v>
      </c>
      <c r="DS47" s="32" t="s" cm="1">
        <v>571</v>
      </c>
      <c r="DT47" s="32" t="s" cm="1">
        <v>350</v>
      </c>
      <c r="DU47" s="30" t="s">
        <v>315</v>
      </c>
      <c r="DV47" s="31" t="s">
        <v>116</v>
      </c>
      <c r="DW47" s="32" t="s">
        <v>352</v>
      </c>
      <c r="DX47" s="33">
        <v>1</v>
      </c>
      <c r="DY47" s="34">
        <v>44201.055219907408</v>
      </c>
      <c r="DZ47" s="32" t="s" cm="1">
        <v>361</v>
      </c>
      <c r="EA47" s="32" t="s" cm="1">
        <v>315</v>
      </c>
      <c r="EB47" s="32" t="s" cm="1">
        <v>316</v>
      </c>
      <c r="EC47" s="32"/>
      <c r="ED47" s="1" t="s">
        <v>216</v>
      </c>
      <c r="EE47" s="28" t="s">
        <v>216</v>
      </c>
      <c r="EF47" s="28" t="s">
        <v>217</v>
      </c>
      <c r="EG47" s="29">
        <v>63</v>
      </c>
      <c r="EH47" s="30" t="s">
        <v>571</v>
      </c>
      <c r="EI47" s="31" t="s">
        <v>116</v>
      </c>
      <c r="EJ47" s="32" t="s">
        <v>1367</v>
      </c>
      <c r="EK47" s="33">
        <v>1</v>
      </c>
      <c r="EL47" s="34">
        <v>44197.441516203704</v>
      </c>
      <c r="EM47" s="32" t="s" cm="1">
        <v>754</v>
      </c>
      <c r="EN47" s="32" t="s" cm="1">
        <v>571</v>
      </c>
      <c r="EO47" s="32" t="s" cm="1">
        <v>350</v>
      </c>
      <c r="EP47" s="30" t="s">
        <v>1014</v>
      </c>
      <c r="EQ47" s="31" t="s">
        <v>116</v>
      </c>
      <c r="ER47" s="32" t="s">
        <v>1496</v>
      </c>
      <c r="ES47" s="33">
        <v>1</v>
      </c>
      <c r="ET47" s="34">
        <v>44197.501238425924</v>
      </c>
      <c r="EU47" s="32" t="s" cm="1">
        <v>1667</v>
      </c>
      <c r="EV47" s="32" t="s" cm="1">
        <v>1014</v>
      </c>
      <c r="EW47" s="32" t="s" cm="1">
        <v>1371</v>
      </c>
      <c r="EX47" s="30" t="s">
        <v>571</v>
      </c>
      <c r="EY47" s="31" t="s">
        <v>116</v>
      </c>
      <c r="EZ47" s="32" t="s">
        <v>1373</v>
      </c>
      <c r="FA47" s="33">
        <v>1</v>
      </c>
      <c r="FB47" s="34">
        <v>44197.546087962961</v>
      </c>
      <c r="FC47" s="32" t="s" cm="1">
        <v>754</v>
      </c>
      <c r="FD47" s="32" t="s" cm="1">
        <v>571</v>
      </c>
      <c r="FE47" s="32" t="s" cm="1">
        <v>350</v>
      </c>
      <c r="FF47" s="30" t="s">
        <v>571</v>
      </c>
      <c r="FG47" s="31" t="s">
        <v>116</v>
      </c>
      <c r="FH47" s="32" t="s">
        <v>1375</v>
      </c>
      <c r="FI47" s="33">
        <v>1</v>
      </c>
      <c r="FJ47" s="34">
        <v>44197.598356481481</v>
      </c>
      <c r="FK47" s="32" t="s" cm="1">
        <v>754</v>
      </c>
      <c r="FL47" s="32" t="s" cm="1">
        <v>571</v>
      </c>
      <c r="FM47" s="32" t="s" cm="1">
        <v>350</v>
      </c>
      <c r="FN47" s="30" t="s">
        <v>571</v>
      </c>
      <c r="FO47" s="31" t="s">
        <v>116</v>
      </c>
      <c r="FP47" s="32" t="s">
        <v>1448</v>
      </c>
      <c r="FQ47" s="33">
        <v>1</v>
      </c>
      <c r="FR47" s="34">
        <v>44197.635671296295</v>
      </c>
      <c r="FS47" s="32" t="s" cm="1">
        <v>754</v>
      </c>
      <c r="FT47" s="32" t="s" cm="1">
        <v>571</v>
      </c>
      <c r="FU47" s="32" t="s" cm="1">
        <v>350</v>
      </c>
      <c r="FV47" s="30" t="s">
        <v>571</v>
      </c>
      <c r="FW47" s="31" t="s">
        <v>116</v>
      </c>
      <c r="FX47" s="32" t="s">
        <v>1378</v>
      </c>
      <c r="FY47" s="33">
        <v>1</v>
      </c>
      <c r="FZ47" s="34">
        <v>44197.687905092593</v>
      </c>
      <c r="GA47" s="32" t="s" cm="1">
        <v>754</v>
      </c>
      <c r="GB47" s="32" t="s" cm="1">
        <v>571</v>
      </c>
      <c r="GC47" s="32" t="s" cm="1">
        <v>350</v>
      </c>
      <c r="GD47" s="30" t="s">
        <v>571</v>
      </c>
      <c r="GE47" s="31" t="s">
        <v>116</v>
      </c>
      <c r="GF47" s="32" t="s">
        <v>1379</v>
      </c>
      <c r="GG47" s="33">
        <v>1</v>
      </c>
      <c r="GH47" s="34">
        <v>44197.702847222223</v>
      </c>
      <c r="GI47" s="32" t="s" cm="1">
        <v>754</v>
      </c>
      <c r="GJ47" s="32" t="s" cm="1">
        <v>571</v>
      </c>
      <c r="GK47" s="32" t="s" cm="1">
        <v>350</v>
      </c>
      <c r="GL47" s="30" t="s">
        <v>571</v>
      </c>
      <c r="GM47" s="31" t="s">
        <v>116</v>
      </c>
      <c r="GN47" s="32" t="s">
        <v>1380</v>
      </c>
      <c r="GO47" s="33">
        <v>1</v>
      </c>
      <c r="GP47" s="34">
        <v>44197.717766203707</v>
      </c>
      <c r="GQ47" s="32" t="s" cm="1">
        <v>754</v>
      </c>
      <c r="GR47" s="32" t="s" cm="1">
        <v>571</v>
      </c>
      <c r="GS47" s="32" t="s" cm="1">
        <v>350</v>
      </c>
      <c r="GT47" s="30" t="s">
        <v>329</v>
      </c>
      <c r="GU47" s="31" t="s">
        <v>116</v>
      </c>
      <c r="GV47" s="32" t="s">
        <v>1382</v>
      </c>
      <c r="GW47" s="33">
        <v>1</v>
      </c>
      <c r="GX47" s="34">
        <v>44197.74763888889</v>
      </c>
      <c r="GY47" s="32" t="s" cm="1">
        <v>753</v>
      </c>
      <c r="GZ47" s="32" t="s" cm="1">
        <v>329</v>
      </c>
      <c r="HA47" s="32" t="s" cm="1">
        <v>332</v>
      </c>
      <c r="HB47" s="30" t="s">
        <v>315</v>
      </c>
      <c r="HC47" s="31" t="s">
        <v>116</v>
      </c>
      <c r="HD47" s="32" t="s">
        <v>1384</v>
      </c>
      <c r="HE47" s="33">
        <v>1</v>
      </c>
      <c r="HF47" s="34">
        <v>44197.755104166667</v>
      </c>
      <c r="HG47" s="32" t="s" cm="1">
        <v>361</v>
      </c>
      <c r="HH47" s="32" t="s" cm="1">
        <v>315</v>
      </c>
      <c r="HI47" s="32" t="s" cm="1">
        <v>316</v>
      </c>
      <c r="HJ47" s="30" t="s">
        <v>304</v>
      </c>
      <c r="HK47" s="31" t="s">
        <v>116</v>
      </c>
      <c r="HL47" s="32" t="s">
        <v>1386</v>
      </c>
      <c r="HM47" s="33">
        <v>1</v>
      </c>
      <c r="HN47" s="34">
        <v>44197.76258101852</v>
      </c>
      <c r="HO47" s="32" t="s" cm="1">
        <v>357</v>
      </c>
      <c r="HP47" s="32" t="s" cm="1">
        <v>304</v>
      </c>
      <c r="HQ47" s="32" t="s" cm="1">
        <v>307</v>
      </c>
      <c r="HR47" s="30" t="s">
        <v>819</v>
      </c>
      <c r="HS47" s="31" t="s">
        <v>116</v>
      </c>
      <c r="HT47" s="32" t="s">
        <v>1483</v>
      </c>
      <c r="HU47" s="33">
        <v>1</v>
      </c>
      <c r="HV47" s="34">
        <v>44197.770057870373</v>
      </c>
      <c r="HW47" s="32" t="s" cm="1">
        <v>1231</v>
      </c>
      <c r="HX47" s="32" t="s" cm="1">
        <v>819</v>
      </c>
      <c r="HY47" s="32" t="s" cm="1">
        <v>820</v>
      </c>
      <c r="HZ47" s="30" t="s">
        <v>571</v>
      </c>
      <c r="IA47" s="31" t="s">
        <v>116</v>
      </c>
      <c r="IB47" s="32" t="s">
        <v>1484</v>
      </c>
      <c r="IC47" s="33">
        <v>1</v>
      </c>
      <c r="ID47" s="34">
        <v>44197.829907407409</v>
      </c>
      <c r="IE47" s="32" t="s" cm="1">
        <v>754</v>
      </c>
      <c r="IF47" s="32" t="s" cm="1">
        <v>571</v>
      </c>
      <c r="IG47" s="32" t="s" cm="1">
        <v>350</v>
      </c>
      <c r="IJ47" s="28" t="s">
        <v>216</v>
      </c>
      <c r="IK47" s="28" t="s">
        <v>217</v>
      </c>
      <c r="IL47" s="29">
        <v>63</v>
      </c>
      <c r="IM47" s="30" t="s">
        <v>819</v>
      </c>
      <c r="IN47" s="31" t="s">
        <v>116</v>
      </c>
      <c r="IO47" s="32" t="s">
        <v>959</v>
      </c>
      <c r="IP47" s="33">
        <v>1</v>
      </c>
      <c r="IQ47" s="34">
        <v>44202.719282407408</v>
      </c>
      <c r="IR47" s="32" t="s" cm="1">
        <v>1231</v>
      </c>
      <c r="IS47" s="32" t="s" cm="1">
        <v>819</v>
      </c>
      <c r="IT47" s="32" t="s" cm="1">
        <v>820</v>
      </c>
      <c r="IU47" s="30" t="s">
        <v>819</v>
      </c>
      <c r="IV47" s="31" t="s">
        <v>116</v>
      </c>
      <c r="IW47" s="32" t="s">
        <v>962</v>
      </c>
      <c r="IX47" s="33">
        <v>1</v>
      </c>
      <c r="IY47" s="34">
        <v>44202.787129629629</v>
      </c>
      <c r="IZ47" s="32" t="s" cm="1">
        <v>1231</v>
      </c>
      <c r="JA47" s="32" t="s" cm="1">
        <v>819</v>
      </c>
      <c r="JB47" s="32" t="s" cm="1">
        <v>820</v>
      </c>
      <c r="JC47" s="30" t="s">
        <v>819</v>
      </c>
      <c r="JD47" s="31" t="s">
        <v>116</v>
      </c>
      <c r="JE47" s="32" t="s">
        <v>964</v>
      </c>
      <c r="JF47" s="33">
        <v>1</v>
      </c>
      <c r="JG47" s="34">
        <v>44202.870127314818</v>
      </c>
      <c r="JH47" s="32" t="s" cm="1">
        <v>1231</v>
      </c>
      <c r="JI47" s="32" t="s" cm="1">
        <v>819</v>
      </c>
      <c r="JJ47" s="32" t="s" cm="1">
        <v>820</v>
      </c>
      <c r="JK47" s="30" t="s">
        <v>571</v>
      </c>
      <c r="JL47" s="31" t="s">
        <v>116</v>
      </c>
      <c r="JM47" s="32" t="s">
        <v>966</v>
      </c>
      <c r="JN47" s="33">
        <v>1</v>
      </c>
      <c r="JO47" s="34">
        <v>44202.945601851854</v>
      </c>
      <c r="JP47" s="32" t="s" cm="1">
        <v>754</v>
      </c>
      <c r="JQ47" s="32" t="s" cm="1">
        <v>571</v>
      </c>
      <c r="JR47" s="32" t="s" cm="1">
        <v>350</v>
      </c>
      <c r="JS47" s="30" t="s">
        <v>819</v>
      </c>
      <c r="JT47" s="31" t="s">
        <v>116</v>
      </c>
      <c r="JU47" s="32" t="s">
        <v>969</v>
      </c>
      <c r="JV47" s="33">
        <v>1</v>
      </c>
      <c r="JW47" s="34">
        <v>44202.953159722223</v>
      </c>
      <c r="JX47" s="32" t="s" cm="1">
        <v>1231</v>
      </c>
      <c r="JY47" s="32" t="s" cm="1">
        <v>819</v>
      </c>
      <c r="JZ47" s="32" t="s" cm="1">
        <v>820</v>
      </c>
      <c r="KA47" s="30" t="s">
        <v>819</v>
      </c>
      <c r="KB47" s="31" t="s">
        <v>116</v>
      </c>
      <c r="KC47" s="32" t="s">
        <v>971</v>
      </c>
      <c r="KD47" s="33">
        <v>1</v>
      </c>
      <c r="KE47" s="34">
        <v>44203.028726851851</v>
      </c>
      <c r="KF47" s="32" t="s" cm="1">
        <v>1231</v>
      </c>
      <c r="KG47" s="32" t="s" cm="1">
        <v>819</v>
      </c>
      <c r="KH47" s="32" t="s" cm="1">
        <v>820</v>
      </c>
      <c r="KI47" s="30" t="s">
        <v>571</v>
      </c>
      <c r="KJ47" s="31" t="s">
        <v>116</v>
      </c>
      <c r="KK47" s="32" t="s">
        <v>814</v>
      </c>
      <c r="KL47" s="33">
        <v>1</v>
      </c>
      <c r="KM47" s="34">
        <v>44203.043842592589</v>
      </c>
      <c r="KN47" s="32" t="s" cm="1">
        <v>754</v>
      </c>
      <c r="KO47" s="32" t="s" cm="1">
        <v>571</v>
      </c>
      <c r="KP47" s="32" t="s" cm="1">
        <v>350</v>
      </c>
      <c r="KQ47" s="30" t="s">
        <v>819</v>
      </c>
      <c r="KR47" s="31" t="s">
        <v>116</v>
      </c>
      <c r="KS47" s="32" t="s">
        <v>817</v>
      </c>
      <c r="KT47" s="33">
        <v>1</v>
      </c>
      <c r="KU47" s="34">
        <v>44203.096782407411</v>
      </c>
      <c r="KV47" s="32" t="s" cm="1">
        <v>1231</v>
      </c>
      <c r="KW47" s="32" t="s" cm="1">
        <v>819</v>
      </c>
      <c r="KX47" s="32" t="s" cm="1">
        <v>820</v>
      </c>
      <c r="KY47" s="30" t="s">
        <v>308</v>
      </c>
      <c r="KZ47" s="31" t="s">
        <v>116</v>
      </c>
      <c r="LA47" s="32" t="s">
        <v>822</v>
      </c>
      <c r="LB47" s="33">
        <v>1</v>
      </c>
      <c r="LC47" s="34">
        <v>44203.180162037039</v>
      </c>
      <c r="LD47" s="32" t="s" cm="1">
        <v>126</v>
      </c>
      <c r="LE47" s="32" t="s" cm="1">
        <v>308</v>
      </c>
      <c r="LF47" s="32" t="s" cm="1">
        <v>311</v>
      </c>
      <c r="LG47" s="30" t="s">
        <v>819</v>
      </c>
      <c r="LH47" s="31" t="s">
        <v>116</v>
      </c>
      <c r="LI47" s="32" t="s">
        <v>824</v>
      </c>
      <c r="LJ47" s="33">
        <v>1</v>
      </c>
      <c r="LK47" s="34">
        <v>44203.187754629631</v>
      </c>
      <c r="LL47" s="32" t="s" cm="1">
        <v>1231</v>
      </c>
      <c r="LM47" s="32" t="s" cm="1">
        <v>819</v>
      </c>
      <c r="LN47" s="32" t="s" cm="1">
        <v>820</v>
      </c>
      <c r="LO47" s="30" t="s">
        <v>329</v>
      </c>
      <c r="LP47" s="31" t="s">
        <v>116</v>
      </c>
      <c r="LQ47" s="32" t="s">
        <v>897</v>
      </c>
      <c r="LR47" s="33">
        <v>1</v>
      </c>
      <c r="LS47" s="34">
        <v>44203.263541666667</v>
      </c>
      <c r="LT47" s="32" t="s" cm="1">
        <v>753</v>
      </c>
      <c r="LU47" s="32" t="s" cm="1">
        <v>329</v>
      </c>
      <c r="LV47" s="32" t="s" cm="1">
        <v>332</v>
      </c>
      <c r="LW47" s="30" t="s">
        <v>571</v>
      </c>
      <c r="LX47" s="31" t="s">
        <v>116</v>
      </c>
      <c r="LY47" s="32" t="s">
        <v>899</v>
      </c>
      <c r="LZ47" s="33">
        <v>1</v>
      </c>
      <c r="MA47" s="34">
        <v>44203.271122685182</v>
      </c>
      <c r="MB47" s="32" t="s" cm="1">
        <v>754</v>
      </c>
      <c r="MC47" s="32" t="s" cm="1">
        <v>571</v>
      </c>
      <c r="MD47" s="32" t="s" cm="1">
        <v>350</v>
      </c>
      <c r="ME47" s="30" t="s">
        <v>329</v>
      </c>
      <c r="MF47" s="31" t="s">
        <v>116</v>
      </c>
      <c r="MG47" s="32" t="s">
        <v>902</v>
      </c>
      <c r="MH47" s="33">
        <v>1</v>
      </c>
      <c r="MI47" s="34">
        <v>44203.293854166666</v>
      </c>
      <c r="MJ47" s="32" t="s" cm="1">
        <v>753</v>
      </c>
      <c r="MK47" s="32" t="s" cm="1">
        <v>329</v>
      </c>
      <c r="ML47" s="32" t="s" cm="1">
        <v>332</v>
      </c>
    </row>
    <row r="48" spans="1:350" x14ac:dyDescent="0.25">
      <c r="A48" s="1" t="s">
        <v>220</v>
      </c>
      <c r="B48" s="13" t="s">
        <v>220</v>
      </c>
      <c r="C48" s="13" t="s">
        <v>221</v>
      </c>
      <c r="D48" s="24">
        <v>64</v>
      </c>
      <c r="E48" s="9" t="s">
        <v>387</v>
      </c>
      <c r="F48" s="25" t="s">
        <v>116</v>
      </c>
      <c r="G48" s="7" t="s">
        <v>305</v>
      </c>
      <c r="H48" s="26">
        <v>1</v>
      </c>
      <c r="I48" s="11">
        <v>44200.931643518517</v>
      </c>
      <c r="J48" s="7" t="s" cm="1">
        <v>356</v>
      </c>
      <c r="K48" s="7" t="s" cm="1">
        <v>387</v>
      </c>
      <c r="L48" s="7" t="s" cm="1">
        <v>307</v>
      </c>
      <c r="M48" s="9" t="s">
        <v>490</v>
      </c>
      <c r="N48" s="25" t="s">
        <v>116</v>
      </c>
      <c r="O48" s="7" t="s">
        <v>309</v>
      </c>
      <c r="P48" s="26">
        <v>1</v>
      </c>
      <c r="Q48" s="11">
        <v>44200.938900462963</v>
      </c>
      <c r="R48" s="7" t="s" cm="1">
        <v>698</v>
      </c>
      <c r="S48" s="7" t="s" cm="1">
        <v>490</v>
      </c>
      <c r="T48" s="7" t="s" cm="1">
        <v>311</v>
      </c>
      <c r="U48" s="9" t="s">
        <v>440</v>
      </c>
      <c r="V48" s="25" t="s">
        <v>116</v>
      </c>
      <c r="W48" s="7" t="s">
        <v>313</v>
      </c>
      <c r="X48" s="26">
        <v>1</v>
      </c>
      <c r="Y48" s="11">
        <v>44200.946180555555</v>
      </c>
      <c r="Z48" s="7" t="s" cm="1">
        <v>126</v>
      </c>
      <c r="AA48" s="7" t="s" cm="1">
        <v>440</v>
      </c>
      <c r="AB48" s="7" t="s" cm="1">
        <v>316</v>
      </c>
      <c r="AC48" s="9" t="s">
        <v>387</v>
      </c>
      <c r="AD48" s="25" t="s">
        <v>116</v>
      </c>
      <c r="AE48" s="7" t="s">
        <v>318</v>
      </c>
      <c r="AF48" s="26">
        <v>1</v>
      </c>
      <c r="AG48" s="11">
        <v>44200.953449074077</v>
      </c>
      <c r="AH48" s="7" t="s" cm="1">
        <v>356</v>
      </c>
      <c r="AI48" s="7" t="s" cm="1">
        <v>387</v>
      </c>
      <c r="AJ48" s="7" t="s" cm="1">
        <v>307</v>
      </c>
      <c r="AK48" s="9" t="s">
        <v>490</v>
      </c>
      <c r="AL48" s="25" t="s">
        <v>116</v>
      </c>
      <c r="AM48" s="7" t="s">
        <v>320</v>
      </c>
      <c r="AN48" s="26">
        <v>1</v>
      </c>
      <c r="AO48" s="11">
        <v>44200.960729166669</v>
      </c>
      <c r="AP48" s="7" t="s" cm="1">
        <v>698</v>
      </c>
      <c r="AQ48" s="7" t="s" cm="1">
        <v>490</v>
      </c>
      <c r="AR48" s="7" t="s" cm="1">
        <v>311</v>
      </c>
      <c r="AS48" s="9" t="s">
        <v>493</v>
      </c>
      <c r="AT48" s="25" t="s">
        <v>116</v>
      </c>
      <c r="AU48" s="7" t="s">
        <v>321</v>
      </c>
      <c r="AV48" s="26">
        <v>1</v>
      </c>
      <c r="AW48" s="11">
        <v>44200.967986111114</v>
      </c>
      <c r="AX48" s="7" t="s" cm="1">
        <v>699</v>
      </c>
      <c r="AY48" s="7" t="s" cm="1">
        <v>493</v>
      </c>
      <c r="AZ48" s="7" t="s" cm="1">
        <v>324</v>
      </c>
      <c r="BA48" s="9" t="s">
        <v>495</v>
      </c>
      <c r="BB48" s="25" t="s">
        <v>116</v>
      </c>
      <c r="BC48" s="7" t="s">
        <v>326</v>
      </c>
      <c r="BD48" s="26">
        <v>1</v>
      </c>
      <c r="BE48" s="11">
        <v>44200.975266203706</v>
      </c>
      <c r="BF48" s="7" t="s" cm="1">
        <v>700</v>
      </c>
      <c r="BG48" s="7" t="s" cm="1">
        <v>495</v>
      </c>
      <c r="BH48" s="7" t="s" cm="1">
        <v>328</v>
      </c>
      <c r="BI48" s="9" t="s">
        <v>444</v>
      </c>
      <c r="BJ48" s="25" t="s">
        <v>116</v>
      </c>
      <c r="BK48" s="7" t="s">
        <v>330</v>
      </c>
      <c r="BL48" s="26">
        <v>1</v>
      </c>
      <c r="BM48" s="11">
        <v>44200.997083333335</v>
      </c>
      <c r="BN48" s="7" t="s" cm="1">
        <v>701</v>
      </c>
      <c r="BO48" s="7" t="s" cm="1">
        <v>444</v>
      </c>
      <c r="BP48" s="7" t="s" cm="1">
        <v>332</v>
      </c>
      <c r="BQ48" s="9" t="s">
        <v>440</v>
      </c>
      <c r="BR48" s="25" t="s">
        <v>116</v>
      </c>
      <c r="BS48" s="7" t="s">
        <v>333</v>
      </c>
      <c r="BT48" s="26">
        <v>1</v>
      </c>
      <c r="BU48" s="11">
        <v>44201.004351851851</v>
      </c>
      <c r="BV48" s="7" t="s" cm="1">
        <v>126</v>
      </c>
      <c r="BW48" s="7" t="s" cm="1">
        <v>440</v>
      </c>
      <c r="BX48" s="7" t="s" cm="1">
        <v>316</v>
      </c>
      <c r="BY48" s="9" t="s">
        <v>387</v>
      </c>
      <c r="BZ48" s="25" t="s">
        <v>116</v>
      </c>
      <c r="CA48" s="7" t="s">
        <v>334</v>
      </c>
      <c r="CB48" s="26">
        <v>1</v>
      </c>
      <c r="CC48" s="11">
        <v>44201.018888888888</v>
      </c>
      <c r="CD48" s="7" t="s" cm="1">
        <v>356</v>
      </c>
      <c r="CE48" s="7" t="s" cm="1">
        <v>387</v>
      </c>
      <c r="CF48" s="7" t="s" cm="1">
        <v>307</v>
      </c>
      <c r="CG48" s="9" t="s">
        <v>387</v>
      </c>
      <c r="CH48" s="25" t="s">
        <v>116</v>
      </c>
      <c r="CI48" s="7" t="s">
        <v>336</v>
      </c>
      <c r="CJ48" s="26">
        <v>1</v>
      </c>
      <c r="CK48" s="11">
        <v>44201.026145833333</v>
      </c>
      <c r="CL48" s="7" t="s" cm="1">
        <v>356</v>
      </c>
      <c r="CM48" s="7" t="s" cm="1">
        <v>387</v>
      </c>
      <c r="CN48" s="7" t="s" cm="1">
        <v>307</v>
      </c>
      <c r="CO48" s="9" t="s">
        <v>440</v>
      </c>
      <c r="CP48" s="25" t="s">
        <v>116</v>
      </c>
      <c r="CQ48" s="7" t="s">
        <v>338</v>
      </c>
      <c r="CR48" s="26">
        <v>1</v>
      </c>
      <c r="CS48" s="11">
        <v>44201.033414351848</v>
      </c>
      <c r="CT48" s="7" t="s" cm="1">
        <v>126</v>
      </c>
      <c r="CU48" s="7" t="s" cm="1">
        <v>440</v>
      </c>
      <c r="CV48" s="7" t="s" cm="1">
        <v>316</v>
      </c>
      <c r="CW48" s="9" t="s">
        <v>495</v>
      </c>
      <c r="CX48" s="25" t="s">
        <v>116</v>
      </c>
      <c r="CY48" s="7" t="s">
        <v>516</v>
      </c>
      <c r="CZ48" s="26">
        <v>1</v>
      </c>
      <c r="DA48" s="11">
        <v>44201.113368055558</v>
      </c>
      <c r="DB48" s="7" t="s" cm="1">
        <v>700</v>
      </c>
      <c r="DC48" s="7" t="s" cm="1">
        <v>495</v>
      </c>
      <c r="DD48" s="7" t="s" cm="1">
        <v>328</v>
      </c>
      <c r="DE48" s="9" t="s">
        <v>444</v>
      </c>
      <c r="DF48" s="25" t="s">
        <v>116</v>
      </c>
      <c r="DG48" s="7" t="s">
        <v>518</v>
      </c>
      <c r="DH48" s="26">
        <v>1</v>
      </c>
      <c r="DI48" s="11">
        <v>44201.164247685185</v>
      </c>
      <c r="DJ48" s="7" t="s" cm="1">
        <v>701</v>
      </c>
      <c r="DK48" s="7" t="s" cm="1">
        <v>444</v>
      </c>
      <c r="DL48" s="7" t="s" cm="1">
        <v>332</v>
      </c>
      <c r="DM48" s="9" t="s">
        <v>522</v>
      </c>
      <c r="DN48" s="25" t="s">
        <v>116</v>
      </c>
      <c r="DO48" s="7" t="s">
        <v>520</v>
      </c>
      <c r="DP48" s="26">
        <v>1</v>
      </c>
      <c r="DQ48" s="11">
        <v>44201.215173611112</v>
      </c>
      <c r="DR48" s="7" t="s" cm="1">
        <v>42</v>
      </c>
      <c r="DS48" s="7" t="s" cm="1">
        <v>522</v>
      </c>
      <c r="DT48" s="7" t="s" cm="1">
        <v>350</v>
      </c>
      <c r="DU48" s="9" t="s">
        <v>440</v>
      </c>
      <c r="DV48" s="25" t="s">
        <v>116</v>
      </c>
      <c r="DW48" s="7" t="s">
        <v>352</v>
      </c>
      <c r="DX48" s="26">
        <v>1</v>
      </c>
      <c r="DY48" s="11">
        <v>44201.055219907408</v>
      </c>
      <c r="DZ48" s="7" t="s" cm="1">
        <v>126</v>
      </c>
      <c r="EA48" s="7" t="s" cm="1">
        <v>440</v>
      </c>
      <c r="EB48" s="7" t="s" cm="1">
        <v>316</v>
      </c>
      <c r="ED48" s="1" t="s">
        <v>220</v>
      </c>
      <c r="EE48" s="13" t="s">
        <v>220</v>
      </c>
      <c r="EF48" s="13" t="s">
        <v>221</v>
      </c>
      <c r="EG48" s="24">
        <v>64</v>
      </c>
      <c r="EH48" s="9" t="s">
        <v>522</v>
      </c>
      <c r="EI48" s="25" t="s">
        <v>116</v>
      </c>
      <c r="EJ48" s="7" t="s">
        <v>1367</v>
      </c>
      <c r="EK48" s="26">
        <v>1</v>
      </c>
      <c r="EL48" s="11">
        <v>44197.441516203704</v>
      </c>
      <c r="EM48" s="7" t="s" cm="1">
        <v>42</v>
      </c>
      <c r="EN48" s="7" t="s" cm="1">
        <v>522</v>
      </c>
      <c r="EO48" s="7" t="s" cm="1">
        <v>350</v>
      </c>
      <c r="EP48" s="9" t="s">
        <v>1498</v>
      </c>
      <c r="EQ48" s="25" t="s">
        <v>116</v>
      </c>
      <c r="ER48" s="7" t="s">
        <v>1496</v>
      </c>
      <c r="ES48" s="26">
        <v>1</v>
      </c>
      <c r="ET48" s="11">
        <v>44197.501238425924</v>
      </c>
      <c r="EU48" s="7" t="s" cm="1">
        <v>1668</v>
      </c>
      <c r="EV48" s="7" t="s" cm="1">
        <v>1498</v>
      </c>
      <c r="EW48" s="7" t="s" cm="1">
        <v>1371</v>
      </c>
      <c r="EX48" s="9" t="s">
        <v>522</v>
      </c>
      <c r="EY48" s="25" t="s">
        <v>116</v>
      </c>
      <c r="EZ48" s="7" t="s">
        <v>1373</v>
      </c>
      <c r="FA48" s="26">
        <v>1</v>
      </c>
      <c r="FB48" s="11">
        <v>44197.546087962961</v>
      </c>
      <c r="FC48" s="7" t="s" cm="1">
        <v>42</v>
      </c>
      <c r="FD48" s="7" t="s" cm="1">
        <v>522</v>
      </c>
      <c r="FE48" s="7" t="s" cm="1">
        <v>350</v>
      </c>
      <c r="FF48" s="9" t="s">
        <v>522</v>
      </c>
      <c r="FG48" s="25" t="s">
        <v>116</v>
      </c>
      <c r="FH48" s="7" t="s">
        <v>1375</v>
      </c>
      <c r="FI48" s="26">
        <v>1</v>
      </c>
      <c r="FJ48" s="11">
        <v>44197.598356481481</v>
      </c>
      <c r="FK48" s="7" t="s" cm="1">
        <v>42</v>
      </c>
      <c r="FL48" s="7" t="s" cm="1">
        <v>522</v>
      </c>
      <c r="FM48" s="7" t="s" cm="1">
        <v>350</v>
      </c>
      <c r="FN48" s="9" t="s">
        <v>522</v>
      </c>
      <c r="FO48" s="25" t="s">
        <v>116</v>
      </c>
      <c r="FP48" s="7" t="s">
        <v>1448</v>
      </c>
      <c r="FQ48" s="26">
        <v>1</v>
      </c>
      <c r="FR48" s="11">
        <v>44197.635671296295</v>
      </c>
      <c r="FS48" s="7" t="s" cm="1">
        <v>42</v>
      </c>
      <c r="FT48" s="7" t="s" cm="1">
        <v>522</v>
      </c>
      <c r="FU48" s="7" t="s" cm="1">
        <v>350</v>
      </c>
      <c r="FV48" s="9" t="s">
        <v>522</v>
      </c>
      <c r="FW48" s="25" t="s">
        <v>116</v>
      </c>
      <c r="FX48" s="7" t="s">
        <v>1378</v>
      </c>
      <c r="FY48" s="26">
        <v>1</v>
      </c>
      <c r="FZ48" s="11">
        <v>44197.687905092593</v>
      </c>
      <c r="GA48" s="7" t="s" cm="1">
        <v>42</v>
      </c>
      <c r="GB48" s="7" t="s" cm="1">
        <v>522</v>
      </c>
      <c r="GC48" s="7" t="s" cm="1">
        <v>350</v>
      </c>
      <c r="GD48" s="9" t="s">
        <v>522</v>
      </c>
      <c r="GE48" s="25" t="s">
        <v>116</v>
      </c>
      <c r="GF48" s="7" t="s">
        <v>1379</v>
      </c>
      <c r="GG48" s="26">
        <v>1</v>
      </c>
      <c r="GH48" s="11">
        <v>44197.702847222223</v>
      </c>
      <c r="GI48" s="7" t="s" cm="1">
        <v>42</v>
      </c>
      <c r="GJ48" s="7" t="s" cm="1">
        <v>522</v>
      </c>
      <c r="GK48" s="7" t="s" cm="1">
        <v>350</v>
      </c>
      <c r="GL48" s="9" t="s">
        <v>522</v>
      </c>
      <c r="GM48" s="25" t="s">
        <v>116</v>
      </c>
      <c r="GN48" s="7" t="s">
        <v>1380</v>
      </c>
      <c r="GO48" s="26">
        <v>1</v>
      </c>
      <c r="GP48" s="11">
        <v>44197.717766203707</v>
      </c>
      <c r="GQ48" s="7" t="s" cm="1">
        <v>42</v>
      </c>
      <c r="GR48" s="7" t="s" cm="1">
        <v>522</v>
      </c>
      <c r="GS48" s="7" t="s" cm="1">
        <v>350</v>
      </c>
      <c r="GT48" s="9" t="s">
        <v>444</v>
      </c>
      <c r="GU48" s="25" t="s">
        <v>116</v>
      </c>
      <c r="GV48" s="7" t="s">
        <v>1382</v>
      </c>
      <c r="GW48" s="26">
        <v>1</v>
      </c>
      <c r="GX48" s="11">
        <v>44197.74763888889</v>
      </c>
      <c r="GY48" s="7" t="s" cm="1">
        <v>701</v>
      </c>
      <c r="GZ48" s="7" t="s" cm="1">
        <v>444</v>
      </c>
      <c r="HA48" s="7" t="s" cm="1">
        <v>332</v>
      </c>
      <c r="HB48" s="9" t="s">
        <v>440</v>
      </c>
      <c r="HC48" s="25" t="s">
        <v>116</v>
      </c>
      <c r="HD48" s="7" t="s">
        <v>1384</v>
      </c>
      <c r="HE48" s="26">
        <v>1</v>
      </c>
      <c r="HF48" s="11">
        <v>44197.755104166667</v>
      </c>
      <c r="HG48" s="7" t="s" cm="1">
        <v>126</v>
      </c>
      <c r="HH48" s="7" t="s" cm="1">
        <v>440</v>
      </c>
      <c r="HI48" s="7" t="s" cm="1">
        <v>316</v>
      </c>
      <c r="HJ48" s="9" t="s">
        <v>387</v>
      </c>
      <c r="HK48" s="25" t="s">
        <v>116</v>
      </c>
      <c r="HL48" s="7" t="s">
        <v>1386</v>
      </c>
      <c r="HM48" s="26">
        <v>1</v>
      </c>
      <c r="HN48" s="11">
        <v>44197.76258101852</v>
      </c>
      <c r="HO48" s="7" t="s" cm="1">
        <v>356</v>
      </c>
      <c r="HP48" s="7" t="s" cm="1">
        <v>387</v>
      </c>
      <c r="HQ48" s="7" t="s" cm="1">
        <v>307</v>
      </c>
      <c r="HR48" s="9" t="s">
        <v>977</v>
      </c>
      <c r="HS48" s="25" t="s">
        <v>116</v>
      </c>
      <c r="HT48" s="7" t="s">
        <v>1483</v>
      </c>
      <c r="HU48" s="26">
        <v>1</v>
      </c>
      <c r="HV48" s="11">
        <v>44197.770057870373</v>
      </c>
      <c r="HW48" s="7" t="s" cm="1">
        <v>1164</v>
      </c>
      <c r="HX48" s="7" t="s" cm="1">
        <v>977</v>
      </c>
      <c r="HY48" s="7" t="s" cm="1">
        <v>820</v>
      </c>
      <c r="HZ48" s="9" t="s">
        <v>1000</v>
      </c>
      <c r="IA48" s="25" t="s">
        <v>96</v>
      </c>
      <c r="IB48" s="7" t="s">
        <v>1484</v>
      </c>
      <c r="IC48" s="26">
        <v>1</v>
      </c>
      <c r="ID48" s="11">
        <v>44197.829907407409</v>
      </c>
      <c r="IE48" s="7" t="s" cm="1">
        <v>42</v>
      </c>
      <c r="IF48" s="7" t="s" cm="1">
        <v>522</v>
      </c>
      <c r="IG48" s="7" t="s" cm="1">
        <v>350</v>
      </c>
      <c r="IJ48" s="13" t="s">
        <v>220</v>
      </c>
      <c r="IK48" s="13" t="s">
        <v>221</v>
      </c>
      <c r="IL48" s="24">
        <v>64</v>
      </c>
      <c r="IM48" s="9" t="s">
        <v>560</v>
      </c>
      <c r="IN48" s="25" t="s">
        <v>96</v>
      </c>
      <c r="IO48" s="7" t="s">
        <v>959</v>
      </c>
      <c r="IP48" s="26">
        <v>1</v>
      </c>
      <c r="IQ48" s="11">
        <v>44202.719282407408</v>
      </c>
      <c r="IR48" s="7" t="s" cm="1">
        <v>1164</v>
      </c>
      <c r="IS48" s="7" t="s" cm="1">
        <v>977</v>
      </c>
      <c r="IT48" s="7" t="s" cm="1">
        <v>820</v>
      </c>
      <c r="IU48" s="9" t="s">
        <v>977</v>
      </c>
      <c r="IV48" s="25" t="s">
        <v>116</v>
      </c>
      <c r="IW48" s="7" t="s">
        <v>962</v>
      </c>
      <c r="IX48" s="26">
        <v>1</v>
      </c>
      <c r="IY48" s="11">
        <v>44202.787129629629</v>
      </c>
      <c r="IZ48" s="7" t="s" cm="1">
        <v>1164</v>
      </c>
      <c r="JA48" s="7" t="s" cm="1">
        <v>977</v>
      </c>
      <c r="JB48" s="7" t="s" cm="1">
        <v>820</v>
      </c>
      <c r="JC48" s="9" t="s">
        <v>977</v>
      </c>
      <c r="JD48" s="25" t="s">
        <v>116</v>
      </c>
      <c r="JE48" s="7" t="s">
        <v>964</v>
      </c>
      <c r="JF48" s="26">
        <v>1</v>
      </c>
      <c r="JG48" s="11">
        <v>44202.870127314818</v>
      </c>
      <c r="JH48" s="7" t="s" cm="1">
        <v>1164</v>
      </c>
      <c r="JI48" s="7" t="s" cm="1">
        <v>977</v>
      </c>
      <c r="JJ48" s="7" t="s" cm="1">
        <v>820</v>
      </c>
      <c r="JK48" s="9" t="s">
        <v>522</v>
      </c>
      <c r="JL48" s="25" t="s">
        <v>116</v>
      </c>
      <c r="JM48" s="7" t="s">
        <v>966</v>
      </c>
      <c r="JN48" s="26">
        <v>1</v>
      </c>
      <c r="JO48" s="11">
        <v>44202.945601851854</v>
      </c>
      <c r="JP48" s="7" t="s" cm="1">
        <v>42</v>
      </c>
      <c r="JQ48" s="7" t="s" cm="1">
        <v>522</v>
      </c>
      <c r="JR48" s="7" t="s" cm="1">
        <v>350</v>
      </c>
      <c r="JS48" s="9" t="s">
        <v>977</v>
      </c>
      <c r="JT48" s="25" t="s">
        <v>116</v>
      </c>
      <c r="JU48" s="7" t="s">
        <v>969</v>
      </c>
      <c r="JV48" s="26">
        <v>1</v>
      </c>
      <c r="JW48" s="11">
        <v>44202.953159722223</v>
      </c>
      <c r="JX48" s="7" t="s" cm="1">
        <v>1164</v>
      </c>
      <c r="JY48" s="7" t="s" cm="1">
        <v>977</v>
      </c>
      <c r="JZ48" s="7" t="s" cm="1">
        <v>820</v>
      </c>
      <c r="KA48" s="9" t="s">
        <v>977</v>
      </c>
      <c r="KB48" s="25" t="s">
        <v>116</v>
      </c>
      <c r="KC48" s="7" t="s">
        <v>971</v>
      </c>
      <c r="KD48" s="26">
        <v>1</v>
      </c>
      <c r="KE48" s="11">
        <v>44203.028726851851</v>
      </c>
      <c r="KF48" s="7" t="s" cm="1">
        <v>1164</v>
      </c>
      <c r="KG48" s="7" t="s" cm="1">
        <v>977</v>
      </c>
      <c r="KH48" s="7" t="s" cm="1">
        <v>820</v>
      </c>
      <c r="KI48" s="9" t="s">
        <v>522</v>
      </c>
      <c r="KJ48" s="25" t="s">
        <v>116</v>
      </c>
      <c r="KK48" s="7" t="s">
        <v>814</v>
      </c>
      <c r="KL48" s="26">
        <v>1</v>
      </c>
      <c r="KM48" s="11">
        <v>44203.043842592589</v>
      </c>
      <c r="KN48" s="7" t="s" cm="1">
        <v>42</v>
      </c>
      <c r="KO48" s="7" t="s" cm="1">
        <v>522</v>
      </c>
      <c r="KP48" s="7" t="s" cm="1">
        <v>350</v>
      </c>
      <c r="KQ48" s="9" t="s">
        <v>977</v>
      </c>
      <c r="KR48" s="25" t="s">
        <v>116</v>
      </c>
      <c r="KS48" s="7" t="s">
        <v>817</v>
      </c>
      <c r="KT48" s="26">
        <v>1</v>
      </c>
      <c r="KU48" s="11">
        <v>44203.096782407411</v>
      </c>
      <c r="KV48" s="7" t="s" cm="1">
        <v>1164</v>
      </c>
      <c r="KW48" s="7" t="s" cm="1">
        <v>977</v>
      </c>
      <c r="KX48" s="7" t="s" cm="1">
        <v>820</v>
      </c>
      <c r="KY48" s="9" t="s">
        <v>490</v>
      </c>
      <c r="KZ48" s="25" t="s">
        <v>116</v>
      </c>
      <c r="LA48" s="7" t="s">
        <v>822</v>
      </c>
      <c r="LB48" s="26">
        <v>1</v>
      </c>
      <c r="LC48" s="11">
        <v>44203.180162037039</v>
      </c>
      <c r="LD48" s="7" t="s" cm="1">
        <v>698</v>
      </c>
      <c r="LE48" s="7" t="s" cm="1">
        <v>490</v>
      </c>
      <c r="LF48" s="7" t="s" cm="1">
        <v>311</v>
      </c>
      <c r="LG48" s="9" t="s">
        <v>977</v>
      </c>
      <c r="LH48" s="25" t="s">
        <v>116</v>
      </c>
      <c r="LI48" s="7" t="s">
        <v>824</v>
      </c>
      <c r="LJ48" s="26">
        <v>1</v>
      </c>
      <c r="LK48" s="11">
        <v>44203.187754629631</v>
      </c>
      <c r="LL48" s="7" t="s" cm="1">
        <v>1164</v>
      </c>
      <c r="LM48" s="7" t="s" cm="1">
        <v>977</v>
      </c>
      <c r="LN48" s="7" t="s" cm="1">
        <v>820</v>
      </c>
      <c r="LO48" s="9" t="s">
        <v>444</v>
      </c>
      <c r="LP48" s="25" t="s">
        <v>116</v>
      </c>
      <c r="LQ48" s="7" t="s">
        <v>897</v>
      </c>
      <c r="LR48" s="26">
        <v>1</v>
      </c>
      <c r="LS48" s="11">
        <v>44203.263541666667</v>
      </c>
      <c r="LT48" s="7" t="s" cm="1">
        <v>701</v>
      </c>
      <c r="LU48" s="7" t="s" cm="1">
        <v>444</v>
      </c>
      <c r="LV48" s="7" t="s" cm="1">
        <v>332</v>
      </c>
      <c r="LW48" s="9" t="s">
        <v>522</v>
      </c>
      <c r="LX48" s="25" t="s">
        <v>116</v>
      </c>
      <c r="LY48" s="7" t="s">
        <v>899</v>
      </c>
      <c r="LZ48" s="26">
        <v>1</v>
      </c>
      <c r="MA48" s="11">
        <v>44203.271122685182</v>
      </c>
      <c r="MB48" s="7" t="s" cm="1">
        <v>42</v>
      </c>
      <c r="MC48" s="7" t="s" cm="1">
        <v>522</v>
      </c>
      <c r="MD48" s="7" t="s" cm="1">
        <v>350</v>
      </c>
      <c r="ME48" s="9" t="s">
        <v>444</v>
      </c>
      <c r="MF48" s="25" t="s">
        <v>116</v>
      </c>
      <c r="MG48" s="7" t="s">
        <v>902</v>
      </c>
      <c r="MH48" s="26">
        <v>1</v>
      </c>
      <c r="MI48" s="11">
        <v>44203.293854166666</v>
      </c>
      <c r="MJ48" s="7" t="s" cm="1">
        <v>701</v>
      </c>
      <c r="MK48" s="7" t="s" cm="1">
        <v>444</v>
      </c>
      <c r="ML48" s="7" t="s" cm="1">
        <v>332</v>
      </c>
    </row>
    <row r="49" spans="1:350" x14ac:dyDescent="0.25">
      <c r="A49" s="1" t="s">
        <v>224</v>
      </c>
      <c r="B49" s="28" t="s">
        <v>224</v>
      </c>
      <c r="C49" s="28" t="s">
        <v>225</v>
      </c>
      <c r="D49" s="29">
        <v>65</v>
      </c>
      <c r="E49" s="30" t="s">
        <v>304</v>
      </c>
      <c r="F49" s="31" t="s">
        <v>116</v>
      </c>
      <c r="G49" s="32" t="s">
        <v>305</v>
      </c>
      <c r="H49" s="33">
        <v>1</v>
      </c>
      <c r="I49" s="34">
        <v>44200.931643518517</v>
      </c>
      <c r="J49" s="32" t="s" cm="1">
        <v>755</v>
      </c>
      <c r="K49" s="32" t="s" cm="1">
        <v>304</v>
      </c>
      <c r="L49" s="32" t="s" cm="1">
        <v>307</v>
      </c>
      <c r="M49" s="30" t="s">
        <v>308</v>
      </c>
      <c r="N49" s="31" t="s">
        <v>116</v>
      </c>
      <c r="O49" s="32" t="s">
        <v>309</v>
      </c>
      <c r="P49" s="33">
        <v>1</v>
      </c>
      <c r="Q49" s="34">
        <v>44200.938900462963</v>
      </c>
      <c r="R49" s="32" t="s" cm="1">
        <v>103</v>
      </c>
      <c r="S49" s="32" t="s" cm="1">
        <v>308</v>
      </c>
      <c r="T49" s="32" t="s" cm="1">
        <v>311</v>
      </c>
      <c r="U49" s="30" t="s">
        <v>315</v>
      </c>
      <c r="V49" s="31" t="s">
        <v>116</v>
      </c>
      <c r="W49" s="32" t="s">
        <v>313</v>
      </c>
      <c r="X49" s="33">
        <v>1</v>
      </c>
      <c r="Y49" s="34">
        <v>44200.946180555555</v>
      </c>
      <c r="Z49" s="32" t="s" cm="1">
        <v>756</v>
      </c>
      <c r="AA49" s="32" t="s" cm="1">
        <v>315</v>
      </c>
      <c r="AB49" s="32" t="s" cm="1">
        <v>316</v>
      </c>
      <c r="AC49" s="30" t="s">
        <v>304</v>
      </c>
      <c r="AD49" s="31" t="s">
        <v>116</v>
      </c>
      <c r="AE49" s="32" t="s">
        <v>318</v>
      </c>
      <c r="AF49" s="33">
        <v>1</v>
      </c>
      <c r="AG49" s="34">
        <v>44200.953449074077</v>
      </c>
      <c r="AH49" s="32" t="s" cm="1">
        <v>755</v>
      </c>
      <c r="AI49" s="32" t="s" cm="1">
        <v>304</v>
      </c>
      <c r="AJ49" s="32" t="s" cm="1">
        <v>307</v>
      </c>
      <c r="AK49" s="30" t="s">
        <v>308</v>
      </c>
      <c r="AL49" s="31" t="s">
        <v>116</v>
      </c>
      <c r="AM49" s="32" t="s">
        <v>320</v>
      </c>
      <c r="AN49" s="33">
        <v>1</v>
      </c>
      <c r="AO49" s="34">
        <v>44200.960729166669</v>
      </c>
      <c r="AP49" s="32" t="s" cm="1">
        <v>103</v>
      </c>
      <c r="AQ49" s="32" t="s" cm="1">
        <v>308</v>
      </c>
      <c r="AR49" s="32" t="s" cm="1">
        <v>311</v>
      </c>
      <c r="AS49" s="30" t="s">
        <v>323</v>
      </c>
      <c r="AT49" s="31" t="s">
        <v>116</v>
      </c>
      <c r="AU49" s="32" t="s">
        <v>321</v>
      </c>
      <c r="AV49" s="33">
        <v>1</v>
      </c>
      <c r="AW49" s="34">
        <v>44200.967986111114</v>
      </c>
      <c r="AX49" s="32" t="s" cm="1">
        <v>757</v>
      </c>
      <c r="AY49" s="32" t="s" cm="1">
        <v>323</v>
      </c>
      <c r="AZ49" s="32" t="s" cm="1">
        <v>324</v>
      </c>
      <c r="BA49" s="30" t="s">
        <v>325</v>
      </c>
      <c r="BB49" s="31" t="s">
        <v>116</v>
      </c>
      <c r="BC49" s="32" t="s">
        <v>326</v>
      </c>
      <c r="BD49" s="33">
        <v>1</v>
      </c>
      <c r="BE49" s="34">
        <v>44200.975266203706</v>
      </c>
      <c r="BF49" s="32" t="s" cm="1">
        <v>182</v>
      </c>
      <c r="BG49" s="32" t="s" cm="1">
        <v>325</v>
      </c>
      <c r="BH49" s="32" t="s" cm="1">
        <v>328</v>
      </c>
      <c r="BI49" s="30" t="s">
        <v>329</v>
      </c>
      <c r="BJ49" s="31" t="s">
        <v>116</v>
      </c>
      <c r="BK49" s="32" t="s">
        <v>330</v>
      </c>
      <c r="BL49" s="33">
        <v>1</v>
      </c>
      <c r="BM49" s="34">
        <v>44200.997083333335</v>
      </c>
      <c r="BN49" s="32" t="s" cm="1">
        <v>758</v>
      </c>
      <c r="BO49" s="32" t="s" cm="1">
        <v>329</v>
      </c>
      <c r="BP49" s="32" t="s" cm="1">
        <v>332</v>
      </c>
      <c r="BQ49" s="30" t="s">
        <v>315</v>
      </c>
      <c r="BR49" s="31" t="s">
        <v>116</v>
      </c>
      <c r="BS49" s="32" t="s">
        <v>333</v>
      </c>
      <c r="BT49" s="33">
        <v>1</v>
      </c>
      <c r="BU49" s="34">
        <v>44201.004351851851</v>
      </c>
      <c r="BV49" s="32" t="s" cm="1">
        <v>756</v>
      </c>
      <c r="BW49" s="32" t="s" cm="1">
        <v>315</v>
      </c>
      <c r="BX49" s="32" t="s" cm="1">
        <v>316</v>
      </c>
      <c r="BY49" s="30" t="s">
        <v>304</v>
      </c>
      <c r="BZ49" s="31" t="s">
        <v>116</v>
      </c>
      <c r="CA49" s="32" t="s">
        <v>334</v>
      </c>
      <c r="CB49" s="33">
        <v>1</v>
      </c>
      <c r="CC49" s="34">
        <v>44201.018888888888</v>
      </c>
      <c r="CD49" s="32" t="s" cm="1">
        <v>755</v>
      </c>
      <c r="CE49" s="32" t="s" cm="1">
        <v>304</v>
      </c>
      <c r="CF49" s="32" t="s" cm="1">
        <v>307</v>
      </c>
      <c r="CG49" s="30" t="s">
        <v>304</v>
      </c>
      <c r="CH49" s="31" t="s">
        <v>116</v>
      </c>
      <c r="CI49" s="32" t="s">
        <v>336</v>
      </c>
      <c r="CJ49" s="33">
        <v>1</v>
      </c>
      <c r="CK49" s="34">
        <v>44201.026145833333</v>
      </c>
      <c r="CL49" s="32" t="s" cm="1">
        <v>755</v>
      </c>
      <c r="CM49" s="32" t="s" cm="1">
        <v>304</v>
      </c>
      <c r="CN49" s="32" t="s" cm="1">
        <v>307</v>
      </c>
      <c r="CO49" s="30" t="s">
        <v>315</v>
      </c>
      <c r="CP49" s="31" t="s">
        <v>116</v>
      </c>
      <c r="CQ49" s="32" t="s">
        <v>338</v>
      </c>
      <c r="CR49" s="33">
        <v>1</v>
      </c>
      <c r="CS49" s="34">
        <v>44201.033414351848</v>
      </c>
      <c r="CT49" s="32" t="s" cm="1">
        <v>756</v>
      </c>
      <c r="CU49" s="32" t="s" cm="1">
        <v>315</v>
      </c>
      <c r="CV49" s="32" t="s" cm="1">
        <v>316</v>
      </c>
      <c r="CW49" s="30" t="s">
        <v>325</v>
      </c>
      <c r="CX49" s="31" t="s">
        <v>116</v>
      </c>
      <c r="CY49" s="32" t="s">
        <v>516</v>
      </c>
      <c r="CZ49" s="33">
        <v>1</v>
      </c>
      <c r="DA49" s="34">
        <v>44201.113368055558</v>
      </c>
      <c r="DB49" s="32" t="s" cm="1">
        <v>182</v>
      </c>
      <c r="DC49" s="32" t="s" cm="1">
        <v>325</v>
      </c>
      <c r="DD49" s="32" t="s" cm="1">
        <v>328</v>
      </c>
      <c r="DE49" s="30" t="s">
        <v>329</v>
      </c>
      <c r="DF49" s="31" t="s">
        <v>116</v>
      </c>
      <c r="DG49" s="32" t="s">
        <v>518</v>
      </c>
      <c r="DH49" s="33">
        <v>1</v>
      </c>
      <c r="DI49" s="34">
        <v>44201.164247685185</v>
      </c>
      <c r="DJ49" s="32" t="s" cm="1">
        <v>758</v>
      </c>
      <c r="DK49" s="32" t="s" cm="1">
        <v>329</v>
      </c>
      <c r="DL49" s="32" t="s" cm="1">
        <v>332</v>
      </c>
      <c r="DM49" s="30" t="s">
        <v>571</v>
      </c>
      <c r="DN49" s="31" t="s">
        <v>116</v>
      </c>
      <c r="DO49" s="32" t="s">
        <v>520</v>
      </c>
      <c r="DP49" s="33">
        <v>1</v>
      </c>
      <c r="DQ49" s="34">
        <v>44201.215173611112</v>
      </c>
      <c r="DR49" s="32" t="s" cm="1">
        <v>759</v>
      </c>
      <c r="DS49" s="32" t="s" cm="1">
        <v>571</v>
      </c>
      <c r="DT49" s="32" t="s" cm="1">
        <v>350</v>
      </c>
      <c r="DU49" s="30" t="s">
        <v>315</v>
      </c>
      <c r="DV49" s="31" t="s">
        <v>116</v>
      </c>
      <c r="DW49" s="32" t="s">
        <v>352</v>
      </c>
      <c r="DX49" s="33">
        <v>1</v>
      </c>
      <c r="DY49" s="34">
        <v>44201.055219907408</v>
      </c>
      <c r="DZ49" s="32" t="s" cm="1">
        <v>756</v>
      </c>
      <c r="EA49" s="32" t="s" cm="1">
        <v>315</v>
      </c>
      <c r="EB49" s="32" t="s" cm="1">
        <v>316</v>
      </c>
      <c r="EC49" s="32"/>
      <c r="ED49" s="1" t="s">
        <v>224</v>
      </c>
      <c r="EE49" s="28" t="s">
        <v>224</v>
      </c>
      <c r="EF49" s="28" t="s">
        <v>225</v>
      </c>
      <c r="EG49" s="29">
        <v>65</v>
      </c>
      <c r="EH49" s="30" t="s">
        <v>1669</v>
      </c>
      <c r="EI49" s="31" t="s">
        <v>96</v>
      </c>
      <c r="EJ49" s="32" t="s">
        <v>1367</v>
      </c>
      <c r="EK49" s="33">
        <v>1</v>
      </c>
      <c r="EL49" s="34">
        <v>44197.441516203704</v>
      </c>
      <c r="EM49" s="32" t="s" cm="1">
        <v>759</v>
      </c>
      <c r="EN49" s="32" t="s" cm="1">
        <v>571</v>
      </c>
      <c r="EO49" s="32" t="s" cm="1">
        <v>350</v>
      </c>
      <c r="EP49" s="30" t="s">
        <v>1670</v>
      </c>
      <c r="EQ49" s="31" t="s">
        <v>96</v>
      </c>
      <c r="ER49" s="32" t="s">
        <v>1496</v>
      </c>
      <c r="ES49" s="33">
        <v>1</v>
      </c>
      <c r="ET49" s="34">
        <v>44197.501238425924</v>
      </c>
      <c r="EU49" s="32" t="s" cm="1">
        <v>58</v>
      </c>
      <c r="EV49" s="32" t="s" cm="1">
        <v>1014</v>
      </c>
      <c r="EW49" s="32" t="s" cm="1">
        <v>1371</v>
      </c>
      <c r="EX49" s="30" t="s">
        <v>571</v>
      </c>
      <c r="EY49" s="31" t="s">
        <v>116</v>
      </c>
      <c r="EZ49" s="32" t="s">
        <v>1373</v>
      </c>
      <c r="FA49" s="33">
        <v>1</v>
      </c>
      <c r="FB49" s="34">
        <v>44197.546087962961</v>
      </c>
      <c r="FC49" s="32" t="s" cm="1">
        <v>759</v>
      </c>
      <c r="FD49" s="32" t="s" cm="1">
        <v>571</v>
      </c>
      <c r="FE49" s="32" t="s" cm="1">
        <v>350</v>
      </c>
      <c r="FF49" s="30" t="s">
        <v>571</v>
      </c>
      <c r="FG49" s="31" t="s">
        <v>116</v>
      </c>
      <c r="FH49" s="32" t="s">
        <v>1375</v>
      </c>
      <c r="FI49" s="33">
        <v>1</v>
      </c>
      <c r="FJ49" s="34">
        <v>44197.598356481481</v>
      </c>
      <c r="FK49" s="32" t="s" cm="1">
        <v>759</v>
      </c>
      <c r="FL49" s="32" t="s" cm="1">
        <v>571</v>
      </c>
      <c r="FM49" s="32" t="s" cm="1">
        <v>350</v>
      </c>
      <c r="FN49" s="30" t="s">
        <v>571</v>
      </c>
      <c r="FO49" s="31" t="s">
        <v>116</v>
      </c>
      <c r="FP49" s="32" t="s">
        <v>1448</v>
      </c>
      <c r="FQ49" s="33">
        <v>1</v>
      </c>
      <c r="FR49" s="34">
        <v>44197.635671296295</v>
      </c>
      <c r="FS49" s="32" t="s" cm="1">
        <v>759</v>
      </c>
      <c r="FT49" s="32" t="s" cm="1">
        <v>571</v>
      </c>
      <c r="FU49" s="32" t="s" cm="1">
        <v>350</v>
      </c>
      <c r="FV49" s="30" t="s">
        <v>571</v>
      </c>
      <c r="FW49" s="31" t="s">
        <v>116</v>
      </c>
      <c r="FX49" s="32" t="s">
        <v>1378</v>
      </c>
      <c r="FY49" s="33">
        <v>1</v>
      </c>
      <c r="FZ49" s="34">
        <v>44197.687905092593</v>
      </c>
      <c r="GA49" s="32" t="s" cm="1">
        <v>759</v>
      </c>
      <c r="GB49" s="32" t="s" cm="1">
        <v>571</v>
      </c>
      <c r="GC49" s="32" t="s" cm="1">
        <v>350</v>
      </c>
      <c r="GD49" s="30" t="s">
        <v>571</v>
      </c>
      <c r="GE49" s="31" t="s">
        <v>116</v>
      </c>
      <c r="GF49" s="32" t="s">
        <v>1379</v>
      </c>
      <c r="GG49" s="33">
        <v>1</v>
      </c>
      <c r="GH49" s="34">
        <v>44197.702847222223</v>
      </c>
      <c r="GI49" s="32" t="s" cm="1">
        <v>759</v>
      </c>
      <c r="GJ49" s="32" t="s" cm="1">
        <v>571</v>
      </c>
      <c r="GK49" s="32" t="s" cm="1">
        <v>350</v>
      </c>
      <c r="GL49" s="30" t="s">
        <v>571</v>
      </c>
      <c r="GM49" s="31" t="s">
        <v>116</v>
      </c>
      <c r="GN49" s="32" t="s">
        <v>1380</v>
      </c>
      <c r="GO49" s="33">
        <v>1</v>
      </c>
      <c r="GP49" s="34">
        <v>44197.717766203707</v>
      </c>
      <c r="GQ49" s="32" t="s" cm="1">
        <v>759</v>
      </c>
      <c r="GR49" s="32" t="s" cm="1">
        <v>571</v>
      </c>
      <c r="GS49" s="32" t="s" cm="1">
        <v>350</v>
      </c>
      <c r="GT49" s="30" t="s">
        <v>329</v>
      </c>
      <c r="GU49" s="31" t="s">
        <v>116</v>
      </c>
      <c r="GV49" s="32" t="s">
        <v>1382</v>
      </c>
      <c r="GW49" s="33">
        <v>1</v>
      </c>
      <c r="GX49" s="34">
        <v>44197.74763888889</v>
      </c>
      <c r="GY49" s="32" t="s" cm="1">
        <v>758</v>
      </c>
      <c r="GZ49" s="32" t="s" cm="1">
        <v>329</v>
      </c>
      <c r="HA49" s="32" t="s" cm="1">
        <v>332</v>
      </c>
      <c r="HB49" s="30" t="s">
        <v>315</v>
      </c>
      <c r="HC49" s="31" t="s">
        <v>116</v>
      </c>
      <c r="HD49" s="32" t="s">
        <v>1384</v>
      </c>
      <c r="HE49" s="33">
        <v>1</v>
      </c>
      <c r="HF49" s="34">
        <v>44197.755104166667</v>
      </c>
      <c r="HG49" s="32" t="s" cm="1">
        <v>756</v>
      </c>
      <c r="HH49" s="32" t="s" cm="1">
        <v>315</v>
      </c>
      <c r="HI49" s="32" t="s" cm="1">
        <v>316</v>
      </c>
      <c r="HJ49" s="30" t="s">
        <v>304</v>
      </c>
      <c r="HK49" s="31" t="s">
        <v>116</v>
      </c>
      <c r="HL49" s="32" t="s">
        <v>1386</v>
      </c>
      <c r="HM49" s="33">
        <v>1</v>
      </c>
      <c r="HN49" s="34">
        <v>44197.76258101852</v>
      </c>
      <c r="HO49" s="32" t="s" cm="1">
        <v>755</v>
      </c>
      <c r="HP49" s="32" t="s" cm="1">
        <v>304</v>
      </c>
      <c r="HQ49" s="32" t="s" cm="1">
        <v>307</v>
      </c>
      <c r="HR49" s="30" t="s">
        <v>819</v>
      </c>
      <c r="HS49" s="31" t="s">
        <v>116</v>
      </c>
      <c r="HT49" s="32" t="s">
        <v>1483</v>
      </c>
      <c r="HU49" s="33">
        <v>1</v>
      </c>
      <c r="HV49" s="34">
        <v>44197.770057870373</v>
      </c>
      <c r="HW49" s="32" t="s" cm="1">
        <v>750</v>
      </c>
      <c r="HX49" s="32" t="s" cm="1">
        <v>819</v>
      </c>
      <c r="HY49" s="32" t="s" cm="1">
        <v>820</v>
      </c>
      <c r="HZ49" s="30" t="s">
        <v>571</v>
      </c>
      <c r="IA49" s="31" t="s">
        <v>116</v>
      </c>
      <c r="IB49" s="32" t="s">
        <v>1484</v>
      </c>
      <c r="IC49" s="33">
        <v>1</v>
      </c>
      <c r="ID49" s="34">
        <v>44197.829907407409</v>
      </c>
      <c r="IE49" s="32" t="s" cm="1">
        <v>759</v>
      </c>
      <c r="IF49" s="32" t="s" cm="1">
        <v>571</v>
      </c>
      <c r="IG49" s="32" t="s" cm="1">
        <v>350</v>
      </c>
      <c r="IJ49" s="28" t="s">
        <v>224</v>
      </c>
      <c r="IK49" s="28" t="s">
        <v>225</v>
      </c>
      <c r="IL49" s="29">
        <v>65</v>
      </c>
      <c r="IM49" s="30" t="s">
        <v>819</v>
      </c>
      <c r="IN49" s="31" t="s">
        <v>116</v>
      </c>
      <c r="IO49" s="32" t="s">
        <v>959</v>
      </c>
      <c r="IP49" s="33">
        <v>1</v>
      </c>
      <c r="IQ49" s="34">
        <v>44202.719282407408</v>
      </c>
      <c r="IR49" s="32" t="s" cm="1">
        <v>750</v>
      </c>
      <c r="IS49" s="32" t="s" cm="1">
        <v>819</v>
      </c>
      <c r="IT49" s="32" t="s" cm="1">
        <v>820</v>
      </c>
      <c r="IU49" s="30" t="s">
        <v>819</v>
      </c>
      <c r="IV49" s="31" t="s">
        <v>116</v>
      </c>
      <c r="IW49" s="32" t="s">
        <v>962</v>
      </c>
      <c r="IX49" s="33">
        <v>1</v>
      </c>
      <c r="IY49" s="34">
        <v>44202.787129629629</v>
      </c>
      <c r="IZ49" s="32" t="s" cm="1">
        <v>750</v>
      </c>
      <c r="JA49" s="32" t="s" cm="1">
        <v>819</v>
      </c>
      <c r="JB49" s="32" t="s" cm="1">
        <v>820</v>
      </c>
      <c r="JC49" s="30" t="s">
        <v>819</v>
      </c>
      <c r="JD49" s="31" t="s">
        <v>116</v>
      </c>
      <c r="JE49" s="32" t="s">
        <v>964</v>
      </c>
      <c r="JF49" s="33">
        <v>1</v>
      </c>
      <c r="JG49" s="34">
        <v>44202.870127314818</v>
      </c>
      <c r="JH49" s="32" t="s" cm="1">
        <v>750</v>
      </c>
      <c r="JI49" s="32" t="s" cm="1">
        <v>819</v>
      </c>
      <c r="JJ49" s="32" t="s" cm="1">
        <v>820</v>
      </c>
      <c r="JK49" s="30" t="s">
        <v>571</v>
      </c>
      <c r="JL49" s="31" t="s">
        <v>116</v>
      </c>
      <c r="JM49" s="32" t="s">
        <v>966</v>
      </c>
      <c r="JN49" s="33">
        <v>1</v>
      </c>
      <c r="JO49" s="34">
        <v>44202.945601851854</v>
      </c>
      <c r="JP49" s="32" t="s" cm="1">
        <v>759</v>
      </c>
      <c r="JQ49" s="32" t="s" cm="1">
        <v>571</v>
      </c>
      <c r="JR49" s="32" t="s" cm="1">
        <v>350</v>
      </c>
      <c r="JS49" s="30" t="s">
        <v>819</v>
      </c>
      <c r="JT49" s="31" t="s">
        <v>116</v>
      </c>
      <c r="JU49" s="32" t="s">
        <v>969</v>
      </c>
      <c r="JV49" s="33">
        <v>1</v>
      </c>
      <c r="JW49" s="34">
        <v>44202.953159722223</v>
      </c>
      <c r="JX49" s="32" t="s" cm="1">
        <v>750</v>
      </c>
      <c r="JY49" s="32" t="s" cm="1">
        <v>819</v>
      </c>
      <c r="JZ49" s="32" t="s" cm="1">
        <v>820</v>
      </c>
      <c r="KA49" s="30" t="s">
        <v>819</v>
      </c>
      <c r="KB49" s="31" t="s">
        <v>116</v>
      </c>
      <c r="KC49" s="32" t="s">
        <v>971</v>
      </c>
      <c r="KD49" s="33">
        <v>1</v>
      </c>
      <c r="KE49" s="34">
        <v>44203.028726851851</v>
      </c>
      <c r="KF49" s="32" t="s" cm="1">
        <v>750</v>
      </c>
      <c r="KG49" s="32" t="s" cm="1">
        <v>819</v>
      </c>
      <c r="KH49" s="32" t="s" cm="1">
        <v>820</v>
      </c>
      <c r="KI49" s="30" t="s">
        <v>571</v>
      </c>
      <c r="KJ49" s="31" t="s">
        <v>116</v>
      </c>
      <c r="KK49" s="32" t="s">
        <v>814</v>
      </c>
      <c r="KL49" s="33">
        <v>1</v>
      </c>
      <c r="KM49" s="34">
        <v>44203.043842592589</v>
      </c>
      <c r="KN49" s="32" t="s" cm="1">
        <v>759</v>
      </c>
      <c r="KO49" s="32" t="s" cm="1">
        <v>571</v>
      </c>
      <c r="KP49" s="32" t="s" cm="1">
        <v>350</v>
      </c>
      <c r="KQ49" s="30" t="s">
        <v>819</v>
      </c>
      <c r="KR49" s="31" t="s">
        <v>116</v>
      </c>
      <c r="KS49" s="32" t="s">
        <v>817</v>
      </c>
      <c r="KT49" s="33">
        <v>1</v>
      </c>
      <c r="KU49" s="34">
        <v>44203.096782407411</v>
      </c>
      <c r="KV49" s="32" t="s" cm="1">
        <v>750</v>
      </c>
      <c r="KW49" s="32" t="s" cm="1">
        <v>819</v>
      </c>
      <c r="KX49" s="32" t="s" cm="1">
        <v>820</v>
      </c>
      <c r="KY49" s="30" t="s">
        <v>308</v>
      </c>
      <c r="KZ49" s="31" t="s">
        <v>116</v>
      </c>
      <c r="LA49" s="32" t="s">
        <v>822</v>
      </c>
      <c r="LB49" s="33">
        <v>1</v>
      </c>
      <c r="LC49" s="34">
        <v>44203.180162037039</v>
      </c>
      <c r="LD49" s="32" t="s" cm="1">
        <v>103</v>
      </c>
      <c r="LE49" s="32" t="s" cm="1">
        <v>308</v>
      </c>
      <c r="LF49" s="32" t="s" cm="1">
        <v>311</v>
      </c>
      <c r="LG49" s="30" t="s">
        <v>819</v>
      </c>
      <c r="LH49" s="31" t="s">
        <v>116</v>
      </c>
      <c r="LI49" s="32" t="s">
        <v>824</v>
      </c>
      <c r="LJ49" s="33">
        <v>1</v>
      </c>
      <c r="LK49" s="34">
        <v>44203.187754629631</v>
      </c>
      <c r="LL49" s="32" t="s" cm="1">
        <v>750</v>
      </c>
      <c r="LM49" s="32" t="s" cm="1">
        <v>819</v>
      </c>
      <c r="LN49" s="32" t="s" cm="1">
        <v>820</v>
      </c>
      <c r="LO49" s="30" t="s">
        <v>329</v>
      </c>
      <c r="LP49" s="31" t="s">
        <v>116</v>
      </c>
      <c r="LQ49" s="32" t="s">
        <v>897</v>
      </c>
      <c r="LR49" s="33">
        <v>1</v>
      </c>
      <c r="LS49" s="34">
        <v>44203.263541666667</v>
      </c>
      <c r="LT49" s="32" t="s" cm="1">
        <v>758</v>
      </c>
      <c r="LU49" s="32" t="s" cm="1">
        <v>329</v>
      </c>
      <c r="LV49" s="32" t="s" cm="1">
        <v>332</v>
      </c>
      <c r="LW49" s="30" t="s">
        <v>571</v>
      </c>
      <c r="LX49" s="31" t="s">
        <v>116</v>
      </c>
      <c r="LY49" s="32" t="s">
        <v>899</v>
      </c>
      <c r="LZ49" s="33">
        <v>1</v>
      </c>
      <c r="MA49" s="34">
        <v>44203.271122685182</v>
      </c>
      <c r="MB49" s="32" t="s" cm="1">
        <v>759</v>
      </c>
      <c r="MC49" s="32" t="s" cm="1">
        <v>571</v>
      </c>
      <c r="MD49" s="32" t="s" cm="1">
        <v>350</v>
      </c>
      <c r="ME49" s="30" t="s">
        <v>329</v>
      </c>
      <c r="MF49" s="31" t="s">
        <v>116</v>
      </c>
      <c r="MG49" s="32" t="s">
        <v>902</v>
      </c>
      <c r="MH49" s="33">
        <v>1</v>
      </c>
      <c r="MI49" s="34">
        <v>44203.293854166666</v>
      </c>
      <c r="MJ49" s="32" t="s" cm="1">
        <v>758</v>
      </c>
      <c r="MK49" s="32" t="s" cm="1">
        <v>329</v>
      </c>
      <c r="ML49" s="32" t="s" cm="1">
        <v>332</v>
      </c>
    </row>
    <row r="50" spans="1:350" s="35" customFormat="1" x14ac:dyDescent="0.25">
      <c r="A50" s="1" t="s">
        <v>228</v>
      </c>
      <c r="D50" s="57"/>
      <c r="E50" s="37"/>
      <c r="G50" s="38"/>
      <c r="H50" s="38" t="s">
        <v>22</v>
      </c>
      <c r="I50" s="38"/>
      <c r="J50" s="38"/>
      <c r="K50" s="38"/>
      <c r="L50" s="38"/>
      <c r="M50" s="37"/>
      <c r="O50" s="38"/>
      <c r="P50" s="38" t="s">
        <v>22</v>
      </c>
      <c r="Q50" s="38"/>
      <c r="R50" s="38"/>
      <c r="S50" s="38"/>
      <c r="T50" s="38"/>
      <c r="U50" s="37"/>
      <c r="W50" s="38"/>
      <c r="X50" s="38" t="s">
        <v>22</v>
      </c>
      <c r="Y50" s="38"/>
      <c r="Z50" s="38"/>
      <c r="AA50" s="38"/>
      <c r="AB50" s="38"/>
      <c r="AC50" s="37"/>
      <c r="AE50" s="38"/>
      <c r="AF50" s="38" t="s">
        <v>22</v>
      </c>
      <c r="AG50" s="38"/>
      <c r="AH50" s="38"/>
      <c r="AI50" s="38"/>
      <c r="AJ50" s="38"/>
      <c r="AK50" s="37"/>
      <c r="AM50" s="38"/>
      <c r="AN50" s="38" t="s">
        <v>22</v>
      </c>
      <c r="AO50" s="38"/>
      <c r="AP50" s="38"/>
      <c r="AQ50" s="38"/>
      <c r="AR50" s="38"/>
      <c r="AS50" s="37"/>
      <c r="AU50" s="38"/>
      <c r="AV50" s="38" t="s">
        <v>22</v>
      </c>
      <c r="AW50" s="38"/>
      <c r="AX50" s="38"/>
      <c r="AY50" s="38"/>
      <c r="AZ50" s="38"/>
      <c r="BA50" s="37"/>
      <c r="BC50" s="38"/>
      <c r="BD50" s="38" t="s">
        <v>22</v>
      </c>
      <c r="BE50" s="38"/>
      <c r="BF50" s="38"/>
      <c r="BG50" s="38"/>
      <c r="BH50" s="38"/>
      <c r="BI50" s="37"/>
      <c r="BK50" s="38"/>
      <c r="BL50" s="38" t="s">
        <v>22</v>
      </c>
      <c r="BM50" s="38"/>
      <c r="BN50" s="38"/>
      <c r="BO50" s="38"/>
      <c r="BP50" s="38"/>
      <c r="BQ50" s="37"/>
      <c r="BS50" s="38"/>
      <c r="BT50" s="38" t="s">
        <v>22</v>
      </c>
      <c r="BU50" s="38"/>
      <c r="BV50" s="38"/>
      <c r="BW50" s="38"/>
      <c r="BX50" s="38"/>
      <c r="BY50" s="37"/>
      <c r="CA50" s="38"/>
      <c r="CB50" s="38" t="s">
        <v>22</v>
      </c>
      <c r="CC50" s="38"/>
      <c r="CD50" s="38"/>
      <c r="CE50" s="38"/>
      <c r="CF50" s="38"/>
      <c r="CG50" s="37"/>
      <c r="CI50" s="38"/>
      <c r="CJ50" s="38" t="s">
        <v>22</v>
      </c>
      <c r="CK50" s="38"/>
      <c r="CL50" s="38"/>
      <c r="CM50" s="38"/>
      <c r="CN50" s="38"/>
      <c r="CO50" s="37"/>
      <c r="CQ50" s="38"/>
      <c r="CR50" s="38" t="s">
        <v>22</v>
      </c>
      <c r="CS50" s="38"/>
      <c r="CT50" s="38"/>
      <c r="CU50" s="38"/>
      <c r="CV50" s="38"/>
      <c r="CW50" s="37"/>
      <c r="CY50" s="38"/>
      <c r="CZ50" s="38" t="s">
        <v>22</v>
      </c>
      <c r="DA50" s="38"/>
      <c r="DB50" s="38"/>
      <c r="DC50" s="38"/>
      <c r="DD50" s="38"/>
      <c r="DE50" s="37"/>
      <c r="DG50" s="38"/>
      <c r="DH50" s="38" t="s">
        <v>22</v>
      </c>
      <c r="DI50" s="38"/>
      <c r="DJ50" s="38"/>
      <c r="DK50" s="38"/>
      <c r="DL50" s="38"/>
      <c r="DM50" s="37"/>
      <c r="DO50" s="38"/>
      <c r="DP50" s="38" t="s">
        <v>22</v>
      </c>
      <c r="DQ50" s="38"/>
      <c r="DR50" s="38"/>
      <c r="DS50" s="38"/>
      <c r="DT50" s="38"/>
      <c r="DU50" s="37"/>
      <c r="DW50" s="38"/>
      <c r="DX50" s="38" t="s">
        <v>22</v>
      </c>
      <c r="DY50" s="38"/>
      <c r="DZ50" s="38"/>
      <c r="EA50" s="38"/>
      <c r="EB50" s="38"/>
      <c r="EC50" s="38"/>
      <c r="ED50" s="1" t="s">
        <v>228</v>
      </c>
      <c r="EG50" s="57"/>
      <c r="EH50" s="37"/>
      <c r="EJ50" s="38"/>
      <c r="EK50" s="38" t="s">
        <v>22</v>
      </c>
      <c r="EL50" s="38"/>
      <c r="EM50" s="38"/>
      <c r="EN50" s="38"/>
      <c r="EO50" s="38"/>
      <c r="EP50" s="37"/>
      <c r="ER50" s="38"/>
      <c r="ES50" s="38" t="s">
        <v>22</v>
      </c>
      <c r="ET50" s="38"/>
      <c r="EU50" s="38"/>
      <c r="EV50" s="38"/>
      <c r="EW50" s="38"/>
      <c r="EX50" s="37"/>
      <c r="EZ50" s="38"/>
      <c r="FA50" s="38" t="s">
        <v>22</v>
      </c>
      <c r="FB50" s="38"/>
      <c r="FC50" s="38"/>
      <c r="FD50" s="38"/>
      <c r="FE50" s="38"/>
      <c r="FF50" s="37"/>
      <c r="FH50" s="38"/>
      <c r="FI50" s="38" t="s">
        <v>22</v>
      </c>
      <c r="FJ50" s="38"/>
      <c r="FK50" s="38"/>
      <c r="FL50" s="38"/>
      <c r="FM50" s="38"/>
      <c r="FN50" s="37"/>
      <c r="FP50" s="38"/>
      <c r="FQ50" s="38" t="s">
        <v>22</v>
      </c>
      <c r="FR50" s="38"/>
      <c r="FS50" s="38"/>
      <c r="FT50" s="38"/>
      <c r="FU50" s="38"/>
      <c r="FV50" s="37"/>
      <c r="FX50" s="38"/>
      <c r="FY50" s="38" t="s">
        <v>22</v>
      </c>
      <c r="FZ50" s="38"/>
      <c r="GA50" s="38"/>
      <c r="GB50" s="38"/>
      <c r="GC50" s="38"/>
      <c r="GD50" s="37"/>
      <c r="GF50" s="38"/>
      <c r="GG50" s="38" t="s">
        <v>22</v>
      </c>
      <c r="GH50" s="38"/>
      <c r="GI50" s="38"/>
      <c r="GJ50" s="38"/>
      <c r="GK50" s="38"/>
      <c r="GL50" s="37"/>
      <c r="GN50" s="38"/>
      <c r="GO50" s="38" t="s">
        <v>22</v>
      </c>
      <c r="GP50" s="38"/>
      <c r="GQ50" s="38"/>
      <c r="GR50" s="38"/>
      <c r="GS50" s="38"/>
      <c r="GT50" s="37"/>
      <c r="GV50" s="38"/>
      <c r="GW50" s="38" t="s">
        <v>22</v>
      </c>
      <c r="GX50" s="38"/>
      <c r="GY50" s="38"/>
      <c r="GZ50" s="38"/>
      <c r="HA50" s="38"/>
      <c r="HB50" s="37"/>
      <c r="HD50" s="38"/>
      <c r="HE50" s="38" t="s">
        <v>22</v>
      </c>
      <c r="HF50" s="38"/>
      <c r="HG50" s="38"/>
      <c r="HH50" s="38"/>
      <c r="HI50" s="38"/>
      <c r="HJ50" s="37"/>
      <c r="HL50" s="38"/>
      <c r="HM50" s="38" t="s">
        <v>22</v>
      </c>
      <c r="HN50" s="38"/>
      <c r="HO50" s="38"/>
      <c r="HP50" s="38"/>
      <c r="HQ50" s="38"/>
      <c r="HR50" s="37"/>
      <c r="HT50" s="38"/>
      <c r="HU50" s="38" t="s">
        <v>22</v>
      </c>
      <c r="HV50" s="38"/>
      <c r="HW50" s="38"/>
      <c r="HX50" s="38"/>
      <c r="HY50" s="38"/>
      <c r="HZ50" s="37"/>
      <c r="IB50" s="38"/>
      <c r="IC50" s="38" t="s">
        <v>22</v>
      </c>
      <c r="ID50" s="38"/>
      <c r="IE50" s="38"/>
      <c r="IF50" s="38"/>
      <c r="IG50" s="38"/>
      <c r="IL50" s="57"/>
      <c r="IM50" s="37"/>
      <c r="IO50" s="38"/>
      <c r="IP50" s="38" t="s">
        <v>22</v>
      </c>
      <c r="IQ50" s="38"/>
      <c r="IR50" s="38"/>
      <c r="IS50" s="38"/>
      <c r="IT50" s="38"/>
      <c r="IU50" s="37"/>
      <c r="IW50" s="38"/>
      <c r="IX50" s="38" t="s">
        <v>22</v>
      </c>
      <c r="IY50" s="38"/>
      <c r="IZ50" s="38"/>
      <c r="JA50" s="38"/>
      <c r="JB50" s="38"/>
      <c r="JC50" s="37"/>
      <c r="JE50" s="38"/>
      <c r="JF50" s="38" t="s">
        <v>22</v>
      </c>
      <c r="JG50" s="38"/>
      <c r="JH50" s="38"/>
      <c r="JI50" s="38"/>
      <c r="JJ50" s="38"/>
      <c r="JK50" s="37"/>
      <c r="JM50" s="38"/>
      <c r="JN50" s="38" t="s">
        <v>22</v>
      </c>
      <c r="JO50" s="38"/>
      <c r="JP50" s="38"/>
      <c r="JQ50" s="38"/>
      <c r="JR50" s="38"/>
      <c r="JS50" s="37"/>
      <c r="JU50" s="38"/>
      <c r="JV50" s="38" t="s">
        <v>22</v>
      </c>
      <c r="JW50" s="38"/>
      <c r="JX50" s="38"/>
      <c r="JY50" s="38"/>
      <c r="JZ50" s="38"/>
      <c r="KA50" s="37"/>
      <c r="KC50" s="38"/>
      <c r="KD50" s="38" t="s">
        <v>22</v>
      </c>
      <c r="KE50" s="38"/>
      <c r="KF50" s="38"/>
      <c r="KG50" s="38"/>
      <c r="KH50" s="38"/>
      <c r="KI50" s="37"/>
      <c r="KK50" s="38"/>
      <c r="KL50" s="38" t="s">
        <v>22</v>
      </c>
      <c r="KM50" s="38"/>
      <c r="KN50" s="38"/>
      <c r="KO50" s="38"/>
      <c r="KP50" s="38"/>
      <c r="KQ50" s="37"/>
      <c r="KS50" s="38"/>
      <c r="KT50" s="38" t="s">
        <v>22</v>
      </c>
      <c r="KU50" s="38"/>
      <c r="KV50" s="38"/>
      <c r="KW50" s="38"/>
      <c r="KX50" s="38"/>
      <c r="KY50" s="37"/>
      <c r="LA50" s="38"/>
      <c r="LB50" s="38" t="s">
        <v>22</v>
      </c>
      <c r="LC50" s="38"/>
      <c r="LD50" s="38"/>
      <c r="LE50" s="38"/>
      <c r="LF50" s="38"/>
      <c r="LG50" s="37"/>
      <c r="LI50" s="38"/>
      <c r="LJ50" s="38" t="s">
        <v>22</v>
      </c>
      <c r="LK50" s="38"/>
      <c r="LL50" s="38"/>
      <c r="LM50" s="38"/>
      <c r="LN50" s="38"/>
      <c r="LO50" s="37"/>
      <c r="LQ50" s="38"/>
      <c r="LR50" s="38" t="s">
        <v>22</v>
      </c>
      <c r="LS50" s="38"/>
      <c r="LT50" s="38"/>
      <c r="LU50" s="38"/>
      <c r="LV50" s="38"/>
      <c r="LW50" s="37"/>
      <c r="LY50" s="38"/>
      <c r="LZ50" s="38" t="s">
        <v>22</v>
      </c>
      <c r="MA50" s="38"/>
      <c r="MB50" s="38"/>
      <c r="MC50" s="38"/>
      <c r="MD50" s="38"/>
      <c r="ME50" s="37"/>
      <c r="MG50" s="38"/>
      <c r="MH50" s="38" t="s">
        <v>22</v>
      </c>
      <c r="MI50" s="38"/>
      <c r="MJ50" s="38"/>
      <c r="MK50" s="38"/>
      <c r="ML50" s="38"/>
    </row>
    <row r="51" spans="1:350" s="35" customFormat="1" ht="15.75" thickBot="1" x14ac:dyDescent="0.3">
      <c r="A51" s="1" t="s">
        <v>228</v>
      </c>
      <c r="B51" s="39" t="s">
        <v>229</v>
      </c>
      <c r="C51" s="39"/>
      <c r="D51" s="58"/>
      <c r="E51" s="41" t="s">
        <v>230</v>
      </c>
      <c r="F51" s="42"/>
      <c r="G51" s="43" t="s">
        <v>26</v>
      </c>
      <c r="H51" s="43" t="s">
        <v>28</v>
      </c>
      <c r="I51" s="43"/>
      <c r="J51" s="43"/>
      <c r="K51" s="43"/>
      <c r="L51" s="43"/>
      <c r="M51" s="41" t="s">
        <v>230</v>
      </c>
      <c r="N51" s="42"/>
      <c r="O51" s="43" t="s">
        <v>26</v>
      </c>
      <c r="P51" s="43" t="s">
        <v>28</v>
      </c>
      <c r="Q51" s="43"/>
      <c r="R51" s="43"/>
      <c r="S51" s="43"/>
      <c r="T51" s="43"/>
      <c r="U51" s="41" t="s">
        <v>230</v>
      </c>
      <c r="V51" s="42"/>
      <c r="W51" s="43" t="s">
        <v>26</v>
      </c>
      <c r="X51" s="43" t="s">
        <v>28</v>
      </c>
      <c r="Y51" s="43"/>
      <c r="Z51" s="43"/>
      <c r="AA51" s="43"/>
      <c r="AB51" s="43"/>
      <c r="AC51" s="41" t="s">
        <v>230</v>
      </c>
      <c r="AD51" s="42"/>
      <c r="AE51" s="43" t="s">
        <v>26</v>
      </c>
      <c r="AF51" s="43" t="s">
        <v>28</v>
      </c>
      <c r="AG51" s="43"/>
      <c r="AH51" s="43"/>
      <c r="AI51" s="43"/>
      <c r="AJ51" s="43"/>
      <c r="AK51" s="41" t="s">
        <v>230</v>
      </c>
      <c r="AL51" s="42"/>
      <c r="AM51" s="43" t="s">
        <v>26</v>
      </c>
      <c r="AN51" s="43" t="s">
        <v>28</v>
      </c>
      <c r="AO51" s="43"/>
      <c r="AP51" s="43"/>
      <c r="AQ51" s="43"/>
      <c r="AR51" s="43"/>
      <c r="AS51" s="41" t="s">
        <v>230</v>
      </c>
      <c r="AT51" s="42"/>
      <c r="AU51" s="43" t="s">
        <v>26</v>
      </c>
      <c r="AV51" s="43" t="s">
        <v>28</v>
      </c>
      <c r="AW51" s="43"/>
      <c r="AX51" s="43"/>
      <c r="AY51" s="43"/>
      <c r="AZ51" s="43"/>
      <c r="BA51" s="41" t="s">
        <v>230</v>
      </c>
      <c r="BB51" s="42"/>
      <c r="BC51" s="43" t="s">
        <v>26</v>
      </c>
      <c r="BD51" s="43" t="s">
        <v>28</v>
      </c>
      <c r="BE51" s="43"/>
      <c r="BF51" s="43"/>
      <c r="BG51" s="43"/>
      <c r="BH51" s="43"/>
      <c r="BI51" s="41" t="s">
        <v>230</v>
      </c>
      <c r="BJ51" s="42"/>
      <c r="BK51" s="43" t="s">
        <v>26</v>
      </c>
      <c r="BL51" s="43" t="s">
        <v>28</v>
      </c>
      <c r="BM51" s="43"/>
      <c r="BN51" s="43"/>
      <c r="BO51" s="43"/>
      <c r="BP51" s="43"/>
      <c r="BQ51" s="41" t="s">
        <v>230</v>
      </c>
      <c r="BR51" s="42"/>
      <c r="BS51" s="43" t="s">
        <v>26</v>
      </c>
      <c r="BT51" s="43" t="s">
        <v>28</v>
      </c>
      <c r="BU51" s="43"/>
      <c r="BV51" s="43"/>
      <c r="BW51" s="43"/>
      <c r="BX51" s="43"/>
      <c r="BY51" s="41" t="s">
        <v>230</v>
      </c>
      <c r="BZ51" s="42"/>
      <c r="CA51" s="43" t="s">
        <v>26</v>
      </c>
      <c r="CB51" s="43" t="s">
        <v>28</v>
      </c>
      <c r="CC51" s="43"/>
      <c r="CD51" s="43"/>
      <c r="CE51" s="43"/>
      <c r="CF51" s="43"/>
      <c r="CG51" s="41" t="s">
        <v>230</v>
      </c>
      <c r="CH51" s="42"/>
      <c r="CI51" s="43" t="s">
        <v>26</v>
      </c>
      <c r="CJ51" s="43" t="s">
        <v>28</v>
      </c>
      <c r="CK51" s="43"/>
      <c r="CL51" s="43"/>
      <c r="CM51" s="43"/>
      <c r="CN51" s="43"/>
      <c r="CO51" s="41" t="s">
        <v>230</v>
      </c>
      <c r="CP51" s="42"/>
      <c r="CQ51" s="43" t="s">
        <v>26</v>
      </c>
      <c r="CR51" s="43" t="s">
        <v>28</v>
      </c>
      <c r="CS51" s="43"/>
      <c r="CT51" s="43"/>
      <c r="CU51" s="43"/>
      <c r="CV51" s="43"/>
      <c r="CW51" s="41" t="s">
        <v>230</v>
      </c>
      <c r="CX51" s="42"/>
      <c r="CY51" s="43" t="s">
        <v>26</v>
      </c>
      <c r="CZ51" s="43" t="s">
        <v>28</v>
      </c>
      <c r="DA51" s="43"/>
      <c r="DB51" s="43"/>
      <c r="DC51" s="43"/>
      <c r="DD51" s="43"/>
      <c r="DE51" s="41" t="s">
        <v>230</v>
      </c>
      <c r="DF51" s="42"/>
      <c r="DG51" s="43" t="s">
        <v>26</v>
      </c>
      <c r="DH51" s="43" t="s">
        <v>28</v>
      </c>
      <c r="DI51" s="43"/>
      <c r="DJ51" s="43"/>
      <c r="DK51" s="43"/>
      <c r="DL51" s="43"/>
      <c r="DM51" s="41" t="s">
        <v>230</v>
      </c>
      <c r="DN51" s="42"/>
      <c r="DO51" s="43" t="s">
        <v>26</v>
      </c>
      <c r="DP51" s="43" t="s">
        <v>28</v>
      </c>
      <c r="DQ51" s="43"/>
      <c r="DR51" s="43"/>
      <c r="DS51" s="43"/>
      <c r="DT51" s="43"/>
      <c r="DU51" s="41" t="s">
        <v>230</v>
      </c>
      <c r="DV51" s="42"/>
      <c r="DW51" s="43" t="s">
        <v>26</v>
      </c>
      <c r="DX51" s="43" t="s">
        <v>28</v>
      </c>
      <c r="DY51" s="43"/>
      <c r="DZ51" s="43"/>
      <c r="EA51" s="43"/>
      <c r="EB51" s="43"/>
      <c r="EC51" s="92"/>
      <c r="ED51" s="1" t="s">
        <v>228</v>
      </c>
      <c r="EE51" s="39" t="s">
        <v>229</v>
      </c>
      <c r="EF51" s="39"/>
      <c r="EG51" s="58"/>
      <c r="EH51" s="41" t="s">
        <v>230</v>
      </c>
      <c r="EI51" s="42"/>
      <c r="EJ51" s="43" t="s">
        <v>26</v>
      </c>
      <c r="EK51" s="43" t="s">
        <v>28</v>
      </c>
      <c r="EL51" s="43"/>
      <c r="EM51" s="43"/>
      <c r="EN51" s="43"/>
      <c r="EO51" s="43"/>
      <c r="EP51" s="41" t="s">
        <v>230</v>
      </c>
      <c r="EQ51" s="42"/>
      <c r="ER51" s="43" t="s">
        <v>26</v>
      </c>
      <c r="ES51" s="43" t="s">
        <v>28</v>
      </c>
      <c r="ET51" s="43"/>
      <c r="EU51" s="43"/>
      <c r="EV51" s="43"/>
      <c r="EW51" s="43"/>
      <c r="EX51" s="41" t="s">
        <v>230</v>
      </c>
      <c r="EY51" s="42"/>
      <c r="EZ51" s="43" t="s">
        <v>26</v>
      </c>
      <c r="FA51" s="43" t="s">
        <v>28</v>
      </c>
      <c r="FB51" s="43"/>
      <c r="FC51" s="43"/>
      <c r="FD51" s="43"/>
      <c r="FE51" s="43"/>
      <c r="FF51" s="41" t="s">
        <v>230</v>
      </c>
      <c r="FG51" s="42"/>
      <c r="FH51" s="43" t="s">
        <v>26</v>
      </c>
      <c r="FI51" s="43" t="s">
        <v>28</v>
      </c>
      <c r="FJ51" s="43"/>
      <c r="FK51" s="43"/>
      <c r="FL51" s="43"/>
      <c r="FM51" s="43"/>
      <c r="FN51" s="41" t="s">
        <v>230</v>
      </c>
      <c r="FO51" s="42"/>
      <c r="FP51" s="43" t="s">
        <v>26</v>
      </c>
      <c r="FQ51" s="43" t="s">
        <v>28</v>
      </c>
      <c r="FR51" s="43"/>
      <c r="FS51" s="43"/>
      <c r="FT51" s="43"/>
      <c r="FU51" s="43"/>
      <c r="FV51" s="41" t="s">
        <v>230</v>
      </c>
      <c r="FW51" s="42"/>
      <c r="FX51" s="43" t="s">
        <v>26</v>
      </c>
      <c r="FY51" s="43" t="s">
        <v>28</v>
      </c>
      <c r="FZ51" s="43"/>
      <c r="GA51" s="43"/>
      <c r="GB51" s="43"/>
      <c r="GC51" s="43"/>
      <c r="GD51" s="41" t="s">
        <v>230</v>
      </c>
      <c r="GE51" s="42"/>
      <c r="GF51" s="43" t="s">
        <v>26</v>
      </c>
      <c r="GG51" s="43" t="s">
        <v>28</v>
      </c>
      <c r="GH51" s="43"/>
      <c r="GI51" s="43"/>
      <c r="GJ51" s="43"/>
      <c r="GK51" s="43"/>
      <c r="GL51" s="41" t="s">
        <v>230</v>
      </c>
      <c r="GM51" s="42"/>
      <c r="GN51" s="43" t="s">
        <v>26</v>
      </c>
      <c r="GO51" s="43" t="s">
        <v>28</v>
      </c>
      <c r="GP51" s="43"/>
      <c r="GQ51" s="43"/>
      <c r="GR51" s="43"/>
      <c r="GS51" s="43"/>
      <c r="GT51" s="41" t="s">
        <v>230</v>
      </c>
      <c r="GU51" s="42"/>
      <c r="GV51" s="43" t="s">
        <v>26</v>
      </c>
      <c r="GW51" s="43" t="s">
        <v>28</v>
      </c>
      <c r="GX51" s="43"/>
      <c r="GY51" s="43"/>
      <c r="GZ51" s="43"/>
      <c r="HA51" s="43"/>
      <c r="HB51" s="41" t="s">
        <v>230</v>
      </c>
      <c r="HC51" s="42"/>
      <c r="HD51" s="43" t="s">
        <v>26</v>
      </c>
      <c r="HE51" s="43" t="s">
        <v>28</v>
      </c>
      <c r="HF51" s="43"/>
      <c r="HG51" s="43"/>
      <c r="HH51" s="43"/>
      <c r="HI51" s="43"/>
      <c r="HJ51" s="41" t="s">
        <v>230</v>
      </c>
      <c r="HK51" s="42"/>
      <c r="HL51" s="43" t="s">
        <v>26</v>
      </c>
      <c r="HM51" s="43" t="s">
        <v>28</v>
      </c>
      <c r="HN51" s="43"/>
      <c r="HO51" s="43"/>
      <c r="HP51" s="43"/>
      <c r="HQ51" s="43"/>
      <c r="HR51" s="41" t="s">
        <v>230</v>
      </c>
      <c r="HS51" s="42"/>
      <c r="HT51" s="43" t="s">
        <v>26</v>
      </c>
      <c r="HU51" s="43" t="s">
        <v>28</v>
      </c>
      <c r="HV51" s="43"/>
      <c r="HW51" s="43"/>
      <c r="HX51" s="43"/>
      <c r="HY51" s="43"/>
      <c r="HZ51" s="41" t="s">
        <v>230</v>
      </c>
      <c r="IA51" s="42"/>
      <c r="IB51" s="43" t="s">
        <v>26</v>
      </c>
      <c r="IC51" s="43" t="s">
        <v>28</v>
      </c>
      <c r="ID51" s="43"/>
      <c r="IE51" s="43"/>
      <c r="IF51" s="43"/>
      <c r="IG51" s="43"/>
      <c r="IJ51" s="39" t="s">
        <v>229</v>
      </c>
      <c r="IK51" s="39"/>
      <c r="IL51" s="58"/>
      <c r="IM51" s="41" t="s">
        <v>230</v>
      </c>
      <c r="IN51" s="42"/>
      <c r="IO51" s="43" t="s">
        <v>26</v>
      </c>
      <c r="IP51" s="43" t="s">
        <v>28</v>
      </c>
      <c r="IQ51" s="43"/>
      <c r="IR51" s="43"/>
      <c r="IS51" s="43"/>
      <c r="IT51" s="43"/>
      <c r="IU51" s="41" t="s">
        <v>230</v>
      </c>
      <c r="IV51" s="42"/>
      <c r="IW51" s="43" t="s">
        <v>26</v>
      </c>
      <c r="IX51" s="43" t="s">
        <v>28</v>
      </c>
      <c r="IY51" s="43"/>
      <c r="IZ51" s="43"/>
      <c r="JA51" s="43"/>
      <c r="JB51" s="43"/>
      <c r="JC51" s="41" t="s">
        <v>230</v>
      </c>
      <c r="JD51" s="42"/>
      <c r="JE51" s="43" t="s">
        <v>26</v>
      </c>
      <c r="JF51" s="43" t="s">
        <v>28</v>
      </c>
      <c r="JG51" s="43"/>
      <c r="JH51" s="43"/>
      <c r="JI51" s="43"/>
      <c r="JJ51" s="43"/>
      <c r="JK51" s="41" t="s">
        <v>230</v>
      </c>
      <c r="JL51" s="42"/>
      <c r="JM51" s="43" t="s">
        <v>26</v>
      </c>
      <c r="JN51" s="43" t="s">
        <v>28</v>
      </c>
      <c r="JO51" s="43"/>
      <c r="JP51" s="43"/>
      <c r="JQ51" s="43"/>
      <c r="JR51" s="43"/>
      <c r="JS51" s="41" t="s">
        <v>230</v>
      </c>
      <c r="JT51" s="42"/>
      <c r="JU51" s="43" t="s">
        <v>26</v>
      </c>
      <c r="JV51" s="43" t="s">
        <v>28</v>
      </c>
      <c r="JW51" s="43"/>
      <c r="JX51" s="43"/>
      <c r="JY51" s="43"/>
      <c r="JZ51" s="43"/>
      <c r="KA51" s="41" t="s">
        <v>230</v>
      </c>
      <c r="KB51" s="42"/>
      <c r="KC51" s="43" t="s">
        <v>26</v>
      </c>
      <c r="KD51" s="43" t="s">
        <v>28</v>
      </c>
      <c r="KE51" s="43"/>
      <c r="KF51" s="43"/>
      <c r="KG51" s="43"/>
      <c r="KH51" s="43"/>
      <c r="KI51" s="41" t="s">
        <v>230</v>
      </c>
      <c r="KJ51" s="42"/>
      <c r="KK51" s="43" t="s">
        <v>26</v>
      </c>
      <c r="KL51" s="43" t="s">
        <v>28</v>
      </c>
      <c r="KM51" s="43"/>
      <c r="KN51" s="43"/>
      <c r="KO51" s="43"/>
      <c r="KP51" s="43"/>
      <c r="KQ51" s="41" t="s">
        <v>230</v>
      </c>
      <c r="KR51" s="42"/>
      <c r="KS51" s="43" t="s">
        <v>26</v>
      </c>
      <c r="KT51" s="43" t="s">
        <v>28</v>
      </c>
      <c r="KU51" s="43"/>
      <c r="KV51" s="43"/>
      <c r="KW51" s="43"/>
      <c r="KX51" s="43"/>
      <c r="KY51" s="41" t="s">
        <v>230</v>
      </c>
      <c r="KZ51" s="42"/>
      <c r="LA51" s="43" t="s">
        <v>26</v>
      </c>
      <c r="LB51" s="43" t="s">
        <v>28</v>
      </c>
      <c r="LC51" s="43"/>
      <c r="LD51" s="43"/>
      <c r="LE51" s="43"/>
      <c r="LF51" s="43"/>
      <c r="LG51" s="41" t="s">
        <v>230</v>
      </c>
      <c r="LH51" s="42"/>
      <c r="LI51" s="43" t="s">
        <v>26</v>
      </c>
      <c r="LJ51" s="43" t="s">
        <v>28</v>
      </c>
      <c r="LK51" s="43"/>
      <c r="LL51" s="43"/>
      <c r="LM51" s="43"/>
      <c r="LN51" s="43"/>
      <c r="LO51" s="41" t="s">
        <v>230</v>
      </c>
      <c r="LP51" s="42"/>
      <c r="LQ51" s="43" t="s">
        <v>26</v>
      </c>
      <c r="LR51" s="43" t="s">
        <v>28</v>
      </c>
      <c r="LS51" s="43"/>
      <c r="LT51" s="43"/>
      <c r="LU51" s="43"/>
      <c r="LV51" s="43"/>
      <c r="LW51" s="41" t="s">
        <v>230</v>
      </c>
      <c r="LX51" s="42"/>
      <c r="LY51" s="43" t="s">
        <v>26</v>
      </c>
      <c r="LZ51" s="43" t="s">
        <v>28</v>
      </c>
      <c r="MA51" s="43"/>
      <c r="MB51" s="43"/>
      <c r="MC51" s="43"/>
      <c r="MD51" s="43"/>
      <c r="ME51" s="41" t="s">
        <v>230</v>
      </c>
      <c r="MF51" s="42"/>
      <c r="MG51" s="43" t="s">
        <v>26</v>
      </c>
      <c r="MH51" s="43" t="s">
        <v>28</v>
      </c>
      <c r="MI51" s="43"/>
      <c r="MJ51" s="43"/>
      <c r="MK51" s="43"/>
      <c r="ML51" s="43"/>
    </row>
    <row r="52" spans="1:350" x14ac:dyDescent="0.25">
      <c r="A52" s="44" t="s">
        <v>231</v>
      </c>
      <c r="B52" t="s">
        <v>231</v>
      </c>
      <c r="C52"/>
      <c r="D52" s="24">
        <v>68</v>
      </c>
      <c r="E52" s="45">
        <v>27</v>
      </c>
      <c r="F52" s="46" t="s">
        <v>232</v>
      </c>
      <c r="G52" s="16" t="s">
        <v>305</v>
      </c>
      <c r="H52" s="11">
        <v>44200.931643518517</v>
      </c>
      <c r="I52" s="11"/>
      <c r="J52" s="16"/>
      <c r="K52" s="47"/>
      <c r="L52" s="25"/>
      <c r="M52" s="45">
        <v>78</v>
      </c>
      <c r="N52" s="46" t="s">
        <v>35</v>
      </c>
      <c r="O52" s="16" t="s">
        <v>309</v>
      </c>
      <c r="P52" s="11">
        <v>44200.938900462963</v>
      </c>
      <c r="Q52" s="11"/>
      <c r="R52" s="16"/>
      <c r="S52" s="47"/>
      <c r="T52" s="25"/>
      <c r="U52" s="45">
        <v>15</v>
      </c>
      <c r="V52" s="46" t="s">
        <v>232</v>
      </c>
      <c r="W52" s="16" t="s">
        <v>313</v>
      </c>
      <c r="X52" s="11">
        <v>44200.946180555555</v>
      </c>
      <c r="Y52" s="11"/>
      <c r="Z52" s="16"/>
      <c r="AA52" s="47"/>
      <c r="AB52" s="25"/>
      <c r="AC52" s="45">
        <v>75</v>
      </c>
      <c r="AD52" s="46" t="s">
        <v>35</v>
      </c>
      <c r="AE52" s="16" t="s">
        <v>318</v>
      </c>
      <c r="AF52" s="11">
        <v>44200.953449074077</v>
      </c>
      <c r="AG52" s="11"/>
      <c r="AH52" s="16"/>
      <c r="AI52" s="47"/>
      <c r="AJ52" s="25"/>
      <c r="AK52" s="45">
        <v>72</v>
      </c>
      <c r="AL52" s="46" t="s">
        <v>35</v>
      </c>
      <c r="AM52" s="16" t="s">
        <v>320</v>
      </c>
      <c r="AN52" s="11">
        <v>44200.960729166669</v>
      </c>
      <c r="AO52" s="11"/>
      <c r="AP52" s="16"/>
      <c r="AQ52" s="47"/>
      <c r="AR52" s="25"/>
      <c r="AS52" s="45">
        <v>81</v>
      </c>
      <c r="AT52" s="46" t="s">
        <v>35</v>
      </c>
      <c r="AU52" s="16" t="s">
        <v>321</v>
      </c>
      <c r="AV52" s="11">
        <v>44200.967986111114</v>
      </c>
      <c r="AW52" s="11"/>
      <c r="AX52" s="16"/>
      <c r="AY52" s="47"/>
      <c r="AZ52" s="25"/>
      <c r="BA52" s="45">
        <v>92</v>
      </c>
      <c r="BB52" s="46" t="s">
        <v>35</v>
      </c>
      <c r="BC52" s="16" t="s">
        <v>326</v>
      </c>
      <c r="BD52" s="11">
        <v>44200.975266203706</v>
      </c>
      <c r="BE52" s="11"/>
      <c r="BF52" s="16"/>
      <c r="BG52" s="47"/>
      <c r="BH52" s="25"/>
      <c r="BI52" s="45">
        <v>87</v>
      </c>
      <c r="BJ52" s="46" t="s">
        <v>35</v>
      </c>
      <c r="BK52" s="16" t="s">
        <v>330</v>
      </c>
      <c r="BL52" s="11">
        <v>44200.997083333335</v>
      </c>
      <c r="BM52" s="11"/>
      <c r="BN52" s="16"/>
      <c r="BO52" s="47"/>
      <c r="BP52" s="25"/>
      <c r="BQ52" s="45">
        <v>87</v>
      </c>
      <c r="BR52" s="46" t="s">
        <v>35</v>
      </c>
      <c r="BS52" s="16" t="s">
        <v>333</v>
      </c>
      <c r="BT52" s="11">
        <v>44201.004351851851</v>
      </c>
      <c r="BU52" s="11"/>
      <c r="BV52" s="16"/>
      <c r="BW52" s="47"/>
      <c r="BX52" s="25"/>
      <c r="BY52" s="45">
        <v>86</v>
      </c>
      <c r="BZ52" s="46" t="s">
        <v>35</v>
      </c>
      <c r="CA52" s="16" t="s">
        <v>334</v>
      </c>
      <c r="CB52" s="11">
        <v>44201.018888888888</v>
      </c>
      <c r="CC52" s="11"/>
      <c r="CD52" s="16"/>
      <c r="CE52" s="47"/>
      <c r="CF52" s="25"/>
      <c r="CG52" s="45">
        <v>88</v>
      </c>
      <c r="CH52" s="46" t="s">
        <v>35</v>
      </c>
      <c r="CI52" s="16" t="s">
        <v>336</v>
      </c>
      <c r="CJ52" s="11">
        <v>44201.026145833333</v>
      </c>
      <c r="CK52" s="11"/>
      <c r="CL52" s="16"/>
      <c r="CM52" s="47"/>
      <c r="CN52" s="25"/>
      <c r="CO52" s="45">
        <v>85</v>
      </c>
      <c r="CP52" s="46" t="s">
        <v>35</v>
      </c>
      <c r="CQ52" s="16" t="s">
        <v>338</v>
      </c>
      <c r="CR52" s="11">
        <v>44201.033414351848</v>
      </c>
      <c r="CS52" s="11"/>
      <c r="CT52" s="16"/>
      <c r="CU52" s="47"/>
      <c r="CV52" s="25"/>
      <c r="CW52" s="45">
        <v>107</v>
      </c>
      <c r="CX52" s="46" t="s">
        <v>51</v>
      </c>
      <c r="CY52" s="16" t="s">
        <v>340</v>
      </c>
      <c r="CZ52" s="11">
        <v>44201.120625000003</v>
      </c>
      <c r="DA52" s="11"/>
      <c r="DB52" s="16"/>
      <c r="DC52" s="47"/>
      <c r="DD52" s="25"/>
      <c r="DE52" s="45">
        <v>103</v>
      </c>
      <c r="DF52" s="46" t="s">
        <v>51</v>
      </c>
      <c r="DG52" s="16" t="s">
        <v>344</v>
      </c>
      <c r="DH52" s="11">
        <v>44201.17150462963</v>
      </c>
      <c r="DI52" s="11"/>
      <c r="DJ52" s="16"/>
      <c r="DK52" s="47"/>
      <c r="DL52" s="25"/>
      <c r="DM52" s="45">
        <v>99</v>
      </c>
      <c r="DN52" s="46" t="s">
        <v>51</v>
      </c>
      <c r="DO52" s="16" t="s">
        <v>348</v>
      </c>
      <c r="DP52" s="11">
        <v>44201.222442129627</v>
      </c>
      <c r="DQ52" s="11"/>
      <c r="DR52" s="16"/>
      <c r="DS52" s="47"/>
      <c r="DT52" s="25"/>
      <c r="DU52" s="45">
        <v>4</v>
      </c>
      <c r="DV52" s="46" t="s">
        <v>232</v>
      </c>
      <c r="DW52" s="16" t="s">
        <v>352</v>
      </c>
      <c r="DX52" s="11">
        <v>44201.055219907408</v>
      </c>
      <c r="DY52" s="11"/>
      <c r="DZ52" s="16"/>
      <c r="EA52" s="47"/>
      <c r="EB52" s="25"/>
      <c r="EC52" s="25"/>
      <c r="ED52" s="44" t="s">
        <v>231</v>
      </c>
      <c r="EE52" t="s">
        <v>231</v>
      </c>
      <c r="EF52"/>
      <c r="EG52" s="24">
        <v>68</v>
      </c>
      <c r="EH52" s="45">
        <v>120</v>
      </c>
      <c r="EI52" s="46" t="s">
        <v>51</v>
      </c>
      <c r="EJ52" s="16" t="s">
        <v>1517</v>
      </c>
      <c r="EK52" s="11">
        <v>44197.471388888887</v>
      </c>
      <c r="EL52" s="11"/>
      <c r="EM52" s="16"/>
      <c r="EN52" s="47"/>
      <c r="EO52" s="25"/>
      <c r="EP52" s="45">
        <v>116</v>
      </c>
      <c r="EQ52" s="46" t="s">
        <v>51</v>
      </c>
      <c r="ER52" s="16" t="s">
        <v>1519</v>
      </c>
      <c r="ES52" s="11">
        <v>44197.538564814815</v>
      </c>
      <c r="ET52" s="11"/>
      <c r="EU52" s="16"/>
      <c r="EV52" s="47"/>
      <c r="EW52" s="25"/>
      <c r="EX52" s="45">
        <v>51</v>
      </c>
      <c r="EY52" s="46" t="s">
        <v>51</v>
      </c>
      <c r="EZ52" s="16" t="s">
        <v>1396</v>
      </c>
      <c r="FA52" s="11">
        <v>44197.553576388891</v>
      </c>
      <c r="FB52" s="11"/>
      <c r="FC52" s="16"/>
      <c r="FD52" s="47"/>
      <c r="FE52" s="25"/>
      <c r="FF52" s="45">
        <v>64</v>
      </c>
      <c r="FG52" s="46" t="s">
        <v>51</v>
      </c>
      <c r="FH52" s="16" t="s">
        <v>1526</v>
      </c>
      <c r="FI52" s="11">
        <v>44197.613287037035</v>
      </c>
      <c r="FJ52" s="11"/>
      <c r="FK52" s="16"/>
      <c r="FL52" s="47"/>
      <c r="FM52" s="25"/>
      <c r="FN52" s="45">
        <v>54</v>
      </c>
      <c r="FO52" s="46" t="s">
        <v>51</v>
      </c>
      <c r="FP52" s="16" t="s">
        <v>1377</v>
      </c>
      <c r="FQ52" s="11">
        <v>44197.643136574072</v>
      </c>
      <c r="FR52" s="11"/>
      <c r="FS52" s="16"/>
      <c r="FT52" s="47"/>
      <c r="FU52" s="25"/>
      <c r="FV52" s="45">
        <v>115</v>
      </c>
      <c r="FW52" s="46" t="s">
        <v>51</v>
      </c>
      <c r="FX52" s="16" t="s">
        <v>1532</v>
      </c>
      <c r="FY52" s="11">
        <v>44197.695381944446</v>
      </c>
      <c r="FZ52" s="11"/>
      <c r="GA52" s="16"/>
      <c r="GB52" s="47"/>
      <c r="GC52" s="25"/>
      <c r="GD52" s="45">
        <v>104</v>
      </c>
      <c r="GE52" s="46" t="s">
        <v>51</v>
      </c>
      <c r="GF52" s="16" t="s">
        <v>1595</v>
      </c>
      <c r="GG52" s="11">
        <v>44210.917291666665</v>
      </c>
      <c r="GH52" s="11"/>
      <c r="GI52" s="16"/>
      <c r="GJ52" s="47"/>
      <c r="GK52" s="25"/>
      <c r="GL52" s="45">
        <v>103</v>
      </c>
      <c r="GM52" s="46" t="s">
        <v>51</v>
      </c>
      <c r="GN52" s="16" t="s">
        <v>1597</v>
      </c>
      <c r="GO52" s="11">
        <v>44210.924745370372</v>
      </c>
      <c r="GP52" s="11"/>
      <c r="GQ52" s="16"/>
      <c r="GR52" s="47"/>
      <c r="GS52" s="25"/>
      <c r="GT52" s="45">
        <v>106</v>
      </c>
      <c r="GU52" s="46" t="s">
        <v>51</v>
      </c>
      <c r="GV52" s="16" t="s">
        <v>1599</v>
      </c>
      <c r="GW52" s="11">
        <v>44210.932210648149</v>
      </c>
      <c r="GX52" s="11"/>
      <c r="GY52" s="16"/>
      <c r="GZ52" s="47"/>
      <c r="HA52" s="25"/>
      <c r="HB52" s="45">
        <v>93</v>
      </c>
      <c r="HC52" s="46" t="s">
        <v>51</v>
      </c>
      <c r="HD52" s="16" t="s">
        <v>1600</v>
      </c>
      <c r="HE52" s="11">
        <v>44210.939664351848</v>
      </c>
      <c r="HF52" s="11"/>
      <c r="HG52" s="16"/>
      <c r="HH52" s="47"/>
      <c r="HI52" s="25"/>
      <c r="HJ52" s="45">
        <v>83</v>
      </c>
      <c r="HK52" s="46" t="s">
        <v>51</v>
      </c>
      <c r="HL52" s="16" t="s">
        <v>1604</v>
      </c>
      <c r="HM52" s="11">
        <v>44203.808136574073</v>
      </c>
      <c r="HN52" s="11"/>
      <c r="HO52" s="16"/>
      <c r="HP52" s="47"/>
      <c r="HQ52" s="25"/>
      <c r="HR52" s="45">
        <v>106</v>
      </c>
      <c r="HS52" s="46" t="s">
        <v>51</v>
      </c>
      <c r="HT52" s="16" t="s">
        <v>1607</v>
      </c>
      <c r="HU52" s="11">
        <v>44197.807453703703</v>
      </c>
      <c r="HV52" s="11"/>
      <c r="HW52" s="16"/>
      <c r="HX52" s="47"/>
      <c r="HY52" s="25"/>
      <c r="HZ52" s="45">
        <v>112</v>
      </c>
      <c r="IA52" s="46" t="s">
        <v>51</v>
      </c>
      <c r="IB52" s="16" t="s">
        <v>1610</v>
      </c>
      <c r="IC52" s="11">
        <v>44197.867280092592</v>
      </c>
      <c r="ID52" s="11"/>
      <c r="IE52" s="16"/>
      <c r="IF52" s="47"/>
      <c r="IG52" s="25"/>
      <c r="IJ52" t="s">
        <v>231</v>
      </c>
      <c r="IK52"/>
      <c r="IL52" s="24">
        <v>68</v>
      </c>
      <c r="IM52" s="45">
        <v>85</v>
      </c>
      <c r="IN52" s="46" t="s">
        <v>51</v>
      </c>
      <c r="IO52" s="16" t="s">
        <v>788</v>
      </c>
      <c r="IP52" s="11">
        <v>44202.749432870369</v>
      </c>
      <c r="IQ52" s="11"/>
      <c r="IR52" s="16"/>
      <c r="IS52" s="47"/>
      <c r="IT52" s="25"/>
      <c r="IU52" s="45">
        <v>109</v>
      </c>
      <c r="IV52" s="46" t="s">
        <v>51</v>
      </c>
      <c r="IW52" s="16" t="s">
        <v>793</v>
      </c>
      <c r="IX52" s="11">
        <v>44202.802233796298</v>
      </c>
      <c r="IY52" s="11"/>
      <c r="IZ52" s="16"/>
      <c r="JA52" s="47"/>
      <c r="JB52" s="25"/>
      <c r="JC52" s="45">
        <v>106</v>
      </c>
      <c r="JD52" s="46" t="s">
        <v>51</v>
      </c>
      <c r="JE52" s="16" t="s">
        <v>798</v>
      </c>
      <c r="JF52" s="11">
        <v>44202.88521990741</v>
      </c>
      <c r="JG52" s="11"/>
      <c r="JH52" s="16"/>
      <c r="JI52" s="47"/>
      <c r="JJ52" s="25"/>
      <c r="JK52" s="45">
        <v>98</v>
      </c>
      <c r="JL52" s="46" t="s">
        <v>51</v>
      </c>
      <c r="JM52" s="16" t="s">
        <v>800</v>
      </c>
      <c r="JN52" s="11">
        <v>44202.900300925925</v>
      </c>
      <c r="JO52" s="11"/>
      <c r="JP52" s="16"/>
      <c r="JQ52" s="47"/>
      <c r="JR52" s="25"/>
      <c r="JS52" s="45">
        <v>110</v>
      </c>
      <c r="JT52" s="46" t="s">
        <v>51</v>
      </c>
      <c r="JU52" s="16" t="s">
        <v>805</v>
      </c>
      <c r="JV52" s="11">
        <v>44202.975821759261</v>
      </c>
      <c r="JW52" s="11"/>
      <c r="JX52" s="16"/>
      <c r="JY52" s="47"/>
      <c r="JZ52" s="25"/>
      <c r="KA52" s="45">
        <v>109</v>
      </c>
      <c r="KB52" s="46" t="s">
        <v>51</v>
      </c>
      <c r="KC52" s="16" t="s">
        <v>810</v>
      </c>
      <c r="KD52" s="11">
        <v>44202.998495370368</v>
      </c>
      <c r="KE52" s="11"/>
      <c r="KF52" s="16"/>
      <c r="KG52" s="47"/>
      <c r="KH52" s="25"/>
      <c r="KI52" s="45">
        <v>1</v>
      </c>
      <c r="KJ52" s="46" t="s">
        <v>232</v>
      </c>
      <c r="KK52" s="16" t="s">
        <v>814</v>
      </c>
      <c r="KL52" s="11">
        <v>44203.043842592589</v>
      </c>
      <c r="KM52" s="11"/>
      <c r="KN52" s="16"/>
      <c r="KO52" s="47"/>
      <c r="KP52" s="25"/>
      <c r="KQ52" s="45">
        <v>87</v>
      </c>
      <c r="KR52" s="46" t="s">
        <v>35</v>
      </c>
      <c r="KS52" s="16" t="s">
        <v>817</v>
      </c>
      <c r="KT52" s="11">
        <v>44203.096782407411</v>
      </c>
      <c r="KU52" s="11"/>
      <c r="KV52" s="16"/>
      <c r="KW52" s="47"/>
      <c r="KX52" s="25"/>
      <c r="KY52" s="45">
        <v>86</v>
      </c>
      <c r="KZ52" s="46" t="s">
        <v>35</v>
      </c>
      <c r="LA52" s="16" t="s">
        <v>822</v>
      </c>
      <c r="LB52" s="11">
        <v>44203.180162037039</v>
      </c>
      <c r="LC52" s="11"/>
      <c r="LD52" s="16"/>
      <c r="LE52" s="47"/>
      <c r="LF52" s="25"/>
      <c r="LG52" s="45">
        <v>86</v>
      </c>
      <c r="LH52" s="46" t="s">
        <v>35</v>
      </c>
      <c r="LI52" s="16" t="s">
        <v>824</v>
      </c>
      <c r="LJ52" s="11">
        <v>44203.187754629631</v>
      </c>
      <c r="LK52" s="11"/>
      <c r="LL52" s="16"/>
      <c r="LM52" s="47"/>
      <c r="LN52" s="25"/>
      <c r="LO52" s="45">
        <v>99</v>
      </c>
      <c r="LP52" s="46" t="s">
        <v>51</v>
      </c>
      <c r="LQ52" s="16" t="s">
        <v>826</v>
      </c>
      <c r="LR52" s="11">
        <v>44203.240810185183</v>
      </c>
      <c r="LS52" s="11"/>
      <c r="LT52" s="16"/>
      <c r="LU52" s="47"/>
      <c r="LV52" s="25"/>
      <c r="LW52" s="45">
        <v>99</v>
      </c>
      <c r="LX52" s="46" t="s">
        <v>51</v>
      </c>
      <c r="LY52" s="16" t="s">
        <v>830</v>
      </c>
      <c r="LZ52" s="11">
        <v>44203.286273148151</v>
      </c>
      <c r="MA52" s="11"/>
      <c r="MB52" s="16"/>
      <c r="MC52" s="47"/>
      <c r="MD52" s="25"/>
      <c r="ME52" s="45">
        <v>97</v>
      </c>
      <c r="MF52" s="46" t="s">
        <v>51</v>
      </c>
      <c r="MG52" s="16" t="s">
        <v>833</v>
      </c>
      <c r="MH52" s="11">
        <v>44203.309027777781</v>
      </c>
      <c r="MI52" s="11"/>
      <c r="MJ52" s="16"/>
      <c r="MK52" s="47"/>
      <c r="ML52" s="25"/>
    </row>
    <row r="53" spans="1:350" x14ac:dyDescent="0.25">
      <c r="A53" s="44" t="s">
        <v>233</v>
      </c>
      <c r="B53" s="48" t="s">
        <v>233</v>
      </c>
      <c r="C53" s="48"/>
      <c r="D53" s="29">
        <v>69</v>
      </c>
      <c r="E53" s="49">
        <v>32</v>
      </c>
      <c r="F53" s="50" t="s">
        <v>232</v>
      </c>
      <c r="G53" s="51" t="s">
        <v>305</v>
      </c>
      <c r="H53" s="34">
        <v>44200.931643518517</v>
      </c>
      <c r="I53" s="34"/>
      <c r="J53" s="51"/>
      <c r="K53" s="52"/>
      <c r="L53" s="31"/>
      <c r="M53" s="49">
        <v>80</v>
      </c>
      <c r="N53" s="50" t="s">
        <v>35</v>
      </c>
      <c r="O53" s="51" t="s">
        <v>309</v>
      </c>
      <c r="P53" s="34">
        <v>44200.938900462963</v>
      </c>
      <c r="Q53" s="34"/>
      <c r="R53" s="51"/>
      <c r="S53" s="52"/>
      <c r="T53" s="31"/>
      <c r="U53" s="49">
        <v>17</v>
      </c>
      <c r="V53" s="50" t="s">
        <v>232</v>
      </c>
      <c r="W53" s="51" t="s">
        <v>313</v>
      </c>
      <c r="X53" s="34">
        <v>44200.946180555555</v>
      </c>
      <c r="Y53" s="34"/>
      <c r="Z53" s="51"/>
      <c r="AA53" s="52"/>
      <c r="AB53" s="31"/>
      <c r="AC53" s="49">
        <v>109</v>
      </c>
      <c r="AD53" s="50" t="s">
        <v>35</v>
      </c>
      <c r="AE53" s="51" t="s">
        <v>318</v>
      </c>
      <c r="AF53" s="34">
        <v>44200.953449074077</v>
      </c>
      <c r="AG53" s="34"/>
      <c r="AH53" s="51"/>
      <c r="AI53" s="52"/>
      <c r="AJ53" s="31"/>
      <c r="AK53" s="49">
        <v>86</v>
      </c>
      <c r="AL53" s="50" t="s">
        <v>35</v>
      </c>
      <c r="AM53" s="51" t="s">
        <v>320</v>
      </c>
      <c r="AN53" s="34">
        <v>44200.960729166669</v>
      </c>
      <c r="AO53" s="34"/>
      <c r="AP53" s="51"/>
      <c r="AQ53" s="52"/>
      <c r="AR53" s="31"/>
      <c r="AS53" s="49">
        <v>115</v>
      </c>
      <c r="AT53" s="50" t="s">
        <v>35</v>
      </c>
      <c r="AU53" s="51" t="s">
        <v>321</v>
      </c>
      <c r="AV53" s="34">
        <v>44200.967986111114</v>
      </c>
      <c r="AW53" s="34"/>
      <c r="AX53" s="51"/>
      <c r="AY53" s="52"/>
      <c r="AZ53" s="31"/>
      <c r="BA53" s="49">
        <v>92</v>
      </c>
      <c r="BB53" s="50" t="s">
        <v>35</v>
      </c>
      <c r="BC53" s="51" t="s">
        <v>326</v>
      </c>
      <c r="BD53" s="34">
        <v>44200.975266203706</v>
      </c>
      <c r="BE53" s="34"/>
      <c r="BF53" s="51"/>
      <c r="BG53" s="52"/>
      <c r="BH53" s="31"/>
      <c r="BI53" s="49">
        <v>89</v>
      </c>
      <c r="BJ53" s="50" t="s">
        <v>35</v>
      </c>
      <c r="BK53" s="51" t="s">
        <v>330</v>
      </c>
      <c r="BL53" s="34">
        <v>44200.997083333335</v>
      </c>
      <c r="BM53" s="34"/>
      <c r="BN53" s="51"/>
      <c r="BO53" s="52"/>
      <c r="BP53" s="31"/>
      <c r="BQ53" s="49">
        <v>87</v>
      </c>
      <c r="BR53" s="50" t="s">
        <v>35</v>
      </c>
      <c r="BS53" s="51" t="s">
        <v>333</v>
      </c>
      <c r="BT53" s="34">
        <v>44201.004351851851</v>
      </c>
      <c r="BU53" s="34"/>
      <c r="BV53" s="51"/>
      <c r="BW53" s="52"/>
      <c r="BX53" s="31"/>
      <c r="BY53" s="49">
        <v>79</v>
      </c>
      <c r="BZ53" s="50" t="s">
        <v>35</v>
      </c>
      <c r="CA53" s="51" t="s">
        <v>334</v>
      </c>
      <c r="CB53" s="34">
        <v>44201.018888888888</v>
      </c>
      <c r="CC53" s="34"/>
      <c r="CD53" s="51"/>
      <c r="CE53" s="52"/>
      <c r="CF53" s="31"/>
      <c r="CG53" s="49">
        <v>83</v>
      </c>
      <c r="CH53" s="50" t="s">
        <v>35</v>
      </c>
      <c r="CI53" s="51" t="s">
        <v>336</v>
      </c>
      <c r="CJ53" s="34">
        <v>44201.026145833333</v>
      </c>
      <c r="CK53" s="34"/>
      <c r="CL53" s="51"/>
      <c r="CM53" s="52"/>
      <c r="CN53" s="31"/>
      <c r="CO53" s="49">
        <v>79</v>
      </c>
      <c r="CP53" s="50" t="s">
        <v>35</v>
      </c>
      <c r="CQ53" s="51" t="s">
        <v>338</v>
      </c>
      <c r="CR53" s="34">
        <v>44201.033414351848</v>
      </c>
      <c r="CS53" s="34"/>
      <c r="CT53" s="51"/>
      <c r="CU53" s="52"/>
      <c r="CV53" s="31"/>
      <c r="CW53" s="49">
        <v>100</v>
      </c>
      <c r="CX53" s="50" t="s">
        <v>51</v>
      </c>
      <c r="CY53" s="51" t="s">
        <v>340</v>
      </c>
      <c r="CZ53" s="34">
        <v>44201.120625000003</v>
      </c>
      <c r="DA53" s="34"/>
      <c r="DB53" s="51"/>
      <c r="DC53" s="52"/>
      <c r="DD53" s="31"/>
      <c r="DE53" s="49">
        <v>94</v>
      </c>
      <c r="DF53" s="50" t="s">
        <v>51</v>
      </c>
      <c r="DG53" s="51" t="s">
        <v>344</v>
      </c>
      <c r="DH53" s="34">
        <v>44201.17150462963</v>
      </c>
      <c r="DI53" s="34"/>
      <c r="DJ53" s="51"/>
      <c r="DK53" s="52"/>
      <c r="DL53" s="31"/>
      <c r="DM53" s="49">
        <v>94</v>
      </c>
      <c r="DN53" s="50" t="s">
        <v>51</v>
      </c>
      <c r="DO53" s="51" t="s">
        <v>348</v>
      </c>
      <c r="DP53" s="34">
        <v>44201.222442129627</v>
      </c>
      <c r="DQ53" s="34"/>
      <c r="DR53" s="51"/>
      <c r="DS53" s="52"/>
      <c r="DT53" s="31"/>
      <c r="DU53" s="49">
        <v>63</v>
      </c>
      <c r="DV53" s="50" t="s">
        <v>51</v>
      </c>
      <c r="DW53" s="51" t="s">
        <v>372</v>
      </c>
      <c r="DX53" s="34">
        <v>44201.0625</v>
      </c>
      <c r="DY53" s="34"/>
      <c r="DZ53" s="51"/>
      <c r="EA53" s="52"/>
      <c r="EB53" s="31"/>
      <c r="EC53" s="31"/>
      <c r="ED53" s="44" t="s">
        <v>233</v>
      </c>
      <c r="EE53" s="48" t="s">
        <v>233</v>
      </c>
      <c r="EF53" s="48"/>
      <c r="EG53" s="29">
        <v>69</v>
      </c>
      <c r="EH53" s="49">
        <v>119</v>
      </c>
      <c r="EI53" s="50" t="s">
        <v>51</v>
      </c>
      <c r="EJ53" s="51" t="s">
        <v>1517</v>
      </c>
      <c r="EK53" s="34">
        <v>44197.471388888887</v>
      </c>
      <c r="EL53" s="34"/>
      <c r="EM53" s="51"/>
      <c r="EN53" s="52"/>
      <c r="EO53" s="31"/>
      <c r="EP53" s="49">
        <v>115</v>
      </c>
      <c r="EQ53" s="50" t="s">
        <v>51</v>
      </c>
      <c r="ER53" s="51" t="s">
        <v>1519</v>
      </c>
      <c r="ES53" s="34">
        <v>44197.538564814815</v>
      </c>
      <c r="ET53" s="34"/>
      <c r="EU53" s="51"/>
      <c r="EV53" s="52"/>
      <c r="EW53" s="31"/>
      <c r="EX53" s="49">
        <v>25</v>
      </c>
      <c r="EY53" s="50" t="s">
        <v>249</v>
      </c>
      <c r="EZ53" s="51" t="s">
        <v>1396</v>
      </c>
      <c r="FA53" s="34">
        <v>44197.553576388891</v>
      </c>
      <c r="FB53" s="34"/>
      <c r="FC53" s="51"/>
      <c r="FD53" s="52"/>
      <c r="FE53" s="31"/>
      <c r="FF53" s="49">
        <v>33</v>
      </c>
      <c r="FG53" s="50" t="s">
        <v>249</v>
      </c>
      <c r="FH53" s="51" t="s">
        <v>1526</v>
      </c>
      <c r="FI53" s="34">
        <v>44197.613287037035</v>
      </c>
      <c r="FJ53" s="34"/>
      <c r="FK53" s="51"/>
      <c r="FL53" s="52"/>
      <c r="FM53" s="31"/>
      <c r="FN53" s="49">
        <v>27</v>
      </c>
      <c r="FO53" s="50" t="s">
        <v>249</v>
      </c>
      <c r="FP53" s="51" t="s">
        <v>1377</v>
      </c>
      <c r="FQ53" s="34">
        <v>44197.643136574072</v>
      </c>
      <c r="FR53" s="34"/>
      <c r="FS53" s="51"/>
      <c r="FT53" s="52"/>
      <c r="FU53" s="31"/>
      <c r="FV53" s="49">
        <v>116</v>
      </c>
      <c r="FW53" s="50" t="s">
        <v>51</v>
      </c>
      <c r="FX53" s="51" t="s">
        <v>1532</v>
      </c>
      <c r="FY53" s="34">
        <v>44197.695381944446</v>
      </c>
      <c r="FZ53" s="34"/>
      <c r="GA53" s="51"/>
      <c r="GB53" s="52"/>
      <c r="GC53" s="31"/>
      <c r="GD53" s="49">
        <v>116</v>
      </c>
      <c r="GE53" s="50" t="s">
        <v>51</v>
      </c>
      <c r="GF53" s="51" t="s">
        <v>1595</v>
      </c>
      <c r="GG53" s="34">
        <v>44210.917291666665</v>
      </c>
      <c r="GH53" s="34"/>
      <c r="GI53" s="51"/>
      <c r="GJ53" s="52"/>
      <c r="GK53" s="31"/>
      <c r="GL53" s="49">
        <v>105</v>
      </c>
      <c r="GM53" s="50" t="s">
        <v>51</v>
      </c>
      <c r="GN53" s="51" t="s">
        <v>1597</v>
      </c>
      <c r="GO53" s="34">
        <v>44210.924745370372</v>
      </c>
      <c r="GP53" s="34"/>
      <c r="GQ53" s="51"/>
      <c r="GR53" s="52"/>
      <c r="GS53" s="31"/>
      <c r="GT53" s="49">
        <v>114</v>
      </c>
      <c r="GU53" s="50" t="s">
        <v>51</v>
      </c>
      <c r="GV53" s="51" t="s">
        <v>1599</v>
      </c>
      <c r="GW53" s="34">
        <v>44210.932210648149</v>
      </c>
      <c r="GX53" s="34"/>
      <c r="GY53" s="51"/>
      <c r="GZ53" s="52"/>
      <c r="HA53" s="31"/>
      <c r="HB53" s="49">
        <v>101</v>
      </c>
      <c r="HC53" s="50" t="s">
        <v>51</v>
      </c>
      <c r="HD53" s="51" t="s">
        <v>1600</v>
      </c>
      <c r="HE53" s="34">
        <v>44210.939664351848</v>
      </c>
      <c r="HF53" s="34"/>
      <c r="HG53" s="51"/>
      <c r="HH53" s="52"/>
      <c r="HI53" s="31"/>
      <c r="HJ53" s="49">
        <v>100</v>
      </c>
      <c r="HK53" s="50" t="s">
        <v>51</v>
      </c>
      <c r="HL53" s="51" t="s">
        <v>1604</v>
      </c>
      <c r="HM53" s="34">
        <v>44203.808136574073</v>
      </c>
      <c r="HN53" s="34"/>
      <c r="HO53" s="51"/>
      <c r="HP53" s="52"/>
      <c r="HQ53" s="31"/>
      <c r="HR53" s="49">
        <v>109</v>
      </c>
      <c r="HS53" s="50" t="s">
        <v>51</v>
      </c>
      <c r="HT53" s="51" t="s">
        <v>1607</v>
      </c>
      <c r="HU53" s="34">
        <v>44197.807453703703</v>
      </c>
      <c r="HV53" s="34"/>
      <c r="HW53" s="51"/>
      <c r="HX53" s="52"/>
      <c r="HY53" s="31"/>
      <c r="HZ53" s="49">
        <v>109</v>
      </c>
      <c r="IA53" s="50" t="s">
        <v>51</v>
      </c>
      <c r="IB53" s="51" t="s">
        <v>1610</v>
      </c>
      <c r="IC53" s="34">
        <v>44197.867280092592</v>
      </c>
      <c r="ID53" s="34"/>
      <c r="IE53" s="51"/>
      <c r="IF53" s="52"/>
      <c r="IG53" s="31"/>
      <c r="IJ53" s="48" t="s">
        <v>233</v>
      </c>
      <c r="IK53" s="48"/>
      <c r="IL53" s="29">
        <v>69</v>
      </c>
      <c r="IM53" s="49">
        <v>95</v>
      </c>
      <c r="IN53" s="50" t="s">
        <v>51</v>
      </c>
      <c r="IO53" s="51" t="s">
        <v>835</v>
      </c>
      <c r="IP53" s="34">
        <v>44202.756967592592</v>
      </c>
      <c r="IQ53" s="34"/>
      <c r="IR53" s="51"/>
      <c r="IS53" s="52"/>
      <c r="IT53" s="31"/>
      <c r="IU53" s="49">
        <v>106</v>
      </c>
      <c r="IV53" s="50" t="s">
        <v>51</v>
      </c>
      <c r="IW53" s="51" t="s">
        <v>840</v>
      </c>
      <c r="IX53" s="34">
        <v>44202.817303240743</v>
      </c>
      <c r="IY53" s="34"/>
      <c r="IZ53" s="51"/>
      <c r="JA53" s="52"/>
      <c r="JB53" s="31"/>
      <c r="JC53" s="49">
        <v>108</v>
      </c>
      <c r="JD53" s="50" t="s">
        <v>51</v>
      </c>
      <c r="JE53" s="51" t="s">
        <v>842</v>
      </c>
      <c r="JF53" s="34">
        <v>44202.839953703704</v>
      </c>
      <c r="JG53" s="34"/>
      <c r="JH53" s="51"/>
      <c r="JI53" s="52"/>
      <c r="JJ53" s="31"/>
      <c r="JK53" s="49">
        <v>95</v>
      </c>
      <c r="JL53" s="50" t="s">
        <v>51</v>
      </c>
      <c r="JM53" s="51" t="s">
        <v>844</v>
      </c>
      <c r="JN53" s="34">
        <v>44202.915416666663</v>
      </c>
      <c r="JO53" s="34"/>
      <c r="JP53" s="51"/>
      <c r="JQ53" s="52"/>
      <c r="JR53" s="31"/>
      <c r="JS53" s="49">
        <v>108</v>
      </c>
      <c r="JT53" s="50" t="s">
        <v>51</v>
      </c>
      <c r="JU53" s="51" t="s">
        <v>849</v>
      </c>
      <c r="JV53" s="34">
        <v>44202.983391203707</v>
      </c>
      <c r="JW53" s="34"/>
      <c r="JX53" s="51"/>
      <c r="JY53" s="52"/>
      <c r="JZ53" s="31"/>
      <c r="KA53" s="49">
        <v>87</v>
      </c>
      <c r="KB53" s="50" t="s">
        <v>51</v>
      </c>
      <c r="KC53" s="51" t="s">
        <v>854</v>
      </c>
      <c r="KD53" s="34">
        <v>44203.006064814814</v>
      </c>
      <c r="KE53" s="34"/>
      <c r="KF53" s="51"/>
      <c r="KG53" s="52"/>
      <c r="KH53" s="31"/>
      <c r="KI53" s="49">
        <v>11</v>
      </c>
      <c r="KJ53" s="50" t="s">
        <v>232</v>
      </c>
      <c r="KK53" s="51" t="s">
        <v>814</v>
      </c>
      <c r="KL53" s="34">
        <v>44203.043842592589</v>
      </c>
      <c r="KM53" s="34"/>
      <c r="KN53" s="51"/>
      <c r="KO53" s="52"/>
      <c r="KP53" s="31"/>
      <c r="KQ53" s="49">
        <v>94</v>
      </c>
      <c r="KR53" s="50" t="s">
        <v>35</v>
      </c>
      <c r="KS53" s="51" t="s">
        <v>817</v>
      </c>
      <c r="KT53" s="34">
        <v>44203.096782407411</v>
      </c>
      <c r="KU53" s="34"/>
      <c r="KV53" s="51"/>
      <c r="KW53" s="52"/>
      <c r="KX53" s="31"/>
      <c r="KY53" s="49">
        <v>91</v>
      </c>
      <c r="KZ53" s="50" t="s">
        <v>35</v>
      </c>
      <c r="LA53" s="51" t="s">
        <v>822</v>
      </c>
      <c r="LB53" s="34">
        <v>44203.180162037039</v>
      </c>
      <c r="LC53" s="34"/>
      <c r="LD53" s="51"/>
      <c r="LE53" s="52"/>
      <c r="LF53" s="31"/>
      <c r="LG53" s="49">
        <v>91</v>
      </c>
      <c r="LH53" s="50" t="s">
        <v>35</v>
      </c>
      <c r="LI53" s="51" t="s">
        <v>824</v>
      </c>
      <c r="LJ53" s="34">
        <v>44203.187754629631</v>
      </c>
      <c r="LK53" s="34"/>
      <c r="LL53" s="51"/>
      <c r="LM53" s="52"/>
      <c r="LN53" s="31"/>
      <c r="LO53" s="49">
        <v>105</v>
      </c>
      <c r="LP53" s="50" t="s">
        <v>51</v>
      </c>
      <c r="LQ53" s="51" t="s">
        <v>826</v>
      </c>
      <c r="LR53" s="34">
        <v>44203.240810185183</v>
      </c>
      <c r="LS53" s="34"/>
      <c r="LT53" s="51"/>
      <c r="LU53" s="52"/>
      <c r="LV53" s="31"/>
      <c r="LW53" s="49">
        <v>100</v>
      </c>
      <c r="LX53" s="50" t="s">
        <v>51</v>
      </c>
      <c r="LY53" s="51" t="s">
        <v>830</v>
      </c>
      <c r="LZ53" s="34">
        <v>44203.286273148151</v>
      </c>
      <c r="MA53" s="34"/>
      <c r="MB53" s="51"/>
      <c r="MC53" s="52"/>
      <c r="MD53" s="31"/>
      <c r="ME53" s="49">
        <v>101</v>
      </c>
      <c r="MF53" s="50" t="s">
        <v>51</v>
      </c>
      <c r="MG53" s="51" t="s">
        <v>833</v>
      </c>
      <c r="MH53" s="34">
        <v>44203.309027777781</v>
      </c>
      <c r="MI53" s="34"/>
      <c r="MJ53" s="51"/>
      <c r="MK53" s="52"/>
      <c r="ML53" s="31"/>
    </row>
    <row r="54" spans="1:350" x14ac:dyDescent="0.25">
      <c r="A54" s="44" t="s">
        <v>234</v>
      </c>
      <c r="B54" s="18" t="s">
        <v>234</v>
      </c>
      <c r="C54"/>
      <c r="D54" s="24">
        <v>70</v>
      </c>
      <c r="E54" s="45">
        <v>44</v>
      </c>
      <c r="F54" s="46" t="s">
        <v>232</v>
      </c>
      <c r="G54" s="16" t="s">
        <v>305</v>
      </c>
      <c r="H54" s="11">
        <v>44200.931643518517</v>
      </c>
      <c r="I54" s="11"/>
      <c r="J54" s="16"/>
      <c r="K54" s="47"/>
      <c r="L54" s="25"/>
      <c r="M54" s="45">
        <v>88</v>
      </c>
      <c r="N54" s="46" t="s">
        <v>35</v>
      </c>
      <c r="O54" s="16" t="s">
        <v>309</v>
      </c>
      <c r="P54" s="11">
        <v>44200.938900462963</v>
      </c>
      <c r="Q54" s="11"/>
      <c r="R54" s="16"/>
      <c r="S54" s="47"/>
      <c r="T54" s="25"/>
      <c r="U54" s="45">
        <v>21</v>
      </c>
      <c r="V54" s="46" t="s">
        <v>232</v>
      </c>
      <c r="W54" s="16" t="s">
        <v>313</v>
      </c>
      <c r="X54" s="11">
        <v>44200.946180555555</v>
      </c>
      <c r="Y54" s="11"/>
      <c r="Z54" s="16"/>
      <c r="AA54" s="47"/>
      <c r="AB54" s="25"/>
      <c r="AC54" s="45">
        <v>30</v>
      </c>
      <c r="AD54" s="46" t="s">
        <v>232</v>
      </c>
      <c r="AE54" s="16" t="s">
        <v>318</v>
      </c>
      <c r="AF54" s="11">
        <v>44200.953449074077</v>
      </c>
      <c r="AG54" s="11"/>
      <c r="AH54" s="16"/>
      <c r="AI54" s="47"/>
      <c r="AJ54" s="25"/>
      <c r="AK54" s="45">
        <v>57</v>
      </c>
      <c r="AL54" s="46" t="s">
        <v>35</v>
      </c>
      <c r="AM54" s="16" t="s">
        <v>320</v>
      </c>
      <c r="AN54" s="11">
        <v>44200.960729166669</v>
      </c>
      <c r="AO54" s="11"/>
      <c r="AP54" s="16"/>
      <c r="AQ54" s="47"/>
      <c r="AR54" s="25"/>
      <c r="AS54" s="45">
        <v>28</v>
      </c>
      <c r="AT54" s="46" t="s">
        <v>232</v>
      </c>
      <c r="AU54" s="16" t="s">
        <v>321</v>
      </c>
      <c r="AV54" s="11">
        <v>44200.967986111114</v>
      </c>
      <c r="AW54" s="11"/>
      <c r="AX54" s="16"/>
      <c r="AY54" s="47"/>
      <c r="AZ54" s="25"/>
      <c r="BA54" s="45">
        <v>93</v>
      </c>
      <c r="BB54" s="46" t="s">
        <v>35</v>
      </c>
      <c r="BC54" s="16" t="s">
        <v>326</v>
      </c>
      <c r="BD54" s="11">
        <v>44200.975266203706</v>
      </c>
      <c r="BE54" s="11"/>
      <c r="BF54" s="16"/>
      <c r="BG54" s="47"/>
      <c r="BH54" s="25"/>
      <c r="BI54" s="45">
        <v>85</v>
      </c>
      <c r="BJ54" s="46" t="s">
        <v>35</v>
      </c>
      <c r="BK54" s="16" t="s">
        <v>330</v>
      </c>
      <c r="BL54" s="11">
        <v>44200.997083333335</v>
      </c>
      <c r="BM54" s="11"/>
      <c r="BN54" s="16"/>
      <c r="BO54" s="47"/>
      <c r="BP54" s="25"/>
      <c r="BQ54" s="45">
        <v>85</v>
      </c>
      <c r="BR54" s="46" t="s">
        <v>35</v>
      </c>
      <c r="BS54" s="16" t="s">
        <v>333</v>
      </c>
      <c r="BT54" s="11">
        <v>44201.004351851851</v>
      </c>
      <c r="BU54" s="11"/>
      <c r="BV54" s="16"/>
      <c r="BW54" s="47"/>
      <c r="BX54" s="25"/>
      <c r="BY54" s="45">
        <v>80</v>
      </c>
      <c r="BZ54" s="46" t="s">
        <v>35</v>
      </c>
      <c r="CA54" s="16" t="s">
        <v>334</v>
      </c>
      <c r="CB54" s="11">
        <v>44201.018888888888</v>
      </c>
      <c r="CC54" s="11"/>
      <c r="CD54" s="16"/>
      <c r="CE54" s="47"/>
      <c r="CF54" s="25"/>
      <c r="CG54" s="45">
        <v>89</v>
      </c>
      <c r="CH54" s="46" t="s">
        <v>35</v>
      </c>
      <c r="CI54" s="16" t="s">
        <v>336</v>
      </c>
      <c r="CJ54" s="11">
        <v>44201.026145833333</v>
      </c>
      <c r="CK54" s="11"/>
      <c r="CL54" s="16"/>
      <c r="CM54" s="47"/>
      <c r="CN54" s="25"/>
      <c r="CO54" s="45">
        <v>85</v>
      </c>
      <c r="CP54" s="46" t="s">
        <v>35</v>
      </c>
      <c r="CQ54" s="16" t="s">
        <v>338</v>
      </c>
      <c r="CR54" s="11">
        <v>44201.033414351848</v>
      </c>
      <c r="CS54" s="11"/>
      <c r="CT54" s="16"/>
      <c r="CU54" s="47"/>
      <c r="CV54" s="25"/>
      <c r="CW54" s="45">
        <v>107</v>
      </c>
      <c r="CX54" s="46" t="s">
        <v>51</v>
      </c>
      <c r="CY54" s="16" t="s">
        <v>400</v>
      </c>
      <c r="CZ54" s="11">
        <v>44201.127893518518</v>
      </c>
      <c r="DA54" s="11"/>
      <c r="DB54" s="16"/>
      <c r="DC54" s="47"/>
      <c r="DD54" s="25"/>
      <c r="DE54" s="45">
        <v>109</v>
      </c>
      <c r="DF54" s="46" t="s">
        <v>51</v>
      </c>
      <c r="DG54" s="16" t="s">
        <v>405</v>
      </c>
      <c r="DH54" s="11">
        <v>44201.178784722222</v>
      </c>
      <c r="DI54" s="11"/>
      <c r="DJ54" s="16"/>
      <c r="DK54" s="47"/>
      <c r="DL54" s="25"/>
      <c r="DM54" s="45">
        <v>108</v>
      </c>
      <c r="DN54" s="46" t="s">
        <v>51</v>
      </c>
      <c r="DO54" s="16" t="s">
        <v>410</v>
      </c>
      <c r="DP54" s="11">
        <v>44201.229710648149</v>
      </c>
      <c r="DQ54" s="11"/>
      <c r="DR54" s="16"/>
      <c r="DS54" s="47"/>
      <c r="DT54" s="25"/>
      <c r="DU54" s="45">
        <v>78</v>
      </c>
      <c r="DV54" s="46" t="s">
        <v>51</v>
      </c>
      <c r="DW54" s="16" t="s">
        <v>464</v>
      </c>
      <c r="DX54" s="11">
        <v>44201.069756944446</v>
      </c>
      <c r="DY54" s="11"/>
      <c r="DZ54" s="16"/>
      <c r="EA54" s="47"/>
      <c r="EB54" s="25"/>
      <c r="EC54" s="25"/>
      <c r="ED54" s="44" t="s">
        <v>234</v>
      </c>
      <c r="EE54" s="18" t="s">
        <v>234</v>
      </c>
      <c r="EF54"/>
      <c r="EG54" s="24">
        <v>70</v>
      </c>
      <c r="EH54" s="45">
        <v>80</v>
      </c>
      <c r="EI54" s="46" t="s">
        <v>51</v>
      </c>
      <c r="EJ54" s="16" t="s">
        <v>1392</v>
      </c>
      <c r="EK54" s="11">
        <v>44197.448993055557</v>
      </c>
      <c r="EL54" s="11"/>
      <c r="EM54" s="16"/>
      <c r="EN54" s="47"/>
      <c r="EO54" s="25"/>
      <c r="EP54" s="45">
        <v>71</v>
      </c>
      <c r="EQ54" s="46" t="s">
        <v>51</v>
      </c>
      <c r="ER54" s="16" t="s">
        <v>1369</v>
      </c>
      <c r="ES54" s="11">
        <v>44197.508703703701</v>
      </c>
      <c r="ET54" s="11"/>
      <c r="EU54" s="16"/>
      <c r="EV54" s="47"/>
      <c r="EW54" s="25"/>
      <c r="EX54" s="45">
        <v>64</v>
      </c>
      <c r="EY54" s="46" t="s">
        <v>51</v>
      </c>
      <c r="EZ54" s="16" t="s">
        <v>1396</v>
      </c>
      <c r="FA54" s="11">
        <v>44197.553576388891</v>
      </c>
      <c r="FB54" s="11"/>
      <c r="FC54" s="16"/>
      <c r="FD54" s="47"/>
      <c r="FE54" s="25"/>
      <c r="FF54" s="45">
        <v>56</v>
      </c>
      <c r="FG54" s="46" t="s">
        <v>51</v>
      </c>
      <c r="FH54" s="16" t="s">
        <v>1398</v>
      </c>
      <c r="FI54" s="11">
        <v>44197.605821759258</v>
      </c>
      <c r="FJ54" s="11"/>
      <c r="FK54" s="16"/>
      <c r="FL54" s="47"/>
      <c r="FM54" s="25"/>
      <c r="FN54" s="45">
        <v>52</v>
      </c>
      <c r="FO54" s="46" t="s">
        <v>51</v>
      </c>
      <c r="FP54" s="16" t="s">
        <v>1377</v>
      </c>
      <c r="FQ54" s="11">
        <v>44197.643136574072</v>
      </c>
      <c r="FR54" s="11"/>
      <c r="FS54" s="16"/>
      <c r="FT54" s="47"/>
      <c r="FU54" s="25"/>
      <c r="FV54" s="45">
        <v>108</v>
      </c>
      <c r="FW54" s="46" t="s">
        <v>35</v>
      </c>
      <c r="FX54" s="16" t="s">
        <v>1378</v>
      </c>
      <c r="FY54" s="11">
        <v>44197.687905092593</v>
      </c>
      <c r="FZ54" s="11"/>
      <c r="GA54" s="16"/>
      <c r="GB54" s="47"/>
      <c r="GC54" s="25"/>
      <c r="GD54" s="45">
        <v>98</v>
      </c>
      <c r="GE54" s="46" t="s">
        <v>35</v>
      </c>
      <c r="GF54" s="16" t="s">
        <v>1379</v>
      </c>
      <c r="GG54" s="11">
        <v>44197.702847222223</v>
      </c>
      <c r="GH54" s="11"/>
      <c r="GI54" s="16"/>
      <c r="GJ54" s="47"/>
      <c r="GK54" s="25"/>
      <c r="GL54" s="45">
        <v>102</v>
      </c>
      <c r="GM54" s="46" t="s">
        <v>35</v>
      </c>
      <c r="GN54" s="16" t="s">
        <v>1380</v>
      </c>
      <c r="GO54" s="11">
        <v>44197.717766203707</v>
      </c>
      <c r="GP54" s="11"/>
      <c r="GQ54" s="16"/>
      <c r="GR54" s="47"/>
      <c r="GS54" s="25"/>
      <c r="GT54" s="45">
        <v>94</v>
      </c>
      <c r="GU54" s="46" t="s">
        <v>35</v>
      </c>
      <c r="GV54" s="16" t="s">
        <v>1382</v>
      </c>
      <c r="GW54" s="11">
        <v>44197.74763888889</v>
      </c>
      <c r="GX54" s="11"/>
      <c r="GY54" s="16"/>
      <c r="GZ54" s="47"/>
      <c r="HA54" s="25"/>
      <c r="HB54" s="45">
        <v>60</v>
      </c>
      <c r="HC54" s="46" t="s">
        <v>35</v>
      </c>
      <c r="HD54" s="16" t="s">
        <v>1384</v>
      </c>
      <c r="HE54" s="11">
        <v>44197.755104166667</v>
      </c>
      <c r="HF54" s="11"/>
      <c r="HG54" s="16"/>
      <c r="HH54" s="47"/>
      <c r="HI54" s="25"/>
      <c r="HJ54" s="45">
        <v>66</v>
      </c>
      <c r="HK54" s="46" t="s">
        <v>35</v>
      </c>
      <c r="HL54" s="16" t="s">
        <v>1386</v>
      </c>
      <c r="HM54" s="11">
        <v>44197.76258101852</v>
      </c>
      <c r="HN54" s="11"/>
      <c r="HO54" s="16"/>
      <c r="HP54" s="47"/>
      <c r="HQ54" s="25"/>
      <c r="HR54" s="45">
        <v>115</v>
      </c>
      <c r="HS54" s="46" t="s">
        <v>51</v>
      </c>
      <c r="HT54" s="16" t="s">
        <v>1415</v>
      </c>
      <c r="HU54" s="11">
        <v>44197.792488425926</v>
      </c>
      <c r="HV54" s="11"/>
      <c r="HW54" s="16"/>
      <c r="HX54" s="47"/>
      <c r="HY54" s="25"/>
      <c r="HZ54" s="45">
        <v>104</v>
      </c>
      <c r="IA54" s="46" t="s">
        <v>51</v>
      </c>
      <c r="IB54" s="16" t="s">
        <v>1418</v>
      </c>
      <c r="IC54" s="11">
        <v>44197.852303240739</v>
      </c>
      <c r="ID54" s="11"/>
      <c r="IE54" s="16"/>
      <c r="IF54" s="47"/>
      <c r="IG54" s="25"/>
      <c r="IJ54" s="18" t="s">
        <v>234</v>
      </c>
      <c r="IK54"/>
      <c r="IL54" s="24">
        <v>70</v>
      </c>
      <c r="IM54" s="45">
        <v>121</v>
      </c>
      <c r="IN54" s="46" t="s">
        <v>51</v>
      </c>
      <c r="IO54" s="16" t="s">
        <v>930</v>
      </c>
      <c r="IP54" s="11">
        <v>44202.764502314814</v>
      </c>
      <c r="IQ54" s="11"/>
      <c r="IR54" s="16"/>
      <c r="IS54" s="47"/>
      <c r="IT54" s="25"/>
      <c r="IU54" s="45">
        <v>110</v>
      </c>
      <c r="IV54" s="46" t="s">
        <v>51</v>
      </c>
      <c r="IW54" s="16" t="s">
        <v>872</v>
      </c>
      <c r="IX54" s="11">
        <v>44202.824849537035</v>
      </c>
      <c r="IY54" s="11"/>
      <c r="IZ54" s="16"/>
      <c r="JA54" s="47"/>
      <c r="JB54" s="25"/>
      <c r="JC54" s="45">
        <v>94</v>
      </c>
      <c r="JD54" s="46" t="s">
        <v>51</v>
      </c>
      <c r="JE54" s="16" t="s">
        <v>934</v>
      </c>
      <c r="JF54" s="11">
        <v>44202.847488425927</v>
      </c>
      <c r="JG54" s="11"/>
      <c r="JH54" s="16"/>
      <c r="JI54" s="47"/>
      <c r="JJ54" s="25"/>
      <c r="JK54" s="45">
        <v>98</v>
      </c>
      <c r="JL54" s="46" t="s">
        <v>51</v>
      </c>
      <c r="JM54" s="16" t="s">
        <v>936</v>
      </c>
      <c r="JN54" s="11">
        <v>44202.922962962963</v>
      </c>
      <c r="JO54" s="11"/>
      <c r="JP54" s="16"/>
      <c r="JQ54" s="47"/>
      <c r="JR54" s="25"/>
      <c r="JS54" s="45">
        <v>89</v>
      </c>
      <c r="JT54" s="46" t="s">
        <v>51</v>
      </c>
      <c r="JU54" s="16" t="s">
        <v>849</v>
      </c>
      <c r="JV54" s="11">
        <v>44202.983391203707</v>
      </c>
      <c r="JW54" s="11"/>
      <c r="JX54" s="16"/>
      <c r="JY54" s="47"/>
      <c r="JZ54" s="25"/>
      <c r="KA54" s="45">
        <v>85</v>
      </c>
      <c r="KB54" s="46" t="s">
        <v>51</v>
      </c>
      <c r="KC54" s="16" t="s">
        <v>854</v>
      </c>
      <c r="KD54" s="11">
        <v>44203.006064814814</v>
      </c>
      <c r="KE54" s="11"/>
      <c r="KF54" s="16"/>
      <c r="KG54" s="47"/>
      <c r="KH54" s="25"/>
      <c r="KI54" s="45">
        <v>123</v>
      </c>
      <c r="KJ54" s="46" t="s">
        <v>51</v>
      </c>
      <c r="KK54" s="16" t="s">
        <v>884</v>
      </c>
      <c r="KL54" s="11">
        <v>44203.07408564815</v>
      </c>
      <c r="KM54" s="11"/>
      <c r="KN54" s="16"/>
      <c r="KO54" s="47"/>
      <c r="KP54" s="25"/>
      <c r="KQ54" s="45">
        <v>86</v>
      </c>
      <c r="KR54" s="46" t="s">
        <v>51</v>
      </c>
      <c r="KS54" s="16" t="s">
        <v>945</v>
      </c>
      <c r="KT54" s="11">
        <v>44203.119502314818</v>
      </c>
      <c r="KU54" s="11"/>
      <c r="KV54" s="16"/>
      <c r="KW54" s="47"/>
      <c r="KX54" s="25"/>
      <c r="KY54" s="45">
        <v>82</v>
      </c>
      <c r="KZ54" s="46" t="s">
        <v>51</v>
      </c>
      <c r="LA54" s="16" t="s">
        <v>948</v>
      </c>
      <c r="LB54" s="11">
        <v>44203.14980324074</v>
      </c>
      <c r="LC54" s="11"/>
      <c r="LD54" s="16"/>
      <c r="LE54" s="47"/>
      <c r="LF54" s="25"/>
      <c r="LG54" s="45">
        <v>102</v>
      </c>
      <c r="LH54" s="46" t="s">
        <v>51</v>
      </c>
      <c r="LI54" s="16" t="s">
        <v>952</v>
      </c>
      <c r="LJ54" s="11">
        <v>44203.210486111115</v>
      </c>
      <c r="LK54" s="11"/>
      <c r="LL54" s="16"/>
      <c r="LM54" s="47"/>
      <c r="LN54" s="25"/>
      <c r="LO54" s="45">
        <v>97</v>
      </c>
      <c r="LP54" s="46" t="s">
        <v>35</v>
      </c>
      <c r="LQ54" s="16" t="s">
        <v>897</v>
      </c>
      <c r="LR54" s="11">
        <v>44203.263541666667</v>
      </c>
      <c r="LS54" s="11"/>
      <c r="LT54" s="16"/>
      <c r="LU54" s="47"/>
      <c r="LV54" s="25"/>
      <c r="LW54" s="45">
        <v>88</v>
      </c>
      <c r="LX54" s="46" t="s">
        <v>35</v>
      </c>
      <c r="LY54" s="16" t="s">
        <v>899</v>
      </c>
      <c r="LZ54" s="11">
        <v>44203.271122685182</v>
      </c>
      <c r="MA54" s="11"/>
      <c r="MB54" s="16"/>
      <c r="MC54" s="47"/>
      <c r="MD54" s="25"/>
      <c r="ME54" s="45">
        <v>98</v>
      </c>
      <c r="MF54" s="46" t="s">
        <v>35</v>
      </c>
      <c r="MG54" s="16" t="s">
        <v>902</v>
      </c>
      <c r="MH54" s="11">
        <v>44203.293854166666</v>
      </c>
      <c r="MI54" s="11"/>
      <c r="MJ54" s="16"/>
      <c r="MK54" s="47"/>
      <c r="ML54" s="25"/>
    </row>
    <row r="55" spans="1:350" x14ac:dyDescent="0.25">
      <c r="A55" s="44" t="s">
        <v>235</v>
      </c>
      <c r="B55" s="53" t="s">
        <v>235</v>
      </c>
      <c r="C55" s="48"/>
      <c r="D55" s="29">
        <v>71</v>
      </c>
      <c r="E55" s="49">
        <v>59</v>
      </c>
      <c r="F55" s="50" t="s">
        <v>35</v>
      </c>
      <c r="G55" s="51" t="s">
        <v>305</v>
      </c>
      <c r="H55" s="34">
        <v>44200.931643518517</v>
      </c>
      <c r="I55" s="34"/>
      <c r="J55" s="51"/>
      <c r="K55" s="52"/>
      <c r="L55" s="31"/>
      <c r="M55" s="49">
        <v>89</v>
      </c>
      <c r="N55" s="50" t="s">
        <v>35</v>
      </c>
      <c r="O55" s="51" t="s">
        <v>309</v>
      </c>
      <c r="P55" s="34">
        <v>44200.938900462963</v>
      </c>
      <c r="Q55" s="34"/>
      <c r="R55" s="51"/>
      <c r="S55" s="52"/>
      <c r="T55" s="31"/>
      <c r="U55" s="49">
        <v>29</v>
      </c>
      <c r="V55" s="50" t="s">
        <v>232</v>
      </c>
      <c r="W55" s="51" t="s">
        <v>313</v>
      </c>
      <c r="X55" s="34">
        <v>44200.946180555555</v>
      </c>
      <c r="Y55" s="34"/>
      <c r="Z55" s="51"/>
      <c r="AA55" s="52"/>
      <c r="AB55" s="31"/>
      <c r="AC55" s="49">
        <v>46</v>
      </c>
      <c r="AD55" s="50" t="s">
        <v>232</v>
      </c>
      <c r="AE55" s="51" t="s">
        <v>318</v>
      </c>
      <c r="AF55" s="34">
        <v>44200.953449074077</v>
      </c>
      <c r="AG55" s="34"/>
      <c r="AH55" s="51"/>
      <c r="AI55" s="52"/>
      <c r="AJ55" s="31"/>
      <c r="AK55" s="49">
        <v>67</v>
      </c>
      <c r="AL55" s="50" t="s">
        <v>35</v>
      </c>
      <c r="AM55" s="51" t="s">
        <v>320</v>
      </c>
      <c r="AN55" s="34">
        <v>44200.960729166669</v>
      </c>
      <c r="AO55" s="34"/>
      <c r="AP55" s="51"/>
      <c r="AQ55" s="52"/>
      <c r="AR55" s="31"/>
      <c r="AS55" s="49">
        <v>43</v>
      </c>
      <c r="AT55" s="50" t="s">
        <v>232</v>
      </c>
      <c r="AU55" s="51" t="s">
        <v>321</v>
      </c>
      <c r="AV55" s="34">
        <v>44200.967986111114</v>
      </c>
      <c r="AW55" s="34"/>
      <c r="AX55" s="51"/>
      <c r="AY55" s="52"/>
      <c r="AZ55" s="31"/>
      <c r="BA55" s="49">
        <v>92</v>
      </c>
      <c r="BB55" s="50" t="s">
        <v>35</v>
      </c>
      <c r="BC55" s="51" t="s">
        <v>326</v>
      </c>
      <c r="BD55" s="34">
        <v>44200.975266203706</v>
      </c>
      <c r="BE55" s="34"/>
      <c r="BF55" s="51"/>
      <c r="BG55" s="52"/>
      <c r="BH55" s="31"/>
      <c r="BI55" s="49">
        <v>77</v>
      </c>
      <c r="BJ55" s="50" t="s">
        <v>35</v>
      </c>
      <c r="BK55" s="51" t="s">
        <v>330</v>
      </c>
      <c r="BL55" s="34">
        <v>44200.997083333335</v>
      </c>
      <c r="BM55" s="34"/>
      <c r="BN55" s="51"/>
      <c r="BO55" s="52"/>
      <c r="BP55" s="31"/>
      <c r="BQ55" s="49">
        <v>78</v>
      </c>
      <c r="BR55" s="50" t="s">
        <v>35</v>
      </c>
      <c r="BS55" s="51" t="s">
        <v>333</v>
      </c>
      <c r="BT55" s="34">
        <v>44201.004351851851</v>
      </c>
      <c r="BU55" s="34"/>
      <c r="BV55" s="51"/>
      <c r="BW55" s="52"/>
      <c r="BX55" s="31"/>
      <c r="BY55" s="49">
        <v>72</v>
      </c>
      <c r="BZ55" s="50" t="s">
        <v>35</v>
      </c>
      <c r="CA55" s="51" t="s">
        <v>334</v>
      </c>
      <c r="CB55" s="34">
        <v>44201.018888888888</v>
      </c>
      <c r="CC55" s="34"/>
      <c r="CD55" s="51"/>
      <c r="CE55" s="52"/>
      <c r="CF55" s="31"/>
      <c r="CG55" s="49">
        <v>84</v>
      </c>
      <c r="CH55" s="50" t="s">
        <v>35</v>
      </c>
      <c r="CI55" s="51" t="s">
        <v>336</v>
      </c>
      <c r="CJ55" s="34">
        <v>44201.026145833333</v>
      </c>
      <c r="CK55" s="34"/>
      <c r="CL55" s="51"/>
      <c r="CM55" s="52"/>
      <c r="CN55" s="31"/>
      <c r="CO55" s="49">
        <v>80</v>
      </c>
      <c r="CP55" s="50" t="s">
        <v>35</v>
      </c>
      <c r="CQ55" s="51" t="s">
        <v>338</v>
      </c>
      <c r="CR55" s="34">
        <v>44201.033414351848</v>
      </c>
      <c r="CS55" s="34"/>
      <c r="CT55" s="51"/>
      <c r="CU55" s="52"/>
      <c r="CV55" s="31"/>
      <c r="CW55" s="49">
        <v>107</v>
      </c>
      <c r="CX55" s="50" t="s">
        <v>51</v>
      </c>
      <c r="CY55" s="51" t="s">
        <v>400</v>
      </c>
      <c r="CZ55" s="34">
        <v>44201.127893518518</v>
      </c>
      <c r="DA55" s="34"/>
      <c r="DB55" s="51"/>
      <c r="DC55" s="52"/>
      <c r="DD55" s="31"/>
      <c r="DE55" s="49">
        <v>98</v>
      </c>
      <c r="DF55" s="50" t="s">
        <v>51</v>
      </c>
      <c r="DG55" s="51" t="s">
        <v>405</v>
      </c>
      <c r="DH55" s="34">
        <v>44201.178784722222</v>
      </c>
      <c r="DI55" s="34"/>
      <c r="DJ55" s="51"/>
      <c r="DK55" s="52"/>
      <c r="DL55" s="31"/>
      <c r="DM55" s="49">
        <v>99</v>
      </c>
      <c r="DN55" s="50" t="s">
        <v>51</v>
      </c>
      <c r="DO55" s="51" t="s">
        <v>410</v>
      </c>
      <c r="DP55" s="34">
        <v>44201.229710648149</v>
      </c>
      <c r="DQ55" s="34"/>
      <c r="DR55" s="51"/>
      <c r="DS55" s="52"/>
      <c r="DT55" s="31"/>
      <c r="DU55" s="49">
        <v>76</v>
      </c>
      <c r="DV55" s="50" t="s">
        <v>51</v>
      </c>
      <c r="DW55" s="51" t="s">
        <v>464</v>
      </c>
      <c r="DX55" s="34">
        <v>44201.069756944446</v>
      </c>
      <c r="DY55" s="34"/>
      <c r="DZ55" s="51"/>
      <c r="EA55" s="52"/>
      <c r="EB55" s="31"/>
      <c r="EC55" s="31"/>
      <c r="ED55" s="44" t="s">
        <v>235</v>
      </c>
      <c r="EE55" s="53" t="s">
        <v>235</v>
      </c>
      <c r="EF55" s="48"/>
      <c r="EG55" s="29">
        <v>71</v>
      </c>
      <c r="EH55" s="49">
        <v>65</v>
      </c>
      <c r="EI55" s="50" t="s">
        <v>51</v>
      </c>
      <c r="EJ55" s="51" t="s">
        <v>1392</v>
      </c>
      <c r="EK55" s="34">
        <v>44197.448993055557</v>
      </c>
      <c r="EL55" s="34"/>
      <c r="EM55" s="51"/>
      <c r="EN55" s="52"/>
      <c r="EO55" s="31"/>
      <c r="EP55" s="49">
        <v>75</v>
      </c>
      <c r="EQ55" s="50" t="s">
        <v>51</v>
      </c>
      <c r="ER55" s="51" t="s">
        <v>1369</v>
      </c>
      <c r="ES55" s="34">
        <v>44197.508703703701</v>
      </c>
      <c r="ET55" s="34"/>
      <c r="EU55" s="51"/>
      <c r="EV55" s="52"/>
      <c r="EW55" s="31"/>
      <c r="EX55" s="49">
        <v>64</v>
      </c>
      <c r="EY55" s="50" t="s">
        <v>51</v>
      </c>
      <c r="EZ55" s="51" t="s">
        <v>1396</v>
      </c>
      <c r="FA55" s="34">
        <v>44197.553576388891</v>
      </c>
      <c r="FB55" s="34"/>
      <c r="FC55" s="51"/>
      <c r="FD55" s="52"/>
      <c r="FE55" s="31"/>
      <c r="FF55" s="49">
        <v>58</v>
      </c>
      <c r="FG55" s="50" t="s">
        <v>51</v>
      </c>
      <c r="FH55" s="51" t="s">
        <v>1398</v>
      </c>
      <c r="FI55" s="34">
        <v>44197.605821759258</v>
      </c>
      <c r="FJ55" s="34"/>
      <c r="FK55" s="51"/>
      <c r="FL55" s="52"/>
      <c r="FM55" s="31"/>
      <c r="FN55" s="49">
        <v>56</v>
      </c>
      <c r="FO55" s="50" t="s">
        <v>51</v>
      </c>
      <c r="FP55" s="51" t="s">
        <v>1377</v>
      </c>
      <c r="FQ55" s="34">
        <v>44197.643136574072</v>
      </c>
      <c r="FR55" s="34"/>
      <c r="FS55" s="51"/>
      <c r="FT55" s="52"/>
      <c r="FU55" s="31"/>
      <c r="FV55" s="49">
        <v>83</v>
      </c>
      <c r="FW55" s="50" t="s">
        <v>35</v>
      </c>
      <c r="FX55" s="51" t="s">
        <v>1378</v>
      </c>
      <c r="FY55" s="34">
        <v>44197.687905092593</v>
      </c>
      <c r="FZ55" s="34"/>
      <c r="GA55" s="51"/>
      <c r="GB55" s="52"/>
      <c r="GC55" s="31"/>
      <c r="GD55" s="49">
        <v>76</v>
      </c>
      <c r="GE55" s="50" t="s">
        <v>35</v>
      </c>
      <c r="GF55" s="51" t="s">
        <v>1379</v>
      </c>
      <c r="GG55" s="34">
        <v>44197.702847222223</v>
      </c>
      <c r="GH55" s="34"/>
      <c r="GI55" s="51"/>
      <c r="GJ55" s="52"/>
      <c r="GK55" s="31"/>
      <c r="GL55" s="49">
        <v>87</v>
      </c>
      <c r="GM55" s="50" t="s">
        <v>35</v>
      </c>
      <c r="GN55" s="51" t="s">
        <v>1380</v>
      </c>
      <c r="GO55" s="34">
        <v>44197.717766203707</v>
      </c>
      <c r="GP55" s="34"/>
      <c r="GQ55" s="51"/>
      <c r="GR55" s="52"/>
      <c r="GS55" s="31"/>
      <c r="GT55" s="49">
        <v>82</v>
      </c>
      <c r="GU55" s="50" t="s">
        <v>35</v>
      </c>
      <c r="GV55" s="51" t="s">
        <v>1382</v>
      </c>
      <c r="GW55" s="34">
        <v>44197.74763888889</v>
      </c>
      <c r="GX55" s="34"/>
      <c r="GY55" s="51"/>
      <c r="GZ55" s="52"/>
      <c r="HA55" s="31"/>
      <c r="HB55" s="49">
        <v>63</v>
      </c>
      <c r="HC55" s="50" t="s">
        <v>35</v>
      </c>
      <c r="HD55" s="51" t="s">
        <v>1384</v>
      </c>
      <c r="HE55" s="34">
        <v>44197.755104166667</v>
      </c>
      <c r="HF55" s="34"/>
      <c r="HG55" s="51"/>
      <c r="HH55" s="52"/>
      <c r="HI55" s="31"/>
      <c r="HJ55" s="49">
        <v>71</v>
      </c>
      <c r="HK55" s="50" t="s">
        <v>35</v>
      </c>
      <c r="HL55" s="51" t="s">
        <v>1386</v>
      </c>
      <c r="HM55" s="34">
        <v>44197.76258101852</v>
      </c>
      <c r="HN55" s="34"/>
      <c r="HO55" s="51"/>
      <c r="HP55" s="52"/>
      <c r="HQ55" s="31"/>
      <c r="HR55" s="49">
        <v>97</v>
      </c>
      <c r="HS55" s="50" t="s">
        <v>51</v>
      </c>
      <c r="HT55" s="51" t="s">
        <v>1415</v>
      </c>
      <c r="HU55" s="34">
        <v>44197.792488425926</v>
      </c>
      <c r="HV55" s="34"/>
      <c r="HW55" s="51"/>
      <c r="HX55" s="52"/>
      <c r="HY55" s="31"/>
      <c r="HZ55" s="49">
        <v>86</v>
      </c>
      <c r="IA55" s="50" t="s">
        <v>51</v>
      </c>
      <c r="IB55" s="51" t="s">
        <v>1418</v>
      </c>
      <c r="IC55" s="34">
        <v>44197.852303240739</v>
      </c>
      <c r="ID55" s="34"/>
      <c r="IE55" s="51"/>
      <c r="IF55" s="52"/>
      <c r="IG55" s="31"/>
      <c r="IJ55" s="53" t="s">
        <v>235</v>
      </c>
      <c r="IK55" s="48"/>
      <c r="IL55" s="29">
        <v>71</v>
      </c>
      <c r="IM55" s="49">
        <v>119</v>
      </c>
      <c r="IN55" s="50" t="s">
        <v>51</v>
      </c>
      <c r="IO55" s="51" t="s">
        <v>930</v>
      </c>
      <c r="IP55" s="34">
        <v>44202.764502314814</v>
      </c>
      <c r="IQ55" s="34"/>
      <c r="IR55" s="51"/>
      <c r="IS55" s="52"/>
      <c r="IT55" s="31"/>
      <c r="IU55" s="49">
        <v>112</v>
      </c>
      <c r="IV55" s="50" t="s">
        <v>51</v>
      </c>
      <c r="IW55" s="51" t="s">
        <v>872</v>
      </c>
      <c r="IX55" s="34">
        <v>44202.824849537035</v>
      </c>
      <c r="IY55" s="34"/>
      <c r="IZ55" s="51"/>
      <c r="JA55" s="52"/>
      <c r="JB55" s="31"/>
      <c r="JC55" s="49">
        <v>90</v>
      </c>
      <c r="JD55" s="50" t="s">
        <v>51</v>
      </c>
      <c r="JE55" s="51" t="s">
        <v>934</v>
      </c>
      <c r="JF55" s="34">
        <v>44202.847488425927</v>
      </c>
      <c r="JG55" s="34"/>
      <c r="JH55" s="51"/>
      <c r="JI55" s="52"/>
      <c r="JJ55" s="31"/>
      <c r="JK55" s="49">
        <v>97</v>
      </c>
      <c r="JL55" s="50" t="s">
        <v>51</v>
      </c>
      <c r="JM55" s="51" t="s">
        <v>936</v>
      </c>
      <c r="JN55" s="34">
        <v>44202.922962962963</v>
      </c>
      <c r="JO55" s="34"/>
      <c r="JP55" s="51"/>
      <c r="JQ55" s="52"/>
      <c r="JR55" s="31"/>
      <c r="JS55" s="49">
        <v>94</v>
      </c>
      <c r="JT55" s="50" t="s">
        <v>51</v>
      </c>
      <c r="JU55" s="51" t="s">
        <v>849</v>
      </c>
      <c r="JV55" s="34">
        <v>44202.983391203707</v>
      </c>
      <c r="JW55" s="34"/>
      <c r="JX55" s="51"/>
      <c r="JY55" s="52"/>
      <c r="JZ55" s="31"/>
      <c r="KA55" s="49">
        <v>87</v>
      </c>
      <c r="KB55" s="50" t="s">
        <v>51</v>
      </c>
      <c r="KC55" s="51" t="s">
        <v>854</v>
      </c>
      <c r="KD55" s="34">
        <v>44203.006064814814</v>
      </c>
      <c r="KE55" s="34"/>
      <c r="KF55" s="51"/>
      <c r="KG55" s="52"/>
      <c r="KH55" s="31"/>
      <c r="KI55" s="49">
        <v>126</v>
      </c>
      <c r="KJ55" s="50" t="s">
        <v>51</v>
      </c>
      <c r="KK55" s="51" t="s">
        <v>884</v>
      </c>
      <c r="KL55" s="34">
        <v>44203.07408564815</v>
      </c>
      <c r="KM55" s="34"/>
      <c r="KN55" s="51"/>
      <c r="KO55" s="52"/>
      <c r="KP55" s="31"/>
      <c r="KQ55" s="49">
        <v>88</v>
      </c>
      <c r="KR55" s="50" t="s">
        <v>51</v>
      </c>
      <c r="KS55" s="51" t="s">
        <v>945</v>
      </c>
      <c r="KT55" s="34">
        <v>44203.119502314818</v>
      </c>
      <c r="KU55" s="34"/>
      <c r="KV55" s="51"/>
      <c r="KW55" s="52"/>
      <c r="KX55" s="31"/>
      <c r="KY55" s="49">
        <v>80</v>
      </c>
      <c r="KZ55" s="50" t="s">
        <v>51</v>
      </c>
      <c r="LA55" s="51" t="s">
        <v>948</v>
      </c>
      <c r="LB55" s="34">
        <v>44203.14980324074</v>
      </c>
      <c r="LC55" s="34"/>
      <c r="LD55" s="51"/>
      <c r="LE55" s="52"/>
      <c r="LF55" s="31"/>
      <c r="LG55" s="49">
        <v>96</v>
      </c>
      <c r="LH55" s="50" t="s">
        <v>51</v>
      </c>
      <c r="LI55" s="51" t="s">
        <v>952</v>
      </c>
      <c r="LJ55" s="34">
        <v>44203.210486111115</v>
      </c>
      <c r="LK55" s="34"/>
      <c r="LL55" s="51"/>
      <c r="LM55" s="52"/>
      <c r="LN55" s="31"/>
      <c r="LO55" s="49">
        <v>93</v>
      </c>
      <c r="LP55" s="50" t="s">
        <v>35</v>
      </c>
      <c r="LQ55" s="51" t="s">
        <v>897</v>
      </c>
      <c r="LR55" s="34">
        <v>44203.263541666667</v>
      </c>
      <c r="LS55" s="34"/>
      <c r="LT55" s="51"/>
      <c r="LU55" s="52"/>
      <c r="LV55" s="31"/>
      <c r="LW55" s="49">
        <v>91</v>
      </c>
      <c r="LX55" s="50" t="s">
        <v>35</v>
      </c>
      <c r="LY55" s="51" t="s">
        <v>899</v>
      </c>
      <c r="LZ55" s="34">
        <v>44203.271122685182</v>
      </c>
      <c r="MA55" s="34"/>
      <c r="MB55" s="51"/>
      <c r="MC55" s="52"/>
      <c r="MD55" s="31"/>
      <c r="ME55" s="49">
        <v>97</v>
      </c>
      <c r="MF55" s="50" t="s">
        <v>35</v>
      </c>
      <c r="MG55" s="51" t="s">
        <v>902</v>
      </c>
      <c r="MH55" s="34">
        <v>44203.293854166666</v>
      </c>
      <c r="MI55" s="34"/>
      <c r="MJ55" s="51"/>
      <c r="MK55" s="52"/>
      <c r="ML55" s="31"/>
    </row>
    <row r="56" spans="1:350" x14ac:dyDescent="0.25">
      <c r="A56" s="44" t="s">
        <v>236</v>
      </c>
      <c r="B56" s="18" t="s">
        <v>236</v>
      </c>
      <c r="C56"/>
      <c r="D56" s="24">
        <v>72</v>
      </c>
      <c r="E56" s="45">
        <v>63</v>
      </c>
      <c r="F56" s="46" t="s">
        <v>35</v>
      </c>
      <c r="G56" s="16" t="s">
        <v>305</v>
      </c>
      <c r="H56" s="11">
        <v>44200.931643518517</v>
      </c>
      <c r="I56" s="11"/>
      <c r="J56" s="16"/>
      <c r="K56" s="47"/>
      <c r="L56" s="25"/>
      <c r="M56" s="45">
        <v>101</v>
      </c>
      <c r="N56" s="46" t="s">
        <v>35</v>
      </c>
      <c r="O56" s="16" t="s">
        <v>309</v>
      </c>
      <c r="P56" s="11">
        <v>44200.938900462963</v>
      </c>
      <c r="Q56" s="11"/>
      <c r="R56" s="16"/>
      <c r="S56" s="47"/>
      <c r="T56" s="25"/>
      <c r="U56" s="45">
        <v>42</v>
      </c>
      <c r="V56" s="46" t="s">
        <v>232</v>
      </c>
      <c r="W56" s="16" t="s">
        <v>313</v>
      </c>
      <c r="X56" s="11">
        <v>44200.946180555555</v>
      </c>
      <c r="Y56" s="11"/>
      <c r="Z56" s="16"/>
      <c r="AA56" s="47"/>
      <c r="AB56" s="25"/>
      <c r="AC56" s="45">
        <v>95</v>
      </c>
      <c r="AD56" s="46" t="s">
        <v>35</v>
      </c>
      <c r="AE56" s="16" t="s">
        <v>318</v>
      </c>
      <c r="AF56" s="11">
        <v>44200.953449074077</v>
      </c>
      <c r="AG56" s="11"/>
      <c r="AH56" s="16"/>
      <c r="AI56" s="47"/>
      <c r="AJ56" s="25"/>
      <c r="AK56" s="45">
        <v>90</v>
      </c>
      <c r="AL56" s="46" t="s">
        <v>35</v>
      </c>
      <c r="AM56" s="16" t="s">
        <v>320</v>
      </c>
      <c r="AN56" s="11">
        <v>44200.960729166669</v>
      </c>
      <c r="AO56" s="11"/>
      <c r="AP56" s="16"/>
      <c r="AQ56" s="47"/>
      <c r="AR56" s="25"/>
      <c r="AS56" s="45">
        <v>98</v>
      </c>
      <c r="AT56" s="46" t="s">
        <v>35</v>
      </c>
      <c r="AU56" s="16" t="s">
        <v>321</v>
      </c>
      <c r="AV56" s="11">
        <v>44200.967986111114</v>
      </c>
      <c r="AW56" s="11"/>
      <c r="AX56" s="16"/>
      <c r="AY56" s="47"/>
      <c r="AZ56" s="25"/>
      <c r="BA56" s="45">
        <v>99</v>
      </c>
      <c r="BB56" s="46" t="s">
        <v>35</v>
      </c>
      <c r="BC56" s="16" t="s">
        <v>326</v>
      </c>
      <c r="BD56" s="11">
        <v>44200.975266203706</v>
      </c>
      <c r="BE56" s="11"/>
      <c r="BF56" s="16"/>
      <c r="BG56" s="47"/>
      <c r="BH56" s="25"/>
      <c r="BI56" s="45">
        <v>96</v>
      </c>
      <c r="BJ56" s="46" t="s">
        <v>35</v>
      </c>
      <c r="BK56" s="16" t="s">
        <v>330</v>
      </c>
      <c r="BL56" s="11">
        <v>44200.997083333335</v>
      </c>
      <c r="BM56" s="11"/>
      <c r="BN56" s="16"/>
      <c r="BO56" s="47"/>
      <c r="BP56" s="25"/>
      <c r="BQ56" s="45">
        <v>96</v>
      </c>
      <c r="BR56" s="46" t="s">
        <v>35</v>
      </c>
      <c r="BS56" s="16" t="s">
        <v>333</v>
      </c>
      <c r="BT56" s="11">
        <v>44201.004351851851</v>
      </c>
      <c r="BU56" s="11"/>
      <c r="BV56" s="16"/>
      <c r="BW56" s="47"/>
      <c r="BX56" s="25"/>
      <c r="BY56" s="45">
        <v>80</v>
      </c>
      <c r="BZ56" s="46" t="s">
        <v>35</v>
      </c>
      <c r="CA56" s="16" t="s">
        <v>334</v>
      </c>
      <c r="CB56" s="11">
        <v>44201.018888888888</v>
      </c>
      <c r="CC56" s="11"/>
      <c r="CD56" s="16"/>
      <c r="CE56" s="47"/>
      <c r="CF56" s="25"/>
      <c r="CG56" s="45">
        <v>97</v>
      </c>
      <c r="CH56" s="46" t="s">
        <v>35</v>
      </c>
      <c r="CI56" s="16" t="s">
        <v>336</v>
      </c>
      <c r="CJ56" s="11">
        <v>44201.026145833333</v>
      </c>
      <c r="CK56" s="11"/>
      <c r="CL56" s="16"/>
      <c r="CM56" s="47"/>
      <c r="CN56" s="25"/>
      <c r="CO56" s="45">
        <v>89</v>
      </c>
      <c r="CP56" s="46" t="s">
        <v>35</v>
      </c>
      <c r="CQ56" s="16" t="s">
        <v>338</v>
      </c>
      <c r="CR56" s="11">
        <v>44201.033414351848</v>
      </c>
      <c r="CS56" s="11"/>
      <c r="CT56" s="16"/>
      <c r="CU56" s="47"/>
      <c r="CV56" s="25"/>
      <c r="CW56" s="45">
        <v>110</v>
      </c>
      <c r="CX56" s="46" t="s">
        <v>51</v>
      </c>
      <c r="CY56" s="16" t="s">
        <v>400</v>
      </c>
      <c r="CZ56" s="11">
        <v>44201.127893518518</v>
      </c>
      <c r="DA56" s="11"/>
      <c r="DB56" s="16"/>
      <c r="DC56" s="47"/>
      <c r="DD56" s="25"/>
      <c r="DE56" s="45">
        <v>108</v>
      </c>
      <c r="DF56" s="46" t="s">
        <v>51</v>
      </c>
      <c r="DG56" s="16" t="s">
        <v>405</v>
      </c>
      <c r="DH56" s="11">
        <v>44201.178784722222</v>
      </c>
      <c r="DI56" s="11"/>
      <c r="DJ56" s="16"/>
      <c r="DK56" s="47"/>
      <c r="DL56" s="25"/>
      <c r="DM56" s="45">
        <v>102</v>
      </c>
      <c r="DN56" s="46" t="s">
        <v>51</v>
      </c>
      <c r="DO56" s="16" t="s">
        <v>410</v>
      </c>
      <c r="DP56" s="11">
        <v>44201.229710648149</v>
      </c>
      <c r="DQ56" s="11"/>
      <c r="DR56" s="16"/>
      <c r="DS56" s="47"/>
      <c r="DT56" s="25"/>
      <c r="DU56" s="45">
        <v>93</v>
      </c>
      <c r="DV56" s="46" t="s">
        <v>51</v>
      </c>
      <c r="DW56" s="16" t="s">
        <v>464</v>
      </c>
      <c r="DX56" s="11">
        <v>44201.069756944446</v>
      </c>
      <c r="DY56" s="11"/>
      <c r="DZ56" s="16"/>
      <c r="EA56" s="47"/>
      <c r="EB56" s="25"/>
      <c r="EC56" s="25"/>
      <c r="ED56" s="44" t="s">
        <v>236</v>
      </c>
      <c r="EE56" s="18" t="s">
        <v>236</v>
      </c>
      <c r="EF56"/>
      <c r="EG56" s="24">
        <v>72</v>
      </c>
      <c r="EH56" s="45">
        <v>106</v>
      </c>
      <c r="EI56" s="46" t="s">
        <v>51</v>
      </c>
      <c r="EJ56" s="16" t="s">
        <v>1392</v>
      </c>
      <c r="EK56" s="11">
        <v>44197.448993055557</v>
      </c>
      <c r="EL56" s="11"/>
      <c r="EM56" s="16"/>
      <c r="EN56" s="47"/>
      <c r="EO56" s="25"/>
      <c r="EP56" s="45">
        <v>99</v>
      </c>
      <c r="EQ56" s="46" t="s">
        <v>51</v>
      </c>
      <c r="ER56" s="16" t="s">
        <v>1369</v>
      </c>
      <c r="ES56" s="11">
        <v>44197.508703703701</v>
      </c>
      <c r="ET56" s="11"/>
      <c r="EU56" s="16"/>
      <c r="EV56" s="47"/>
      <c r="EW56" s="25"/>
      <c r="EX56" s="45">
        <v>96</v>
      </c>
      <c r="EY56" s="46" t="s">
        <v>51</v>
      </c>
      <c r="EZ56" s="16" t="s">
        <v>1396</v>
      </c>
      <c r="FA56" s="11">
        <v>44197.553576388891</v>
      </c>
      <c r="FB56" s="11"/>
      <c r="FC56" s="16"/>
      <c r="FD56" s="47"/>
      <c r="FE56" s="25"/>
      <c r="FF56" s="45">
        <v>90</v>
      </c>
      <c r="FG56" s="46" t="s">
        <v>51</v>
      </c>
      <c r="FH56" s="16" t="s">
        <v>1398</v>
      </c>
      <c r="FI56" s="11">
        <v>44197.605821759258</v>
      </c>
      <c r="FJ56" s="11"/>
      <c r="FK56" s="16"/>
      <c r="FL56" s="47"/>
      <c r="FM56" s="25"/>
      <c r="FN56" s="45">
        <v>80</v>
      </c>
      <c r="FO56" s="46" t="s">
        <v>51</v>
      </c>
      <c r="FP56" s="16" t="s">
        <v>1377</v>
      </c>
      <c r="FQ56" s="11">
        <v>44197.643136574072</v>
      </c>
      <c r="FR56" s="11"/>
      <c r="FS56" s="16"/>
      <c r="FT56" s="47"/>
      <c r="FU56" s="25"/>
      <c r="FV56" s="45">
        <v>95</v>
      </c>
      <c r="FW56" s="46" t="s">
        <v>35</v>
      </c>
      <c r="FX56" s="16" t="s">
        <v>1378</v>
      </c>
      <c r="FY56" s="11">
        <v>44197.687905092593</v>
      </c>
      <c r="FZ56" s="11"/>
      <c r="GA56" s="16"/>
      <c r="GB56" s="47"/>
      <c r="GC56" s="25"/>
      <c r="GD56" s="45">
        <v>90</v>
      </c>
      <c r="GE56" s="46" t="s">
        <v>35</v>
      </c>
      <c r="GF56" s="16" t="s">
        <v>1379</v>
      </c>
      <c r="GG56" s="11">
        <v>44197.702847222223</v>
      </c>
      <c r="GH56" s="11"/>
      <c r="GI56" s="16"/>
      <c r="GJ56" s="47"/>
      <c r="GK56" s="25"/>
      <c r="GL56" s="45">
        <v>86</v>
      </c>
      <c r="GM56" s="46" t="s">
        <v>35</v>
      </c>
      <c r="GN56" s="16" t="s">
        <v>1380</v>
      </c>
      <c r="GO56" s="11">
        <v>44197.717766203707</v>
      </c>
      <c r="GP56" s="11"/>
      <c r="GQ56" s="16"/>
      <c r="GR56" s="47"/>
      <c r="GS56" s="25"/>
      <c r="GT56" s="45">
        <v>77</v>
      </c>
      <c r="GU56" s="46" t="s">
        <v>35</v>
      </c>
      <c r="GV56" s="16" t="s">
        <v>1382</v>
      </c>
      <c r="GW56" s="11">
        <v>44197.74763888889</v>
      </c>
      <c r="GX56" s="11"/>
      <c r="GY56" s="16"/>
      <c r="GZ56" s="47"/>
      <c r="HA56" s="25"/>
      <c r="HB56" s="45">
        <v>66</v>
      </c>
      <c r="HC56" s="46" t="s">
        <v>35</v>
      </c>
      <c r="HD56" s="16" t="s">
        <v>1384</v>
      </c>
      <c r="HE56" s="11">
        <v>44197.755104166667</v>
      </c>
      <c r="HF56" s="11"/>
      <c r="HG56" s="16"/>
      <c r="HH56" s="47"/>
      <c r="HI56" s="25"/>
      <c r="HJ56" s="45">
        <v>78</v>
      </c>
      <c r="HK56" s="46" t="s">
        <v>35</v>
      </c>
      <c r="HL56" s="16" t="s">
        <v>1386</v>
      </c>
      <c r="HM56" s="11">
        <v>44197.76258101852</v>
      </c>
      <c r="HN56" s="11"/>
      <c r="HO56" s="16"/>
      <c r="HP56" s="47"/>
      <c r="HQ56" s="25"/>
      <c r="HR56" s="45">
        <v>92</v>
      </c>
      <c r="HS56" s="46" t="s">
        <v>51</v>
      </c>
      <c r="HT56" s="16" t="s">
        <v>1415</v>
      </c>
      <c r="HU56" s="11">
        <v>44197.792488425926</v>
      </c>
      <c r="HV56" s="11"/>
      <c r="HW56" s="16"/>
      <c r="HX56" s="47"/>
      <c r="HY56" s="25"/>
      <c r="HZ56" s="45">
        <v>82</v>
      </c>
      <c r="IA56" s="46" t="s">
        <v>51</v>
      </c>
      <c r="IB56" s="16" t="s">
        <v>1418</v>
      </c>
      <c r="IC56" s="11">
        <v>44197.852303240739</v>
      </c>
      <c r="ID56" s="11"/>
      <c r="IE56" s="16"/>
      <c r="IF56" s="47"/>
      <c r="IG56" s="25"/>
      <c r="IJ56" s="18" t="s">
        <v>236</v>
      </c>
      <c r="IK56"/>
      <c r="IL56" s="24">
        <v>72</v>
      </c>
      <c r="IM56" s="45">
        <v>110</v>
      </c>
      <c r="IN56" s="46" t="s">
        <v>51</v>
      </c>
      <c r="IO56" s="16" t="s">
        <v>930</v>
      </c>
      <c r="IP56" s="11">
        <v>44202.764502314814</v>
      </c>
      <c r="IQ56" s="11"/>
      <c r="IR56" s="16"/>
      <c r="IS56" s="47"/>
      <c r="IT56" s="25"/>
      <c r="IU56" s="45">
        <v>107</v>
      </c>
      <c r="IV56" s="46" t="s">
        <v>51</v>
      </c>
      <c r="IW56" s="16" t="s">
        <v>872</v>
      </c>
      <c r="IX56" s="11">
        <v>44202.824849537035</v>
      </c>
      <c r="IY56" s="11"/>
      <c r="IZ56" s="16"/>
      <c r="JA56" s="47"/>
      <c r="JB56" s="25"/>
      <c r="JC56" s="45">
        <v>87</v>
      </c>
      <c r="JD56" s="46" t="s">
        <v>51</v>
      </c>
      <c r="JE56" s="16" t="s">
        <v>934</v>
      </c>
      <c r="JF56" s="11">
        <v>44202.847488425927</v>
      </c>
      <c r="JG56" s="11"/>
      <c r="JH56" s="16"/>
      <c r="JI56" s="47"/>
      <c r="JJ56" s="25"/>
      <c r="JK56" s="45">
        <v>97</v>
      </c>
      <c r="JL56" s="46" t="s">
        <v>51</v>
      </c>
      <c r="JM56" s="16" t="s">
        <v>936</v>
      </c>
      <c r="JN56" s="11">
        <v>44202.922962962963</v>
      </c>
      <c r="JO56" s="11"/>
      <c r="JP56" s="16"/>
      <c r="JQ56" s="47"/>
      <c r="JR56" s="25"/>
      <c r="JS56" s="45">
        <v>89</v>
      </c>
      <c r="JT56" s="46" t="s">
        <v>51</v>
      </c>
      <c r="JU56" s="16" t="s">
        <v>849</v>
      </c>
      <c r="JV56" s="11">
        <v>44202.983391203707</v>
      </c>
      <c r="JW56" s="11"/>
      <c r="JX56" s="16"/>
      <c r="JY56" s="47"/>
      <c r="JZ56" s="25"/>
      <c r="KA56" s="45">
        <v>88</v>
      </c>
      <c r="KB56" s="46" t="s">
        <v>51</v>
      </c>
      <c r="KC56" s="16" t="s">
        <v>854</v>
      </c>
      <c r="KD56" s="11">
        <v>44203.006064814814</v>
      </c>
      <c r="KE56" s="11"/>
      <c r="KF56" s="16"/>
      <c r="KG56" s="47"/>
      <c r="KH56" s="25"/>
      <c r="KI56" s="45">
        <v>127</v>
      </c>
      <c r="KJ56" s="46" t="s">
        <v>51</v>
      </c>
      <c r="KK56" s="16" t="s">
        <v>884</v>
      </c>
      <c r="KL56" s="11">
        <v>44203.07408564815</v>
      </c>
      <c r="KM56" s="11"/>
      <c r="KN56" s="16"/>
      <c r="KO56" s="47"/>
      <c r="KP56" s="25"/>
      <c r="KQ56" s="45">
        <v>88</v>
      </c>
      <c r="KR56" s="46" t="s">
        <v>51</v>
      </c>
      <c r="KS56" s="16" t="s">
        <v>945</v>
      </c>
      <c r="KT56" s="11">
        <v>44203.119502314818</v>
      </c>
      <c r="KU56" s="11"/>
      <c r="KV56" s="16"/>
      <c r="KW56" s="47"/>
      <c r="KX56" s="25"/>
      <c r="KY56" s="45">
        <v>83</v>
      </c>
      <c r="KZ56" s="46" t="s">
        <v>51</v>
      </c>
      <c r="LA56" s="16" t="s">
        <v>948</v>
      </c>
      <c r="LB56" s="11">
        <v>44203.14980324074</v>
      </c>
      <c r="LC56" s="11"/>
      <c r="LD56" s="16"/>
      <c r="LE56" s="47"/>
      <c r="LF56" s="25"/>
      <c r="LG56" s="45">
        <v>98</v>
      </c>
      <c r="LH56" s="46" t="s">
        <v>51</v>
      </c>
      <c r="LI56" s="16" t="s">
        <v>952</v>
      </c>
      <c r="LJ56" s="11">
        <v>44203.210486111115</v>
      </c>
      <c r="LK56" s="11"/>
      <c r="LL56" s="16"/>
      <c r="LM56" s="47"/>
      <c r="LN56" s="25"/>
      <c r="LO56" s="45">
        <v>93</v>
      </c>
      <c r="LP56" s="46" t="s">
        <v>35</v>
      </c>
      <c r="LQ56" s="16" t="s">
        <v>897</v>
      </c>
      <c r="LR56" s="11">
        <v>44203.263541666667</v>
      </c>
      <c r="LS56" s="11"/>
      <c r="LT56" s="16"/>
      <c r="LU56" s="47"/>
      <c r="LV56" s="25"/>
      <c r="LW56" s="45">
        <v>87</v>
      </c>
      <c r="LX56" s="46" t="s">
        <v>35</v>
      </c>
      <c r="LY56" s="16" t="s">
        <v>899</v>
      </c>
      <c r="LZ56" s="11">
        <v>44203.271122685182</v>
      </c>
      <c r="MA56" s="11"/>
      <c r="MB56" s="16"/>
      <c r="MC56" s="47"/>
      <c r="MD56" s="25"/>
      <c r="ME56" s="45">
        <v>97</v>
      </c>
      <c r="MF56" s="46" t="s">
        <v>35</v>
      </c>
      <c r="MG56" s="16" t="s">
        <v>902</v>
      </c>
      <c r="MH56" s="11">
        <v>44203.293854166666</v>
      </c>
      <c r="MI56" s="11"/>
      <c r="MJ56" s="16"/>
      <c r="MK56" s="47"/>
      <c r="ML56" s="25"/>
    </row>
    <row r="57" spans="1:350" x14ac:dyDescent="0.25">
      <c r="A57" s="44" t="s">
        <v>237</v>
      </c>
      <c r="B57" s="53" t="s">
        <v>237</v>
      </c>
      <c r="C57" s="48"/>
      <c r="D57" s="29">
        <v>73</v>
      </c>
      <c r="E57" s="49">
        <v>76</v>
      </c>
      <c r="F57" s="50" t="s">
        <v>35</v>
      </c>
      <c r="G57" s="51" t="s">
        <v>305</v>
      </c>
      <c r="H57" s="34">
        <v>44200.931643518517</v>
      </c>
      <c r="I57" s="34"/>
      <c r="J57" s="51"/>
      <c r="K57" s="52"/>
      <c r="L57" s="31"/>
      <c r="M57" s="49">
        <v>102</v>
      </c>
      <c r="N57" s="50" t="s">
        <v>35</v>
      </c>
      <c r="O57" s="51" t="s">
        <v>309</v>
      </c>
      <c r="P57" s="34">
        <v>44200.938900462963</v>
      </c>
      <c r="Q57" s="34"/>
      <c r="R57" s="51"/>
      <c r="S57" s="52"/>
      <c r="T57" s="31"/>
      <c r="U57" s="49">
        <v>54</v>
      </c>
      <c r="V57" s="50" t="s">
        <v>35</v>
      </c>
      <c r="W57" s="51" t="s">
        <v>313</v>
      </c>
      <c r="X57" s="34">
        <v>44200.946180555555</v>
      </c>
      <c r="Y57" s="34"/>
      <c r="Z57" s="51"/>
      <c r="AA57" s="52"/>
      <c r="AB57" s="31"/>
      <c r="AC57" s="49">
        <v>122</v>
      </c>
      <c r="AD57" s="50" t="s">
        <v>35</v>
      </c>
      <c r="AE57" s="51" t="s">
        <v>318</v>
      </c>
      <c r="AF57" s="34">
        <v>44200.953449074077</v>
      </c>
      <c r="AG57" s="34"/>
      <c r="AH57" s="51"/>
      <c r="AI57" s="52"/>
      <c r="AJ57" s="31"/>
      <c r="AK57" s="49">
        <v>111</v>
      </c>
      <c r="AL57" s="50" t="s">
        <v>35</v>
      </c>
      <c r="AM57" s="51" t="s">
        <v>320</v>
      </c>
      <c r="AN57" s="34">
        <v>44200.960729166669</v>
      </c>
      <c r="AO57" s="34"/>
      <c r="AP57" s="51"/>
      <c r="AQ57" s="52"/>
      <c r="AR57" s="31"/>
      <c r="AS57" s="49">
        <v>112</v>
      </c>
      <c r="AT57" s="50" t="s">
        <v>35</v>
      </c>
      <c r="AU57" s="51" t="s">
        <v>321</v>
      </c>
      <c r="AV57" s="34">
        <v>44200.967986111114</v>
      </c>
      <c r="AW57" s="34"/>
      <c r="AX57" s="51"/>
      <c r="AY57" s="52"/>
      <c r="AZ57" s="31"/>
      <c r="BA57" s="49">
        <v>95</v>
      </c>
      <c r="BB57" s="50" t="s">
        <v>35</v>
      </c>
      <c r="BC57" s="51" t="s">
        <v>326</v>
      </c>
      <c r="BD57" s="34">
        <v>44200.975266203706</v>
      </c>
      <c r="BE57" s="34"/>
      <c r="BF57" s="51"/>
      <c r="BG57" s="52"/>
      <c r="BH57" s="31"/>
      <c r="BI57" s="49">
        <v>91</v>
      </c>
      <c r="BJ57" s="50" t="s">
        <v>35</v>
      </c>
      <c r="BK57" s="51" t="s">
        <v>330</v>
      </c>
      <c r="BL57" s="34">
        <v>44200.997083333335</v>
      </c>
      <c r="BM57" s="34"/>
      <c r="BN57" s="51"/>
      <c r="BO57" s="52"/>
      <c r="BP57" s="31"/>
      <c r="BQ57" s="49">
        <v>90</v>
      </c>
      <c r="BR57" s="50" t="s">
        <v>35</v>
      </c>
      <c r="BS57" s="51" t="s">
        <v>333</v>
      </c>
      <c r="BT57" s="34">
        <v>44201.004351851851</v>
      </c>
      <c r="BU57" s="34"/>
      <c r="BV57" s="51"/>
      <c r="BW57" s="52"/>
      <c r="BX57" s="31"/>
      <c r="BY57" s="49">
        <v>88</v>
      </c>
      <c r="BZ57" s="50" t="s">
        <v>35</v>
      </c>
      <c r="CA57" s="51" t="s">
        <v>334</v>
      </c>
      <c r="CB57" s="34">
        <v>44201.018888888888</v>
      </c>
      <c r="CC57" s="34"/>
      <c r="CD57" s="51"/>
      <c r="CE57" s="52"/>
      <c r="CF57" s="31"/>
      <c r="CG57" s="49">
        <v>93</v>
      </c>
      <c r="CH57" s="50" t="s">
        <v>35</v>
      </c>
      <c r="CI57" s="51" t="s">
        <v>336</v>
      </c>
      <c r="CJ57" s="34">
        <v>44201.026145833333</v>
      </c>
      <c r="CK57" s="34"/>
      <c r="CL57" s="51"/>
      <c r="CM57" s="52"/>
      <c r="CN57" s="31"/>
      <c r="CO57" s="49">
        <v>101</v>
      </c>
      <c r="CP57" s="50" t="s">
        <v>35</v>
      </c>
      <c r="CQ57" s="51" t="s">
        <v>338</v>
      </c>
      <c r="CR57" s="34">
        <v>44201.033414351848</v>
      </c>
      <c r="CS57" s="34"/>
      <c r="CT57" s="51"/>
      <c r="CU57" s="52"/>
      <c r="CV57" s="31"/>
      <c r="CW57" s="49">
        <v>42</v>
      </c>
      <c r="CX57" s="50" t="s">
        <v>249</v>
      </c>
      <c r="CY57" s="51" t="s">
        <v>400</v>
      </c>
      <c r="CZ57" s="34">
        <v>44201.127893518518</v>
      </c>
      <c r="DA57" s="34"/>
      <c r="DB57" s="51"/>
      <c r="DC57" s="52"/>
      <c r="DD57" s="31"/>
      <c r="DE57" s="49">
        <v>44</v>
      </c>
      <c r="DF57" s="50" t="s">
        <v>249</v>
      </c>
      <c r="DG57" s="51" t="s">
        <v>405</v>
      </c>
      <c r="DH57" s="34">
        <v>44201.178784722222</v>
      </c>
      <c r="DI57" s="34"/>
      <c r="DJ57" s="51"/>
      <c r="DK57" s="52"/>
      <c r="DL57" s="31"/>
      <c r="DM57" s="49">
        <v>52</v>
      </c>
      <c r="DN57" s="50" t="s">
        <v>51</v>
      </c>
      <c r="DO57" s="51" t="s">
        <v>410</v>
      </c>
      <c r="DP57" s="34">
        <v>44201.229710648149</v>
      </c>
      <c r="DQ57" s="34"/>
      <c r="DR57" s="51"/>
      <c r="DS57" s="52"/>
      <c r="DT57" s="31"/>
      <c r="DU57" s="49">
        <v>38</v>
      </c>
      <c r="DV57" s="50" t="s">
        <v>249</v>
      </c>
      <c r="DW57" s="51" t="s">
        <v>464</v>
      </c>
      <c r="DX57" s="34">
        <v>44201.069756944446</v>
      </c>
      <c r="DY57" s="34"/>
      <c r="DZ57" s="51"/>
      <c r="EA57" s="52"/>
      <c r="EB57" s="31"/>
      <c r="EC57" s="31"/>
      <c r="ED57" s="44" t="s">
        <v>237</v>
      </c>
      <c r="EE57" s="53" t="s">
        <v>237</v>
      </c>
      <c r="EF57" s="48"/>
      <c r="EG57" s="29">
        <v>73</v>
      </c>
      <c r="EH57" s="49">
        <v>48</v>
      </c>
      <c r="EI57" s="50" t="s">
        <v>249</v>
      </c>
      <c r="EJ57" s="51" t="s">
        <v>1625</v>
      </c>
      <c r="EK57" s="34">
        <v>44197.456458333334</v>
      </c>
      <c r="EL57" s="34"/>
      <c r="EM57" s="51"/>
      <c r="EN57" s="52"/>
      <c r="EO57" s="31"/>
      <c r="EP57" s="49">
        <v>38</v>
      </c>
      <c r="EQ57" s="50" t="s">
        <v>249</v>
      </c>
      <c r="ER57" s="51" t="s">
        <v>1369</v>
      </c>
      <c r="ES57" s="34">
        <v>44197.508703703701</v>
      </c>
      <c r="ET57" s="34"/>
      <c r="EU57" s="51"/>
      <c r="EV57" s="52"/>
      <c r="EW57" s="31"/>
      <c r="EX57" s="49">
        <v>132</v>
      </c>
      <c r="EY57" s="50" t="s">
        <v>51</v>
      </c>
      <c r="EZ57" s="51" t="s">
        <v>1396</v>
      </c>
      <c r="FA57" s="34">
        <v>44197.553576388891</v>
      </c>
      <c r="FB57" s="34"/>
      <c r="FC57" s="51"/>
      <c r="FD57" s="52"/>
      <c r="FE57" s="31"/>
      <c r="FF57" s="49">
        <v>124</v>
      </c>
      <c r="FG57" s="50" t="s">
        <v>51</v>
      </c>
      <c r="FH57" s="51" t="s">
        <v>1398</v>
      </c>
      <c r="FI57" s="34">
        <v>44197.605821759258</v>
      </c>
      <c r="FJ57" s="34"/>
      <c r="FK57" s="51"/>
      <c r="FL57" s="52"/>
      <c r="FM57" s="31"/>
      <c r="FN57" s="49">
        <v>114</v>
      </c>
      <c r="FO57" s="50" t="s">
        <v>51</v>
      </c>
      <c r="FP57" s="51" t="s">
        <v>1377</v>
      </c>
      <c r="FQ57" s="34">
        <v>44197.643136574072</v>
      </c>
      <c r="FR57" s="34"/>
      <c r="FS57" s="51"/>
      <c r="FT57" s="52"/>
      <c r="FU57" s="31"/>
      <c r="FV57" s="49">
        <v>52</v>
      </c>
      <c r="FW57" s="50" t="s">
        <v>35</v>
      </c>
      <c r="FX57" s="51" t="s">
        <v>1378</v>
      </c>
      <c r="FY57" s="34">
        <v>44197.687905092593</v>
      </c>
      <c r="FZ57" s="34"/>
      <c r="GA57" s="51"/>
      <c r="GB57" s="52"/>
      <c r="GC57" s="31"/>
      <c r="GD57" s="49">
        <v>48</v>
      </c>
      <c r="GE57" s="50" t="s">
        <v>232</v>
      </c>
      <c r="GF57" s="51" t="s">
        <v>1379</v>
      </c>
      <c r="GG57" s="34">
        <v>44197.702847222223</v>
      </c>
      <c r="GH57" s="34"/>
      <c r="GI57" s="51"/>
      <c r="GJ57" s="52"/>
      <c r="GK57" s="31"/>
      <c r="GL57" s="49">
        <v>55</v>
      </c>
      <c r="GM57" s="50" t="s">
        <v>35</v>
      </c>
      <c r="GN57" s="51" t="s">
        <v>1380</v>
      </c>
      <c r="GO57" s="34">
        <v>44197.717766203707</v>
      </c>
      <c r="GP57" s="34"/>
      <c r="GQ57" s="51"/>
      <c r="GR57" s="52"/>
      <c r="GS57" s="31"/>
      <c r="GT57" s="49">
        <v>82</v>
      </c>
      <c r="GU57" s="50" t="s">
        <v>35</v>
      </c>
      <c r="GV57" s="51" t="s">
        <v>1382</v>
      </c>
      <c r="GW57" s="34">
        <v>44197.74763888889</v>
      </c>
      <c r="GX57" s="34"/>
      <c r="GY57" s="51"/>
      <c r="GZ57" s="52"/>
      <c r="HA57" s="31"/>
      <c r="HB57" s="49">
        <v>65</v>
      </c>
      <c r="HC57" s="50" t="s">
        <v>35</v>
      </c>
      <c r="HD57" s="51" t="s">
        <v>1384</v>
      </c>
      <c r="HE57" s="34">
        <v>44197.755104166667</v>
      </c>
      <c r="HF57" s="34"/>
      <c r="HG57" s="51"/>
      <c r="HH57" s="52"/>
      <c r="HI57" s="31"/>
      <c r="HJ57" s="49">
        <v>64</v>
      </c>
      <c r="HK57" s="50" t="s">
        <v>35</v>
      </c>
      <c r="HL57" s="51" t="s">
        <v>1386</v>
      </c>
      <c r="HM57" s="34">
        <v>44197.76258101852</v>
      </c>
      <c r="HN57" s="34"/>
      <c r="HO57" s="51"/>
      <c r="HP57" s="52"/>
      <c r="HQ57" s="31"/>
      <c r="HR57" s="49">
        <v>78</v>
      </c>
      <c r="HS57" s="50" t="s">
        <v>51</v>
      </c>
      <c r="HT57" s="51" t="s">
        <v>1415</v>
      </c>
      <c r="HU57" s="34">
        <v>44197.792488425926</v>
      </c>
      <c r="HV57" s="34"/>
      <c r="HW57" s="51"/>
      <c r="HX57" s="52"/>
      <c r="HY57" s="31"/>
      <c r="HZ57" s="49">
        <v>65</v>
      </c>
      <c r="IA57" s="50" t="s">
        <v>51</v>
      </c>
      <c r="IB57" s="51" t="s">
        <v>1418</v>
      </c>
      <c r="IC57" s="34">
        <v>44197.852303240739</v>
      </c>
      <c r="ID57" s="34"/>
      <c r="IE57" s="51"/>
      <c r="IF57" s="52"/>
      <c r="IG57" s="31"/>
      <c r="IJ57" s="53" t="s">
        <v>237</v>
      </c>
      <c r="IK57" s="48"/>
      <c r="IL57" s="29">
        <v>73</v>
      </c>
      <c r="IM57" s="49">
        <v>110</v>
      </c>
      <c r="IN57" s="50" t="s">
        <v>51</v>
      </c>
      <c r="IO57" s="51" t="s">
        <v>930</v>
      </c>
      <c r="IP57" s="34">
        <v>44202.764502314814</v>
      </c>
      <c r="IQ57" s="34"/>
      <c r="IR57" s="51"/>
      <c r="IS57" s="52"/>
      <c r="IT57" s="31"/>
      <c r="IU57" s="49">
        <v>107</v>
      </c>
      <c r="IV57" s="50" t="s">
        <v>51</v>
      </c>
      <c r="IW57" s="51" t="s">
        <v>872</v>
      </c>
      <c r="IX57" s="34">
        <v>44202.824849537035</v>
      </c>
      <c r="IY57" s="34"/>
      <c r="IZ57" s="51"/>
      <c r="JA57" s="52"/>
      <c r="JB57" s="31"/>
      <c r="JC57" s="49">
        <v>89</v>
      </c>
      <c r="JD57" s="50" t="s">
        <v>51</v>
      </c>
      <c r="JE57" s="51" t="s">
        <v>934</v>
      </c>
      <c r="JF57" s="34">
        <v>44202.847488425927</v>
      </c>
      <c r="JG57" s="34"/>
      <c r="JH57" s="51"/>
      <c r="JI57" s="52"/>
      <c r="JJ57" s="31"/>
      <c r="JK57" s="49">
        <v>98</v>
      </c>
      <c r="JL57" s="50" t="s">
        <v>51</v>
      </c>
      <c r="JM57" s="51" t="s">
        <v>936</v>
      </c>
      <c r="JN57" s="34">
        <v>44202.922962962963</v>
      </c>
      <c r="JO57" s="34"/>
      <c r="JP57" s="51"/>
      <c r="JQ57" s="52"/>
      <c r="JR57" s="31"/>
      <c r="JS57" s="49">
        <v>89</v>
      </c>
      <c r="JT57" s="50" t="s">
        <v>51</v>
      </c>
      <c r="JU57" s="51" t="s">
        <v>849</v>
      </c>
      <c r="JV57" s="34">
        <v>44202.983391203707</v>
      </c>
      <c r="JW57" s="34"/>
      <c r="JX57" s="51"/>
      <c r="JY57" s="52"/>
      <c r="JZ57" s="31"/>
      <c r="KA57" s="49">
        <v>88</v>
      </c>
      <c r="KB57" s="50" t="s">
        <v>51</v>
      </c>
      <c r="KC57" s="51" t="s">
        <v>854</v>
      </c>
      <c r="KD57" s="34">
        <v>44203.006064814814</v>
      </c>
      <c r="KE57" s="34"/>
      <c r="KF57" s="51"/>
      <c r="KG57" s="52"/>
      <c r="KH57" s="31"/>
      <c r="KI57" s="49">
        <v>126</v>
      </c>
      <c r="KJ57" s="50" t="s">
        <v>51</v>
      </c>
      <c r="KK57" s="51" t="s">
        <v>884</v>
      </c>
      <c r="KL57" s="34">
        <v>44203.07408564815</v>
      </c>
      <c r="KM57" s="34"/>
      <c r="KN57" s="51"/>
      <c r="KO57" s="52"/>
      <c r="KP57" s="31"/>
      <c r="KQ57" s="49">
        <v>76</v>
      </c>
      <c r="KR57" s="50" t="s">
        <v>51</v>
      </c>
      <c r="KS57" s="51" t="s">
        <v>945</v>
      </c>
      <c r="KT57" s="34">
        <v>44203.119502314818</v>
      </c>
      <c r="KU57" s="34"/>
      <c r="KV57" s="51"/>
      <c r="KW57" s="52"/>
      <c r="KX57" s="31"/>
      <c r="KY57" s="49">
        <v>76</v>
      </c>
      <c r="KZ57" s="50" t="s">
        <v>51</v>
      </c>
      <c r="LA57" s="51" t="s">
        <v>948</v>
      </c>
      <c r="LB57" s="34">
        <v>44203.14980324074</v>
      </c>
      <c r="LC57" s="34"/>
      <c r="LD57" s="51"/>
      <c r="LE57" s="52"/>
      <c r="LF57" s="31"/>
      <c r="LG57" s="49">
        <v>89</v>
      </c>
      <c r="LH57" s="50" t="s">
        <v>51</v>
      </c>
      <c r="LI57" s="51" t="s">
        <v>952</v>
      </c>
      <c r="LJ57" s="34">
        <v>44203.210486111115</v>
      </c>
      <c r="LK57" s="34"/>
      <c r="LL57" s="51"/>
      <c r="LM57" s="52"/>
      <c r="LN57" s="31"/>
      <c r="LO57" s="49">
        <v>74</v>
      </c>
      <c r="LP57" s="50" t="s">
        <v>35</v>
      </c>
      <c r="LQ57" s="51" t="s">
        <v>897</v>
      </c>
      <c r="LR57" s="34">
        <v>44203.263541666667</v>
      </c>
      <c r="LS57" s="34"/>
      <c r="LT57" s="51"/>
      <c r="LU57" s="52"/>
      <c r="LV57" s="31"/>
      <c r="LW57" s="49">
        <v>73</v>
      </c>
      <c r="LX57" s="50" t="s">
        <v>35</v>
      </c>
      <c r="LY57" s="51" t="s">
        <v>899</v>
      </c>
      <c r="LZ57" s="34">
        <v>44203.271122685182</v>
      </c>
      <c r="MA57" s="34"/>
      <c r="MB57" s="51"/>
      <c r="MC57" s="52"/>
      <c r="MD57" s="31"/>
      <c r="ME57" s="49">
        <v>80</v>
      </c>
      <c r="MF57" s="50" t="s">
        <v>35</v>
      </c>
      <c r="MG57" s="51" t="s">
        <v>902</v>
      </c>
      <c r="MH57" s="34">
        <v>44203.293854166666</v>
      </c>
      <c r="MI57" s="34"/>
      <c r="MJ57" s="51"/>
      <c r="MK57" s="52"/>
      <c r="ML57" s="31"/>
    </row>
    <row r="58" spans="1:350" x14ac:dyDescent="0.25">
      <c r="A58" s="44" t="s">
        <v>238</v>
      </c>
      <c r="B58" s="18" t="s">
        <v>238</v>
      </c>
      <c r="C58"/>
      <c r="D58" s="24">
        <v>74</v>
      </c>
      <c r="E58" s="45">
        <v>78</v>
      </c>
      <c r="F58" s="46" t="s">
        <v>35</v>
      </c>
      <c r="G58" s="16" t="s">
        <v>305</v>
      </c>
      <c r="H58" s="11">
        <v>44200.931643518517</v>
      </c>
      <c r="I58" s="11"/>
      <c r="J58" s="16"/>
      <c r="K58" s="47"/>
      <c r="L58" s="25"/>
      <c r="M58" s="45">
        <v>99</v>
      </c>
      <c r="N58" s="46" t="s">
        <v>35</v>
      </c>
      <c r="O58" s="16" t="s">
        <v>309</v>
      </c>
      <c r="P58" s="11">
        <v>44200.938900462963</v>
      </c>
      <c r="Q58" s="11"/>
      <c r="R58" s="16"/>
      <c r="S58" s="47"/>
      <c r="T58" s="25"/>
      <c r="U58" s="45">
        <v>58</v>
      </c>
      <c r="V58" s="46" t="s">
        <v>35</v>
      </c>
      <c r="W58" s="16" t="s">
        <v>313</v>
      </c>
      <c r="X58" s="11">
        <v>44200.946180555555</v>
      </c>
      <c r="Y58" s="11"/>
      <c r="Z58" s="16"/>
      <c r="AA58" s="47"/>
      <c r="AB58" s="25"/>
      <c r="AC58" s="45">
        <v>89</v>
      </c>
      <c r="AD58" s="46" t="s">
        <v>35</v>
      </c>
      <c r="AE58" s="16" t="s">
        <v>318</v>
      </c>
      <c r="AF58" s="11">
        <v>44200.953449074077</v>
      </c>
      <c r="AG58" s="11"/>
      <c r="AH58" s="16"/>
      <c r="AI58" s="47"/>
      <c r="AJ58" s="25"/>
      <c r="AK58" s="45">
        <v>90</v>
      </c>
      <c r="AL58" s="46" t="s">
        <v>35</v>
      </c>
      <c r="AM58" s="16" t="s">
        <v>320</v>
      </c>
      <c r="AN58" s="11">
        <v>44200.960729166669</v>
      </c>
      <c r="AO58" s="11"/>
      <c r="AP58" s="16"/>
      <c r="AQ58" s="47"/>
      <c r="AR58" s="25"/>
      <c r="AS58" s="45">
        <v>95</v>
      </c>
      <c r="AT58" s="46" t="s">
        <v>35</v>
      </c>
      <c r="AU58" s="16" t="s">
        <v>321</v>
      </c>
      <c r="AV58" s="11">
        <v>44200.967986111114</v>
      </c>
      <c r="AW58" s="11"/>
      <c r="AX58" s="16"/>
      <c r="AY58" s="47"/>
      <c r="AZ58" s="25"/>
      <c r="BA58" s="45">
        <v>91</v>
      </c>
      <c r="BB58" s="46" t="s">
        <v>35</v>
      </c>
      <c r="BC58" s="16" t="s">
        <v>326</v>
      </c>
      <c r="BD58" s="11">
        <v>44200.975266203706</v>
      </c>
      <c r="BE58" s="11"/>
      <c r="BF58" s="16"/>
      <c r="BG58" s="47"/>
      <c r="BH58" s="25"/>
      <c r="BI58" s="45">
        <v>93</v>
      </c>
      <c r="BJ58" s="46" t="s">
        <v>35</v>
      </c>
      <c r="BK58" s="16" t="s">
        <v>330</v>
      </c>
      <c r="BL58" s="11">
        <v>44200.997083333335</v>
      </c>
      <c r="BM58" s="11"/>
      <c r="BN58" s="16"/>
      <c r="BO58" s="47"/>
      <c r="BP58" s="25"/>
      <c r="BQ58" s="45">
        <v>91</v>
      </c>
      <c r="BR58" s="46" t="s">
        <v>35</v>
      </c>
      <c r="BS58" s="16" t="s">
        <v>333</v>
      </c>
      <c r="BT58" s="11">
        <v>44201.004351851851</v>
      </c>
      <c r="BU58" s="11"/>
      <c r="BV58" s="16"/>
      <c r="BW58" s="47"/>
      <c r="BX58" s="25"/>
      <c r="BY58" s="45">
        <v>89</v>
      </c>
      <c r="BZ58" s="46" t="s">
        <v>35</v>
      </c>
      <c r="CA58" s="16" t="s">
        <v>334</v>
      </c>
      <c r="CB58" s="11">
        <v>44201.018888888888</v>
      </c>
      <c r="CC58" s="11"/>
      <c r="CD58" s="16"/>
      <c r="CE58" s="47"/>
      <c r="CF58" s="25"/>
      <c r="CG58" s="45">
        <v>102</v>
      </c>
      <c r="CH58" s="46" t="s">
        <v>35</v>
      </c>
      <c r="CI58" s="16" t="s">
        <v>336</v>
      </c>
      <c r="CJ58" s="11">
        <v>44201.026145833333</v>
      </c>
      <c r="CK58" s="11"/>
      <c r="CL58" s="16"/>
      <c r="CM58" s="47"/>
      <c r="CN58" s="25"/>
      <c r="CO58" s="45">
        <v>89</v>
      </c>
      <c r="CP58" s="46" t="s">
        <v>35</v>
      </c>
      <c r="CQ58" s="16" t="s">
        <v>338</v>
      </c>
      <c r="CR58" s="11">
        <v>44201.033414351848</v>
      </c>
      <c r="CS58" s="11"/>
      <c r="CT58" s="16"/>
      <c r="CU58" s="47"/>
      <c r="CV58" s="25"/>
      <c r="CW58" s="45">
        <v>117</v>
      </c>
      <c r="CX58" s="46" t="s">
        <v>51</v>
      </c>
      <c r="CY58" s="16" t="s">
        <v>340</v>
      </c>
      <c r="CZ58" s="11">
        <v>44201.120625000003</v>
      </c>
      <c r="DA58" s="11"/>
      <c r="DB58" s="16"/>
      <c r="DC58" s="47"/>
      <c r="DD58" s="25"/>
      <c r="DE58" s="45">
        <v>113</v>
      </c>
      <c r="DF58" s="46" t="s">
        <v>51</v>
      </c>
      <c r="DG58" s="16" t="s">
        <v>344</v>
      </c>
      <c r="DH58" s="11">
        <v>44201.17150462963</v>
      </c>
      <c r="DI58" s="11"/>
      <c r="DJ58" s="16"/>
      <c r="DK58" s="47"/>
      <c r="DL58" s="25"/>
      <c r="DM58" s="45">
        <v>95</v>
      </c>
      <c r="DN58" s="46" t="s">
        <v>51</v>
      </c>
      <c r="DO58" s="16" t="s">
        <v>348</v>
      </c>
      <c r="DP58" s="11">
        <v>44201.222442129627</v>
      </c>
      <c r="DQ58" s="11"/>
      <c r="DR58" s="16"/>
      <c r="DS58" s="47"/>
      <c r="DT58" s="25"/>
      <c r="DU58" s="45">
        <v>99</v>
      </c>
      <c r="DV58" s="46" t="s">
        <v>51</v>
      </c>
      <c r="DW58" s="16" t="s">
        <v>372</v>
      </c>
      <c r="DX58" s="11">
        <v>44201.0625</v>
      </c>
      <c r="DY58" s="11"/>
      <c r="DZ58" s="16"/>
      <c r="EA58" s="47"/>
      <c r="EB58" s="25"/>
      <c r="EC58" s="25"/>
      <c r="ED58" s="44" t="s">
        <v>238</v>
      </c>
      <c r="EE58" s="18" t="s">
        <v>238</v>
      </c>
      <c r="EF58"/>
      <c r="EG58" s="24">
        <v>74</v>
      </c>
      <c r="EH58" s="45">
        <v>92</v>
      </c>
      <c r="EI58" s="46" t="s">
        <v>51</v>
      </c>
      <c r="EJ58" s="16" t="s">
        <v>1392</v>
      </c>
      <c r="EK58" s="11">
        <v>44197.448993055557</v>
      </c>
      <c r="EL58" s="11"/>
      <c r="EM58" s="16"/>
      <c r="EN58" s="47"/>
      <c r="EO58" s="25"/>
      <c r="EP58" s="45">
        <v>110</v>
      </c>
      <c r="EQ58" s="46" t="s">
        <v>51</v>
      </c>
      <c r="ER58" s="16" t="s">
        <v>1369</v>
      </c>
      <c r="ES58" s="11">
        <v>44197.508703703701</v>
      </c>
      <c r="ET58" s="11"/>
      <c r="EU58" s="16"/>
      <c r="EV58" s="47"/>
      <c r="EW58" s="25"/>
      <c r="EX58" s="45">
        <v>97</v>
      </c>
      <c r="EY58" s="46" t="s">
        <v>51</v>
      </c>
      <c r="EZ58" s="16" t="s">
        <v>1396</v>
      </c>
      <c r="FA58" s="11">
        <v>44197.553576388891</v>
      </c>
      <c r="FB58" s="11"/>
      <c r="FC58" s="16"/>
      <c r="FD58" s="47"/>
      <c r="FE58" s="25"/>
      <c r="FF58" s="45">
        <v>93</v>
      </c>
      <c r="FG58" s="46" t="s">
        <v>51</v>
      </c>
      <c r="FH58" s="16" t="s">
        <v>1398</v>
      </c>
      <c r="FI58" s="11">
        <v>44197.605821759258</v>
      </c>
      <c r="FJ58" s="11"/>
      <c r="FK58" s="16"/>
      <c r="FL58" s="47"/>
      <c r="FM58" s="25"/>
      <c r="FN58" s="45">
        <v>82</v>
      </c>
      <c r="FO58" s="46" t="s">
        <v>51</v>
      </c>
      <c r="FP58" s="16" t="s">
        <v>1377</v>
      </c>
      <c r="FQ58" s="11">
        <v>44197.643136574072</v>
      </c>
      <c r="FR58" s="11"/>
      <c r="FS58" s="16"/>
      <c r="FT58" s="47"/>
      <c r="FU58" s="25"/>
      <c r="FV58" s="45">
        <v>91</v>
      </c>
      <c r="FW58" s="46" t="s">
        <v>35</v>
      </c>
      <c r="FX58" s="16" t="s">
        <v>1378</v>
      </c>
      <c r="FY58" s="11">
        <v>44197.687905092593</v>
      </c>
      <c r="FZ58" s="11"/>
      <c r="GA58" s="16"/>
      <c r="GB58" s="47"/>
      <c r="GC58" s="25"/>
      <c r="GD58" s="45">
        <v>91</v>
      </c>
      <c r="GE58" s="46" t="s">
        <v>35</v>
      </c>
      <c r="GF58" s="16" t="s">
        <v>1379</v>
      </c>
      <c r="GG58" s="11">
        <v>44197.702847222223</v>
      </c>
      <c r="GH58" s="11"/>
      <c r="GI58" s="16"/>
      <c r="GJ58" s="47"/>
      <c r="GK58" s="25"/>
      <c r="GL58" s="45">
        <v>84</v>
      </c>
      <c r="GM58" s="46" t="s">
        <v>35</v>
      </c>
      <c r="GN58" s="16" t="s">
        <v>1380</v>
      </c>
      <c r="GO58" s="11">
        <v>44197.717766203707</v>
      </c>
      <c r="GP58" s="11"/>
      <c r="GQ58" s="16"/>
      <c r="GR58" s="47"/>
      <c r="GS58" s="25"/>
      <c r="GT58" s="45">
        <v>78</v>
      </c>
      <c r="GU58" s="46" t="s">
        <v>35</v>
      </c>
      <c r="GV58" s="16" t="s">
        <v>1382</v>
      </c>
      <c r="GW58" s="11">
        <v>44197.74763888889</v>
      </c>
      <c r="GX58" s="11"/>
      <c r="GY58" s="16"/>
      <c r="GZ58" s="47"/>
      <c r="HA58" s="25"/>
      <c r="HB58" s="45">
        <v>79</v>
      </c>
      <c r="HC58" s="46" t="s">
        <v>35</v>
      </c>
      <c r="HD58" s="16" t="s">
        <v>1384</v>
      </c>
      <c r="HE58" s="11">
        <v>44197.755104166667</v>
      </c>
      <c r="HF58" s="11"/>
      <c r="HG58" s="16"/>
      <c r="HH58" s="47"/>
      <c r="HI58" s="25"/>
      <c r="HJ58" s="45">
        <v>76</v>
      </c>
      <c r="HK58" s="46" t="s">
        <v>35</v>
      </c>
      <c r="HL58" s="16" t="s">
        <v>1386</v>
      </c>
      <c r="HM58" s="11">
        <v>44197.76258101852</v>
      </c>
      <c r="HN58" s="11"/>
      <c r="HO58" s="16"/>
      <c r="HP58" s="47"/>
      <c r="HQ58" s="25"/>
      <c r="HR58" s="45">
        <v>83</v>
      </c>
      <c r="HS58" s="46" t="s">
        <v>51</v>
      </c>
      <c r="HT58" s="16" t="s">
        <v>1429</v>
      </c>
      <c r="HU58" s="11">
        <v>44197.777546296296</v>
      </c>
      <c r="HV58" s="11"/>
      <c r="HW58" s="16"/>
      <c r="HX58" s="47"/>
      <c r="HY58" s="25"/>
      <c r="HZ58" s="45">
        <v>89</v>
      </c>
      <c r="IA58" s="46" t="s">
        <v>51</v>
      </c>
      <c r="IB58" s="16" t="s">
        <v>1431</v>
      </c>
      <c r="IC58" s="11">
        <v>44197.837372685186</v>
      </c>
      <c r="ID58" s="11"/>
      <c r="IE58" s="16"/>
      <c r="IF58" s="47"/>
      <c r="IG58" s="25"/>
      <c r="IJ58" s="18" t="s">
        <v>238</v>
      </c>
      <c r="IK58"/>
      <c r="IL58" s="24">
        <v>74</v>
      </c>
      <c r="IM58" s="45">
        <v>87</v>
      </c>
      <c r="IN58" s="46" t="s">
        <v>35</v>
      </c>
      <c r="IO58" s="16" t="s">
        <v>959</v>
      </c>
      <c r="IP58" s="11">
        <v>44202.719282407408</v>
      </c>
      <c r="IQ58" s="11"/>
      <c r="IR58" s="16"/>
      <c r="IS58" s="47"/>
      <c r="IT58" s="25"/>
      <c r="IU58" s="45">
        <v>59</v>
      </c>
      <c r="IV58" s="46" t="s">
        <v>35</v>
      </c>
      <c r="IW58" s="16" t="s">
        <v>962</v>
      </c>
      <c r="IX58" s="11">
        <v>44202.787129629629</v>
      </c>
      <c r="IY58" s="11"/>
      <c r="IZ58" s="16"/>
      <c r="JA58" s="47"/>
      <c r="JB58" s="25"/>
      <c r="JC58" s="45">
        <v>70</v>
      </c>
      <c r="JD58" s="46" t="s">
        <v>35</v>
      </c>
      <c r="JE58" s="16" t="s">
        <v>964</v>
      </c>
      <c r="JF58" s="11">
        <v>44202.870127314818</v>
      </c>
      <c r="JG58" s="11"/>
      <c r="JH58" s="16"/>
      <c r="JI58" s="47"/>
      <c r="JJ58" s="25"/>
      <c r="JK58" s="45">
        <v>78</v>
      </c>
      <c r="JL58" s="46" t="s">
        <v>35</v>
      </c>
      <c r="JM58" s="16" t="s">
        <v>966</v>
      </c>
      <c r="JN58" s="11">
        <v>44202.945601851854</v>
      </c>
      <c r="JO58" s="11"/>
      <c r="JP58" s="16"/>
      <c r="JQ58" s="47"/>
      <c r="JR58" s="25"/>
      <c r="JS58" s="45">
        <v>79</v>
      </c>
      <c r="JT58" s="46" t="s">
        <v>35</v>
      </c>
      <c r="JU58" s="16" t="s">
        <v>969</v>
      </c>
      <c r="JV58" s="11">
        <v>44202.953159722223</v>
      </c>
      <c r="JW58" s="11"/>
      <c r="JX58" s="16"/>
      <c r="JY58" s="47"/>
      <c r="JZ58" s="25"/>
      <c r="KA58" s="45">
        <v>82</v>
      </c>
      <c r="KB58" s="46" t="s">
        <v>35</v>
      </c>
      <c r="KC58" s="16" t="s">
        <v>971</v>
      </c>
      <c r="KD58" s="11">
        <v>44203.028726851851</v>
      </c>
      <c r="KE58" s="11"/>
      <c r="KF58" s="16"/>
      <c r="KG58" s="47"/>
      <c r="KH58" s="25"/>
      <c r="KI58" s="45">
        <v>89</v>
      </c>
      <c r="KJ58" s="46" t="s">
        <v>35</v>
      </c>
      <c r="KK58" s="16" t="s">
        <v>814</v>
      </c>
      <c r="KL58" s="11">
        <v>44203.043842592589</v>
      </c>
      <c r="KM58" s="11"/>
      <c r="KN58" s="16"/>
      <c r="KO58" s="47"/>
      <c r="KP58" s="25"/>
      <c r="KQ58" s="45">
        <v>84</v>
      </c>
      <c r="KR58" s="46" t="s">
        <v>35</v>
      </c>
      <c r="KS58" s="16" t="s">
        <v>817</v>
      </c>
      <c r="KT58" s="11">
        <v>44203.096782407411</v>
      </c>
      <c r="KU58" s="11"/>
      <c r="KV58" s="16"/>
      <c r="KW58" s="47"/>
      <c r="KX58" s="25"/>
      <c r="KY58" s="45">
        <v>84</v>
      </c>
      <c r="KZ58" s="46" t="s">
        <v>35</v>
      </c>
      <c r="LA58" s="16" t="s">
        <v>822</v>
      </c>
      <c r="LB58" s="11">
        <v>44203.180162037039</v>
      </c>
      <c r="LC58" s="11"/>
      <c r="LD58" s="16"/>
      <c r="LE58" s="47"/>
      <c r="LF58" s="25"/>
      <c r="LG58" s="45">
        <v>94</v>
      </c>
      <c r="LH58" s="46" t="s">
        <v>35</v>
      </c>
      <c r="LI58" s="16" t="s">
        <v>824</v>
      </c>
      <c r="LJ58" s="11">
        <v>44203.187754629631</v>
      </c>
      <c r="LK58" s="11"/>
      <c r="LL58" s="16"/>
      <c r="LM58" s="47"/>
      <c r="LN58" s="25"/>
      <c r="LO58" s="45">
        <v>87</v>
      </c>
      <c r="LP58" s="46" t="s">
        <v>35</v>
      </c>
      <c r="LQ58" s="16" t="s">
        <v>897</v>
      </c>
      <c r="LR58" s="11">
        <v>44203.263541666667</v>
      </c>
      <c r="LS58" s="11"/>
      <c r="LT58" s="16"/>
      <c r="LU58" s="47"/>
      <c r="LV58" s="25"/>
      <c r="LW58" s="45">
        <v>65</v>
      </c>
      <c r="LX58" s="46" t="s">
        <v>35</v>
      </c>
      <c r="LY58" s="16" t="s">
        <v>899</v>
      </c>
      <c r="LZ58" s="11">
        <v>44203.271122685182</v>
      </c>
      <c r="MA58" s="11"/>
      <c r="MB58" s="16"/>
      <c r="MC58" s="47"/>
      <c r="MD58" s="25"/>
      <c r="ME58" s="45">
        <v>88</v>
      </c>
      <c r="MF58" s="46" t="s">
        <v>35</v>
      </c>
      <c r="MG58" s="16" t="s">
        <v>902</v>
      </c>
      <c r="MH58" s="11">
        <v>44203.293854166666</v>
      </c>
      <c r="MI58" s="11"/>
      <c r="MJ58" s="16"/>
      <c r="MK58" s="47"/>
      <c r="ML58" s="25"/>
    </row>
    <row r="59" spans="1:350" x14ac:dyDescent="0.25">
      <c r="A59" s="44" t="s">
        <v>239</v>
      </c>
      <c r="B59" s="53" t="s">
        <v>239</v>
      </c>
      <c r="C59" s="48"/>
      <c r="D59" s="29">
        <v>75</v>
      </c>
      <c r="E59" s="49">
        <v>75</v>
      </c>
      <c r="F59" s="50" t="s">
        <v>35</v>
      </c>
      <c r="G59" s="51" t="s">
        <v>305</v>
      </c>
      <c r="H59" s="34">
        <v>44200.931643518517</v>
      </c>
      <c r="I59" s="34"/>
      <c r="J59" s="51"/>
      <c r="K59" s="52"/>
      <c r="L59" s="31"/>
      <c r="M59" s="49">
        <v>90</v>
      </c>
      <c r="N59" s="50" t="s">
        <v>35</v>
      </c>
      <c r="O59" s="51" t="s">
        <v>309</v>
      </c>
      <c r="P59" s="34">
        <v>44200.938900462963</v>
      </c>
      <c r="Q59" s="34"/>
      <c r="R59" s="51"/>
      <c r="S59" s="52"/>
      <c r="T59" s="31"/>
      <c r="U59" s="49">
        <v>68</v>
      </c>
      <c r="V59" s="50" t="s">
        <v>35</v>
      </c>
      <c r="W59" s="51" t="s">
        <v>313</v>
      </c>
      <c r="X59" s="34">
        <v>44200.946180555555</v>
      </c>
      <c r="Y59" s="34"/>
      <c r="Z59" s="51"/>
      <c r="AA59" s="52"/>
      <c r="AB59" s="31"/>
      <c r="AC59" s="49">
        <v>85</v>
      </c>
      <c r="AD59" s="50" t="s">
        <v>35</v>
      </c>
      <c r="AE59" s="51" t="s">
        <v>318</v>
      </c>
      <c r="AF59" s="34">
        <v>44200.953449074077</v>
      </c>
      <c r="AG59" s="34"/>
      <c r="AH59" s="51"/>
      <c r="AI59" s="52"/>
      <c r="AJ59" s="31"/>
      <c r="AK59" s="49">
        <v>81</v>
      </c>
      <c r="AL59" s="50" t="s">
        <v>35</v>
      </c>
      <c r="AM59" s="51" t="s">
        <v>320</v>
      </c>
      <c r="AN59" s="34">
        <v>44200.960729166669</v>
      </c>
      <c r="AO59" s="34"/>
      <c r="AP59" s="51"/>
      <c r="AQ59" s="52"/>
      <c r="AR59" s="31"/>
      <c r="AS59" s="49">
        <v>91</v>
      </c>
      <c r="AT59" s="50" t="s">
        <v>35</v>
      </c>
      <c r="AU59" s="51" t="s">
        <v>321</v>
      </c>
      <c r="AV59" s="34">
        <v>44200.967986111114</v>
      </c>
      <c r="AW59" s="34"/>
      <c r="AX59" s="51"/>
      <c r="AY59" s="52"/>
      <c r="AZ59" s="31"/>
      <c r="BA59" s="49">
        <v>87</v>
      </c>
      <c r="BB59" s="50" t="s">
        <v>35</v>
      </c>
      <c r="BC59" s="51" t="s">
        <v>326</v>
      </c>
      <c r="BD59" s="34">
        <v>44200.975266203706</v>
      </c>
      <c r="BE59" s="34"/>
      <c r="BF59" s="51"/>
      <c r="BG59" s="52"/>
      <c r="BH59" s="31"/>
      <c r="BI59" s="49">
        <v>87</v>
      </c>
      <c r="BJ59" s="50" t="s">
        <v>35</v>
      </c>
      <c r="BK59" s="51" t="s">
        <v>330</v>
      </c>
      <c r="BL59" s="34">
        <v>44200.997083333335</v>
      </c>
      <c r="BM59" s="34"/>
      <c r="BN59" s="51"/>
      <c r="BO59" s="52"/>
      <c r="BP59" s="31"/>
      <c r="BQ59" s="49">
        <v>85</v>
      </c>
      <c r="BR59" s="50" t="s">
        <v>35</v>
      </c>
      <c r="BS59" s="51" t="s">
        <v>333</v>
      </c>
      <c r="BT59" s="34">
        <v>44201.004351851851</v>
      </c>
      <c r="BU59" s="34"/>
      <c r="BV59" s="51"/>
      <c r="BW59" s="52"/>
      <c r="BX59" s="31"/>
      <c r="BY59" s="49">
        <v>86</v>
      </c>
      <c r="BZ59" s="50" t="s">
        <v>35</v>
      </c>
      <c r="CA59" s="51" t="s">
        <v>334</v>
      </c>
      <c r="CB59" s="34">
        <v>44201.018888888888</v>
      </c>
      <c r="CC59" s="34"/>
      <c r="CD59" s="51"/>
      <c r="CE59" s="52"/>
      <c r="CF59" s="31"/>
      <c r="CG59" s="49">
        <v>95</v>
      </c>
      <c r="CH59" s="50" t="s">
        <v>35</v>
      </c>
      <c r="CI59" s="51" t="s">
        <v>336</v>
      </c>
      <c r="CJ59" s="34">
        <v>44201.026145833333</v>
      </c>
      <c r="CK59" s="34"/>
      <c r="CL59" s="51"/>
      <c r="CM59" s="52"/>
      <c r="CN59" s="31"/>
      <c r="CO59" s="49">
        <v>89</v>
      </c>
      <c r="CP59" s="50" t="s">
        <v>35</v>
      </c>
      <c r="CQ59" s="51" t="s">
        <v>338</v>
      </c>
      <c r="CR59" s="34">
        <v>44201.033414351848</v>
      </c>
      <c r="CS59" s="34"/>
      <c r="CT59" s="51"/>
      <c r="CU59" s="52"/>
      <c r="CV59" s="31"/>
      <c r="CW59" s="49">
        <v>186</v>
      </c>
      <c r="CX59" s="50" t="s">
        <v>249</v>
      </c>
      <c r="CY59" s="51" t="s">
        <v>340</v>
      </c>
      <c r="CZ59" s="34">
        <v>44201.120625000003</v>
      </c>
      <c r="DA59" s="34"/>
      <c r="DB59" s="51"/>
      <c r="DC59" s="52"/>
      <c r="DD59" s="31"/>
      <c r="DE59" s="49">
        <v>172</v>
      </c>
      <c r="DF59" s="50" t="s">
        <v>249</v>
      </c>
      <c r="DG59" s="51" t="s">
        <v>344</v>
      </c>
      <c r="DH59" s="34">
        <v>44201.17150462963</v>
      </c>
      <c r="DI59" s="34"/>
      <c r="DJ59" s="51"/>
      <c r="DK59" s="52"/>
      <c r="DL59" s="31"/>
      <c r="DM59" s="49">
        <v>146</v>
      </c>
      <c r="DN59" s="50" t="s">
        <v>51</v>
      </c>
      <c r="DO59" s="51" t="s">
        <v>348</v>
      </c>
      <c r="DP59" s="34">
        <v>44201.222442129627</v>
      </c>
      <c r="DQ59" s="34"/>
      <c r="DR59" s="51"/>
      <c r="DS59" s="52"/>
      <c r="DT59" s="31"/>
      <c r="DU59" s="49">
        <v>158</v>
      </c>
      <c r="DV59" s="50" t="s">
        <v>249</v>
      </c>
      <c r="DW59" s="51" t="s">
        <v>372</v>
      </c>
      <c r="DX59" s="34">
        <v>44201.0625</v>
      </c>
      <c r="DY59" s="34"/>
      <c r="DZ59" s="51"/>
      <c r="EA59" s="52"/>
      <c r="EB59" s="31"/>
      <c r="EC59" s="31"/>
      <c r="ED59" s="44" t="s">
        <v>239</v>
      </c>
      <c r="EE59" s="53" t="s">
        <v>239</v>
      </c>
      <c r="EF59" s="48"/>
      <c r="EG59" s="29">
        <v>75</v>
      </c>
      <c r="EH59" s="49">
        <v>126</v>
      </c>
      <c r="EI59" s="50" t="s">
        <v>51</v>
      </c>
      <c r="EJ59" s="51" t="s">
        <v>1392</v>
      </c>
      <c r="EK59" s="34">
        <v>44197.448993055557</v>
      </c>
      <c r="EL59" s="34"/>
      <c r="EM59" s="51"/>
      <c r="EN59" s="52"/>
      <c r="EO59" s="31"/>
      <c r="EP59" s="49">
        <v>144</v>
      </c>
      <c r="EQ59" s="50" t="s">
        <v>51</v>
      </c>
      <c r="ER59" s="51" t="s">
        <v>1369</v>
      </c>
      <c r="ES59" s="34">
        <v>44197.508703703701</v>
      </c>
      <c r="ET59" s="34"/>
      <c r="EU59" s="51"/>
      <c r="EV59" s="52"/>
      <c r="EW59" s="31"/>
      <c r="EX59" s="49">
        <v>132</v>
      </c>
      <c r="EY59" s="50" t="s">
        <v>51</v>
      </c>
      <c r="EZ59" s="51" t="s">
        <v>1396</v>
      </c>
      <c r="FA59" s="34">
        <v>44197.553576388891</v>
      </c>
      <c r="FB59" s="34"/>
      <c r="FC59" s="51"/>
      <c r="FD59" s="52"/>
      <c r="FE59" s="31"/>
      <c r="FF59" s="49">
        <v>120</v>
      </c>
      <c r="FG59" s="50" t="s">
        <v>51</v>
      </c>
      <c r="FH59" s="51" t="s">
        <v>1398</v>
      </c>
      <c r="FI59" s="34">
        <v>44197.605821759258</v>
      </c>
      <c r="FJ59" s="34"/>
      <c r="FK59" s="51"/>
      <c r="FL59" s="52"/>
      <c r="FM59" s="31"/>
      <c r="FN59" s="49">
        <v>109</v>
      </c>
      <c r="FO59" s="50" t="s">
        <v>51</v>
      </c>
      <c r="FP59" s="51" t="s">
        <v>1377</v>
      </c>
      <c r="FQ59" s="34">
        <v>44197.643136574072</v>
      </c>
      <c r="FR59" s="34"/>
      <c r="FS59" s="51"/>
      <c r="FT59" s="52"/>
      <c r="FU59" s="31"/>
      <c r="FV59" s="49">
        <v>83</v>
      </c>
      <c r="FW59" s="50" t="s">
        <v>35</v>
      </c>
      <c r="FX59" s="51" t="s">
        <v>1378</v>
      </c>
      <c r="FY59" s="34">
        <v>44197.687905092593</v>
      </c>
      <c r="FZ59" s="34"/>
      <c r="GA59" s="51"/>
      <c r="GB59" s="52"/>
      <c r="GC59" s="31"/>
      <c r="GD59" s="49">
        <v>88</v>
      </c>
      <c r="GE59" s="50" t="s">
        <v>35</v>
      </c>
      <c r="GF59" s="51" t="s">
        <v>1379</v>
      </c>
      <c r="GG59" s="34">
        <v>44197.702847222223</v>
      </c>
      <c r="GH59" s="34"/>
      <c r="GI59" s="51"/>
      <c r="GJ59" s="52"/>
      <c r="GK59" s="31"/>
      <c r="GL59" s="49">
        <v>83</v>
      </c>
      <c r="GM59" s="50" t="s">
        <v>35</v>
      </c>
      <c r="GN59" s="51" t="s">
        <v>1380</v>
      </c>
      <c r="GO59" s="34">
        <v>44197.717766203707</v>
      </c>
      <c r="GP59" s="34"/>
      <c r="GQ59" s="51"/>
      <c r="GR59" s="52"/>
      <c r="GS59" s="31"/>
      <c r="GT59" s="49">
        <v>72</v>
      </c>
      <c r="GU59" s="50" t="s">
        <v>35</v>
      </c>
      <c r="GV59" s="51" t="s">
        <v>1382</v>
      </c>
      <c r="GW59" s="34">
        <v>44197.74763888889</v>
      </c>
      <c r="GX59" s="34"/>
      <c r="GY59" s="51"/>
      <c r="GZ59" s="52"/>
      <c r="HA59" s="31"/>
      <c r="HB59" s="49">
        <v>75</v>
      </c>
      <c r="HC59" s="50" t="s">
        <v>35</v>
      </c>
      <c r="HD59" s="51" t="s">
        <v>1384</v>
      </c>
      <c r="HE59" s="34">
        <v>44197.755104166667</v>
      </c>
      <c r="HF59" s="34"/>
      <c r="HG59" s="51"/>
      <c r="HH59" s="52"/>
      <c r="HI59" s="31"/>
      <c r="HJ59" s="49">
        <v>74</v>
      </c>
      <c r="HK59" s="50" t="s">
        <v>35</v>
      </c>
      <c r="HL59" s="51" t="s">
        <v>1386</v>
      </c>
      <c r="HM59" s="34">
        <v>44197.76258101852</v>
      </c>
      <c r="HN59" s="34"/>
      <c r="HO59" s="51"/>
      <c r="HP59" s="52"/>
      <c r="HQ59" s="31"/>
      <c r="HR59" s="49">
        <v>214</v>
      </c>
      <c r="HS59" s="50" t="s">
        <v>249</v>
      </c>
      <c r="HT59" s="51" t="s">
        <v>1429</v>
      </c>
      <c r="HU59" s="34">
        <v>44197.777546296296</v>
      </c>
      <c r="HV59" s="34"/>
      <c r="HW59" s="51"/>
      <c r="HX59" s="52"/>
      <c r="HY59" s="31"/>
      <c r="HZ59" s="49">
        <v>221</v>
      </c>
      <c r="IA59" s="50" t="s">
        <v>249</v>
      </c>
      <c r="IB59" s="51" t="s">
        <v>1431</v>
      </c>
      <c r="IC59" s="34">
        <v>44197.837372685186</v>
      </c>
      <c r="ID59" s="34"/>
      <c r="IE59" s="51"/>
      <c r="IF59" s="52"/>
      <c r="IG59" s="31"/>
      <c r="IJ59" s="53" t="s">
        <v>239</v>
      </c>
      <c r="IK59" s="48"/>
      <c r="IL59" s="29">
        <v>75</v>
      </c>
      <c r="IM59" s="49">
        <v>251</v>
      </c>
      <c r="IN59" s="50" t="s">
        <v>232</v>
      </c>
      <c r="IO59" s="51" t="s">
        <v>959</v>
      </c>
      <c r="IP59" s="34">
        <v>44202.719282407408</v>
      </c>
      <c r="IQ59" s="34"/>
      <c r="IR59" s="51"/>
      <c r="IS59" s="52"/>
      <c r="IT59" s="31"/>
      <c r="IU59" s="49">
        <v>116</v>
      </c>
      <c r="IV59" s="50" t="s">
        <v>35</v>
      </c>
      <c r="IW59" s="51" t="s">
        <v>962</v>
      </c>
      <c r="IX59" s="34">
        <v>44202.787129629629</v>
      </c>
      <c r="IY59" s="34"/>
      <c r="IZ59" s="51"/>
      <c r="JA59" s="52"/>
      <c r="JB59" s="31"/>
      <c r="JC59" s="49">
        <v>131</v>
      </c>
      <c r="JD59" s="50" t="s">
        <v>35</v>
      </c>
      <c r="JE59" s="51" t="s">
        <v>964</v>
      </c>
      <c r="JF59" s="34">
        <v>44202.870127314818</v>
      </c>
      <c r="JG59" s="34"/>
      <c r="JH59" s="51"/>
      <c r="JI59" s="52"/>
      <c r="JJ59" s="31"/>
      <c r="JK59" s="49">
        <v>140</v>
      </c>
      <c r="JL59" s="50" t="s">
        <v>35</v>
      </c>
      <c r="JM59" s="51" t="s">
        <v>966</v>
      </c>
      <c r="JN59" s="34">
        <v>44202.945601851854</v>
      </c>
      <c r="JO59" s="34"/>
      <c r="JP59" s="51"/>
      <c r="JQ59" s="52"/>
      <c r="JR59" s="31"/>
      <c r="JS59" s="49">
        <v>114</v>
      </c>
      <c r="JT59" s="50" t="s">
        <v>35</v>
      </c>
      <c r="JU59" s="51" t="s">
        <v>969</v>
      </c>
      <c r="JV59" s="34">
        <v>44202.953159722223</v>
      </c>
      <c r="JW59" s="34"/>
      <c r="JX59" s="51"/>
      <c r="JY59" s="52"/>
      <c r="JZ59" s="31"/>
      <c r="KA59" s="49">
        <v>128</v>
      </c>
      <c r="KB59" s="50" t="s">
        <v>35</v>
      </c>
      <c r="KC59" s="51" t="s">
        <v>971</v>
      </c>
      <c r="KD59" s="34">
        <v>44203.028726851851</v>
      </c>
      <c r="KE59" s="34"/>
      <c r="KF59" s="51"/>
      <c r="KG59" s="52"/>
      <c r="KH59" s="31"/>
      <c r="KI59" s="49">
        <v>125</v>
      </c>
      <c r="KJ59" s="50" t="s">
        <v>35</v>
      </c>
      <c r="KK59" s="51" t="s">
        <v>814</v>
      </c>
      <c r="KL59" s="34">
        <v>44203.043842592589</v>
      </c>
      <c r="KM59" s="34"/>
      <c r="KN59" s="51"/>
      <c r="KO59" s="52"/>
      <c r="KP59" s="31"/>
      <c r="KQ59" s="49">
        <v>122</v>
      </c>
      <c r="KR59" s="50" t="s">
        <v>35</v>
      </c>
      <c r="KS59" s="51" t="s">
        <v>817</v>
      </c>
      <c r="KT59" s="34">
        <v>44203.096782407411</v>
      </c>
      <c r="KU59" s="34"/>
      <c r="KV59" s="51"/>
      <c r="KW59" s="52"/>
      <c r="KX59" s="31"/>
      <c r="KY59" s="49">
        <v>123</v>
      </c>
      <c r="KZ59" s="50" t="s">
        <v>35</v>
      </c>
      <c r="LA59" s="51" t="s">
        <v>822</v>
      </c>
      <c r="LB59" s="34">
        <v>44203.180162037039</v>
      </c>
      <c r="LC59" s="34"/>
      <c r="LD59" s="51"/>
      <c r="LE59" s="52"/>
      <c r="LF59" s="31"/>
      <c r="LG59" s="49">
        <v>148</v>
      </c>
      <c r="LH59" s="50" t="s">
        <v>35</v>
      </c>
      <c r="LI59" s="51" t="s">
        <v>824</v>
      </c>
      <c r="LJ59" s="34">
        <v>44203.187754629631</v>
      </c>
      <c r="LK59" s="34"/>
      <c r="LL59" s="51"/>
      <c r="LM59" s="52"/>
      <c r="LN59" s="31"/>
      <c r="LO59" s="49">
        <v>96</v>
      </c>
      <c r="LP59" s="50" t="s">
        <v>35</v>
      </c>
      <c r="LQ59" s="51" t="s">
        <v>897</v>
      </c>
      <c r="LR59" s="34">
        <v>44203.263541666667</v>
      </c>
      <c r="LS59" s="34"/>
      <c r="LT59" s="51"/>
      <c r="LU59" s="52"/>
      <c r="LV59" s="31"/>
      <c r="LW59" s="49">
        <v>65</v>
      </c>
      <c r="LX59" s="50" t="s">
        <v>35</v>
      </c>
      <c r="LY59" s="51" t="s">
        <v>899</v>
      </c>
      <c r="LZ59" s="34">
        <v>44203.271122685182</v>
      </c>
      <c r="MA59" s="34"/>
      <c r="MB59" s="51"/>
      <c r="MC59" s="52"/>
      <c r="MD59" s="31"/>
      <c r="ME59" s="49">
        <v>104</v>
      </c>
      <c r="MF59" s="50" t="s">
        <v>35</v>
      </c>
      <c r="MG59" s="51" t="s">
        <v>902</v>
      </c>
      <c r="MH59" s="34">
        <v>44203.293854166666</v>
      </c>
      <c r="MI59" s="34"/>
      <c r="MJ59" s="51"/>
      <c r="MK59" s="52"/>
      <c r="ML59" s="31"/>
    </row>
    <row r="60" spans="1:350" x14ac:dyDescent="0.25">
      <c r="A60" s="44" t="s">
        <v>240</v>
      </c>
      <c r="B60" s="18" t="s">
        <v>240</v>
      </c>
      <c r="C60"/>
      <c r="D60" s="24">
        <v>76</v>
      </c>
      <c r="E60" s="45">
        <v>77</v>
      </c>
      <c r="F60" s="46" t="s">
        <v>35</v>
      </c>
      <c r="G60" s="16" t="s">
        <v>305</v>
      </c>
      <c r="H60" s="11">
        <v>44200.931643518517</v>
      </c>
      <c r="I60" s="11"/>
      <c r="J60" s="16"/>
      <c r="K60" s="47"/>
      <c r="L60" s="25"/>
      <c r="M60" s="45">
        <v>93</v>
      </c>
      <c r="N60" s="46" t="s">
        <v>35</v>
      </c>
      <c r="O60" s="16" t="s">
        <v>309</v>
      </c>
      <c r="P60" s="11">
        <v>44200.938900462963</v>
      </c>
      <c r="Q60" s="11"/>
      <c r="R60" s="16"/>
      <c r="S60" s="47"/>
      <c r="T60" s="25"/>
      <c r="U60" s="45">
        <v>72</v>
      </c>
      <c r="V60" s="46" t="s">
        <v>35</v>
      </c>
      <c r="W60" s="16" t="s">
        <v>313</v>
      </c>
      <c r="X60" s="11">
        <v>44200.946180555555</v>
      </c>
      <c r="Y60" s="11"/>
      <c r="Z60" s="16"/>
      <c r="AA60" s="47"/>
      <c r="AB60" s="25"/>
      <c r="AC60" s="45">
        <v>84</v>
      </c>
      <c r="AD60" s="46" t="s">
        <v>35</v>
      </c>
      <c r="AE60" s="16" t="s">
        <v>318</v>
      </c>
      <c r="AF60" s="11">
        <v>44200.953449074077</v>
      </c>
      <c r="AG60" s="11"/>
      <c r="AH60" s="16"/>
      <c r="AI60" s="47"/>
      <c r="AJ60" s="25"/>
      <c r="AK60" s="45">
        <v>61</v>
      </c>
      <c r="AL60" s="46" t="s">
        <v>35</v>
      </c>
      <c r="AM60" s="16" t="s">
        <v>320</v>
      </c>
      <c r="AN60" s="11">
        <v>44200.960729166669</v>
      </c>
      <c r="AO60" s="11"/>
      <c r="AP60" s="16"/>
      <c r="AQ60" s="47"/>
      <c r="AR60" s="25"/>
      <c r="AS60" s="45">
        <v>91</v>
      </c>
      <c r="AT60" s="46" t="s">
        <v>35</v>
      </c>
      <c r="AU60" s="16" t="s">
        <v>321</v>
      </c>
      <c r="AV60" s="11">
        <v>44200.967986111114</v>
      </c>
      <c r="AW60" s="11"/>
      <c r="AX60" s="16"/>
      <c r="AY60" s="47"/>
      <c r="AZ60" s="25"/>
      <c r="BA60" s="45">
        <v>87</v>
      </c>
      <c r="BB60" s="46" t="s">
        <v>35</v>
      </c>
      <c r="BC60" s="16" t="s">
        <v>326</v>
      </c>
      <c r="BD60" s="11">
        <v>44200.975266203706</v>
      </c>
      <c r="BE60" s="11"/>
      <c r="BF60" s="16"/>
      <c r="BG60" s="47"/>
      <c r="BH60" s="25"/>
      <c r="BI60" s="45">
        <v>84</v>
      </c>
      <c r="BJ60" s="46" t="s">
        <v>35</v>
      </c>
      <c r="BK60" s="16" t="s">
        <v>330</v>
      </c>
      <c r="BL60" s="11">
        <v>44200.997083333335</v>
      </c>
      <c r="BM60" s="11"/>
      <c r="BN60" s="16"/>
      <c r="BO60" s="47"/>
      <c r="BP60" s="25"/>
      <c r="BQ60" s="45">
        <v>82</v>
      </c>
      <c r="BR60" s="46" t="s">
        <v>35</v>
      </c>
      <c r="BS60" s="16" t="s">
        <v>333</v>
      </c>
      <c r="BT60" s="11">
        <v>44201.004351851851</v>
      </c>
      <c r="BU60" s="11"/>
      <c r="BV60" s="16"/>
      <c r="BW60" s="47"/>
      <c r="BX60" s="25"/>
      <c r="BY60" s="45">
        <v>86</v>
      </c>
      <c r="BZ60" s="46" t="s">
        <v>35</v>
      </c>
      <c r="CA60" s="16" t="s">
        <v>334</v>
      </c>
      <c r="CB60" s="11">
        <v>44201.018888888888</v>
      </c>
      <c r="CC60" s="11"/>
      <c r="CD60" s="16"/>
      <c r="CE60" s="47"/>
      <c r="CF60" s="25"/>
      <c r="CG60" s="45">
        <v>98</v>
      </c>
      <c r="CH60" s="46" t="s">
        <v>35</v>
      </c>
      <c r="CI60" s="16" t="s">
        <v>336</v>
      </c>
      <c r="CJ60" s="11">
        <v>44201.026145833333</v>
      </c>
      <c r="CK60" s="11"/>
      <c r="CL60" s="16"/>
      <c r="CM60" s="47"/>
      <c r="CN60" s="25"/>
      <c r="CO60" s="45">
        <v>88</v>
      </c>
      <c r="CP60" s="46" t="s">
        <v>35</v>
      </c>
      <c r="CQ60" s="16" t="s">
        <v>338</v>
      </c>
      <c r="CR60" s="11">
        <v>44201.033414351848</v>
      </c>
      <c r="CS60" s="11"/>
      <c r="CT60" s="16"/>
      <c r="CU60" s="47"/>
      <c r="CV60" s="25"/>
      <c r="CW60" s="45">
        <v>204</v>
      </c>
      <c r="CX60" s="46" t="s">
        <v>249</v>
      </c>
      <c r="CY60" s="16" t="s">
        <v>340</v>
      </c>
      <c r="CZ60" s="11">
        <v>44201.120625000003</v>
      </c>
      <c r="DA60" s="11"/>
      <c r="DB60" s="16"/>
      <c r="DC60" s="47"/>
      <c r="DD60" s="25"/>
      <c r="DE60" s="45">
        <v>188</v>
      </c>
      <c r="DF60" s="46" t="s">
        <v>249</v>
      </c>
      <c r="DG60" s="16" t="s">
        <v>344</v>
      </c>
      <c r="DH60" s="11">
        <v>44201.17150462963</v>
      </c>
      <c r="DI60" s="11"/>
      <c r="DJ60" s="16"/>
      <c r="DK60" s="47"/>
      <c r="DL60" s="25"/>
      <c r="DM60" s="45">
        <v>158</v>
      </c>
      <c r="DN60" s="46" t="s">
        <v>249</v>
      </c>
      <c r="DO60" s="16" t="s">
        <v>348</v>
      </c>
      <c r="DP60" s="11">
        <v>44201.222442129627</v>
      </c>
      <c r="DQ60" s="11"/>
      <c r="DR60" s="16"/>
      <c r="DS60" s="47"/>
      <c r="DT60" s="25"/>
      <c r="DU60" s="45">
        <v>175</v>
      </c>
      <c r="DV60" s="46" t="s">
        <v>249</v>
      </c>
      <c r="DW60" s="16" t="s">
        <v>372</v>
      </c>
      <c r="DX60" s="11">
        <v>44201.0625</v>
      </c>
      <c r="DY60" s="11"/>
      <c r="DZ60" s="16"/>
      <c r="EA60" s="47"/>
      <c r="EB60" s="25"/>
      <c r="EC60" s="25"/>
      <c r="ED60" s="44" t="s">
        <v>240</v>
      </c>
      <c r="EE60" s="18" t="s">
        <v>240</v>
      </c>
      <c r="EF60"/>
      <c r="EG60" s="24">
        <v>76</v>
      </c>
      <c r="EH60" s="45">
        <v>127</v>
      </c>
      <c r="EI60" s="46" t="s">
        <v>51</v>
      </c>
      <c r="EJ60" s="16" t="s">
        <v>1392</v>
      </c>
      <c r="EK60" s="11">
        <v>44197.448993055557</v>
      </c>
      <c r="EL60" s="11"/>
      <c r="EM60" s="16"/>
      <c r="EN60" s="47"/>
      <c r="EO60" s="25"/>
      <c r="EP60" s="45">
        <v>145</v>
      </c>
      <c r="EQ60" s="46" t="s">
        <v>51</v>
      </c>
      <c r="ER60" s="16" t="s">
        <v>1369</v>
      </c>
      <c r="ES60" s="11">
        <v>44197.508703703701</v>
      </c>
      <c r="ET60" s="11"/>
      <c r="EU60" s="16"/>
      <c r="EV60" s="47"/>
      <c r="EW60" s="25"/>
      <c r="EX60" s="45">
        <v>184</v>
      </c>
      <c r="EY60" s="46" t="s">
        <v>249</v>
      </c>
      <c r="EZ60" s="16" t="s">
        <v>1396</v>
      </c>
      <c r="FA60" s="11">
        <v>44197.553576388891</v>
      </c>
      <c r="FB60" s="11"/>
      <c r="FC60" s="16"/>
      <c r="FD60" s="47"/>
      <c r="FE60" s="25"/>
      <c r="FF60" s="45">
        <v>155</v>
      </c>
      <c r="FG60" s="46" t="s">
        <v>249</v>
      </c>
      <c r="FH60" s="16" t="s">
        <v>1398</v>
      </c>
      <c r="FI60" s="11">
        <v>44197.605821759258</v>
      </c>
      <c r="FJ60" s="11"/>
      <c r="FK60" s="16"/>
      <c r="FL60" s="47"/>
      <c r="FM60" s="25"/>
      <c r="FN60" s="45">
        <v>142</v>
      </c>
      <c r="FO60" s="46" t="s">
        <v>51</v>
      </c>
      <c r="FP60" s="16" t="s">
        <v>1377</v>
      </c>
      <c r="FQ60" s="11">
        <v>44197.643136574072</v>
      </c>
      <c r="FR60" s="11"/>
      <c r="FS60" s="16"/>
      <c r="FT60" s="47"/>
      <c r="FU60" s="25"/>
      <c r="FV60" s="45">
        <v>78</v>
      </c>
      <c r="FW60" s="46" t="s">
        <v>35</v>
      </c>
      <c r="FX60" s="16" t="s">
        <v>1378</v>
      </c>
      <c r="FY60" s="11">
        <v>44197.687905092593</v>
      </c>
      <c r="FZ60" s="11"/>
      <c r="GA60" s="16"/>
      <c r="GB60" s="47"/>
      <c r="GC60" s="25"/>
      <c r="GD60" s="45">
        <v>82</v>
      </c>
      <c r="GE60" s="46" t="s">
        <v>35</v>
      </c>
      <c r="GF60" s="16" t="s">
        <v>1379</v>
      </c>
      <c r="GG60" s="11">
        <v>44197.702847222223</v>
      </c>
      <c r="GH60" s="11"/>
      <c r="GI60" s="16"/>
      <c r="GJ60" s="47"/>
      <c r="GK60" s="25"/>
      <c r="GL60" s="45">
        <v>75</v>
      </c>
      <c r="GM60" s="46" t="s">
        <v>35</v>
      </c>
      <c r="GN60" s="16" t="s">
        <v>1380</v>
      </c>
      <c r="GO60" s="11">
        <v>44197.717766203707</v>
      </c>
      <c r="GP60" s="11"/>
      <c r="GQ60" s="16"/>
      <c r="GR60" s="47"/>
      <c r="GS60" s="25"/>
      <c r="GT60" s="45">
        <v>67</v>
      </c>
      <c r="GU60" s="46" t="s">
        <v>35</v>
      </c>
      <c r="GV60" s="16" t="s">
        <v>1382</v>
      </c>
      <c r="GW60" s="11">
        <v>44197.74763888889</v>
      </c>
      <c r="GX60" s="11"/>
      <c r="GY60" s="16"/>
      <c r="GZ60" s="47"/>
      <c r="HA60" s="25"/>
      <c r="HB60" s="45">
        <v>72</v>
      </c>
      <c r="HC60" s="46" t="s">
        <v>35</v>
      </c>
      <c r="HD60" s="16" t="s">
        <v>1384</v>
      </c>
      <c r="HE60" s="11">
        <v>44197.755104166667</v>
      </c>
      <c r="HF60" s="11"/>
      <c r="HG60" s="16"/>
      <c r="HH60" s="47"/>
      <c r="HI60" s="25"/>
      <c r="HJ60" s="45">
        <v>72</v>
      </c>
      <c r="HK60" s="46" t="s">
        <v>35</v>
      </c>
      <c r="HL60" s="16" t="s">
        <v>1386</v>
      </c>
      <c r="HM60" s="11">
        <v>44197.76258101852</v>
      </c>
      <c r="HN60" s="11"/>
      <c r="HO60" s="16"/>
      <c r="HP60" s="47"/>
      <c r="HQ60" s="25"/>
      <c r="HR60" s="45">
        <v>216</v>
      </c>
      <c r="HS60" s="46" t="s">
        <v>249</v>
      </c>
      <c r="HT60" s="16" t="s">
        <v>1429</v>
      </c>
      <c r="HU60" s="11">
        <v>44197.777546296296</v>
      </c>
      <c r="HV60" s="11"/>
      <c r="HW60" s="16"/>
      <c r="HX60" s="47"/>
      <c r="HY60" s="25"/>
      <c r="HZ60" s="45">
        <v>231</v>
      </c>
      <c r="IA60" s="46" t="s">
        <v>249</v>
      </c>
      <c r="IB60" s="16" t="s">
        <v>1431</v>
      </c>
      <c r="IC60" s="11">
        <v>44197.837372685186</v>
      </c>
      <c r="ID60" s="11"/>
      <c r="IE60" s="16"/>
      <c r="IF60" s="47"/>
      <c r="IG60" s="25"/>
      <c r="IJ60" s="18" t="s">
        <v>240</v>
      </c>
      <c r="IK60"/>
      <c r="IL60" s="24">
        <v>76</v>
      </c>
      <c r="IM60" s="45">
        <v>233</v>
      </c>
      <c r="IN60" s="46" t="s">
        <v>232</v>
      </c>
      <c r="IO60" s="16" t="s">
        <v>959</v>
      </c>
      <c r="IP60" s="11">
        <v>44202.719282407408</v>
      </c>
      <c r="IQ60" s="11"/>
      <c r="IR60" s="16"/>
      <c r="IS60" s="47"/>
      <c r="IT60" s="25"/>
      <c r="IU60" s="45">
        <v>59</v>
      </c>
      <c r="IV60" s="46" t="s">
        <v>35</v>
      </c>
      <c r="IW60" s="16" t="s">
        <v>962</v>
      </c>
      <c r="IX60" s="11">
        <v>44202.787129629629</v>
      </c>
      <c r="IY60" s="11"/>
      <c r="IZ60" s="16"/>
      <c r="JA60" s="47"/>
      <c r="JB60" s="25"/>
      <c r="JC60" s="45">
        <v>74</v>
      </c>
      <c r="JD60" s="46" t="s">
        <v>35</v>
      </c>
      <c r="JE60" s="16" t="s">
        <v>964</v>
      </c>
      <c r="JF60" s="11">
        <v>44202.870127314818</v>
      </c>
      <c r="JG60" s="11"/>
      <c r="JH60" s="16"/>
      <c r="JI60" s="47"/>
      <c r="JJ60" s="25"/>
      <c r="JK60" s="45">
        <v>79</v>
      </c>
      <c r="JL60" s="46" t="s">
        <v>35</v>
      </c>
      <c r="JM60" s="16" t="s">
        <v>966</v>
      </c>
      <c r="JN60" s="11">
        <v>44202.945601851854</v>
      </c>
      <c r="JO60" s="11"/>
      <c r="JP60" s="16"/>
      <c r="JQ60" s="47"/>
      <c r="JR60" s="25"/>
      <c r="JS60" s="45">
        <v>121</v>
      </c>
      <c r="JT60" s="46" t="s">
        <v>35</v>
      </c>
      <c r="JU60" s="16" t="s">
        <v>969</v>
      </c>
      <c r="JV60" s="11">
        <v>44202.953159722223</v>
      </c>
      <c r="JW60" s="11"/>
      <c r="JX60" s="16"/>
      <c r="JY60" s="47"/>
      <c r="JZ60" s="25"/>
      <c r="KA60" s="45">
        <v>127</v>
      </c>
      <c r="KB60" s="46" t="s">
        <v>35</v>
      </c>
      <c r="KC60" s="16" t="s">
        <v>971</v>
      </c>
      <c r="KD60" s="11">
        <v>44203.028726851851</v>
      </c>
      <c r="KE60" s="11"/>
      <c r="KF60" s="16"/>
      <c r="KG60" s="47"/>
      <c r="KH60" s="25"/>
      <c r="KI60" s="45">
        <v>115</v>
      </c>
      <c r="KJ60" s="46" t="s">
        <v>35</v>
      </c>
      <c r="KK60" s="16" t="s">
        <v>814</v>
      </c>
      <c r="KL60" s="11">
        <v>44203.043842592589</v>
      </c>
      <c r="KM60" s="11"/>
      <c r="KN60" s="16"/>
      <c r="KO60" s="47"/>
      <c r="KP60" s="25"/>
      <c r="KQ60" s="45">
        <v>95</v>
      </c>
      <c r="KR60" s="46" t="s">
        <v>35</v>
      </c>
      <c r="KS60" s="16" t="s">
        <v>817</v>
      </c>
      <c r="KT60" s="11">
        <v>44203.096782407411</v>
      </c>
      <c r="KU60" s="11"/>
      <c r="KV60" s="16"/>
      <c r="KW60" s="47"/>
      <c r="KX60" s="25"/>
      <c r="KY60" s="45">
        <v>122</v>
      </c>
      <c r="KZ60" s="46" t="s">
        <v>35</v>
      </c>
      <c r="LA60" s="16" t="s">
        <v>822</v>
      </c>
      <c r="LB60" s="11">
        <v>44203.180162037039</v>
      </c>
      <c r="LC60" s="11"/>
      <c r="LD60" s="16"/>
      <c r="LE60" s="47"/>
      <c r="LF60" s="25"/>
      <c r="LG60" s="45">
        <v>144</v>
      </c>
      <c r="LH60" s="46" t="s">
        <v>35</v>
      </c>
      <c r="LI60" s="16" t="s">
        <v>824</v>
      </c>
      <c r="LJ60" s="11">
        <v>44203.187754629631</v>
      </c>
      <c r="LK60" s="11"/>
      <c r="LL60" s="16"/>
      <c r="LM60" s="47"/>
      <c r="LN60" s="25"/>
      <c r="LO60" s="45">
        <v>94</v>
      </c>
      <c r="LP60" s="46" t="s">
        <v>35</v>
      </c>
      <c r="LQ60" s="16" t="s">
        <v>897</v>
      </c>
      <c r="LR60" s="11">
        <v>44203.263541666667</v>
      </c>
      <c r="LS60" s="11"/>
      <c r="LT60" s="16"/>
      <c r="LU60" s="47"/>
      <c r="LV60" s="25"/>
      <c r="LW60" s="45">
        <v>63</v>
      </c>
      <c r="LX60" s="46" t="s">
        <v>35</v>
      </c>
      <c r="LY60" s="16" t="s">
        <v>899</v>
      </c>
      <c r="LZ60" s="11">
        <v>44203.271122685182</v>
      </c>
      <c r="MA60" s="11"/>
      <c r="MB60" s="16"/>
      <c r="MC60" s="47"/>
      <c r="MD60" s="25"/>
      <c r="ME60" s="45">
        <v>94</v>
      </c>
      <c r="MF60" s="46" t="s">
        <v>35</v>
      </c>
      <c r="MG60" s="16" t="s">
        <v>902</v>
      </c>
      <c r="MH60" s="11">
        <v>44203.293854166666</v>
      </c>
      <c r="MI60" s="11"/>
      <c r="MJ60" s="16"/>
      <c r="MK60" s="47"/>
      <c r="ML60" s="25"/>
    </row>
    <row r="61" spans="1:350" x14ac:dyDescent="0.25">
      <c r="A61" s="44" t="s">
        <v>241</v>
      </c>
      <c r="B61" s="53" t="s">
        <v>241</v>
      </c>
      <c r="C61" s="48"/>
      <c r="D61" s="29">
        <v>77</v>
      </c>
      <c r="E61" s="49">
        <v>75</v>
      </c>
      <c r="F61" s="50" t="s">
        <v>35</v>
      </c>
      <c r="G61" s="51" t="s">
        <v>305</v>
      </c>
      <c r="H61" s="34">
        <v>44200.931643518517</v>
      </c>
      <c r="I61" s="34"/>
      <c r="J61" s="51"/>
      <c r="K61" s="52"/>
      <c r="L61" s="31"/>
      <c r="M61" s="49">
        <v>84</v>
      </c>
      <c r="N61" s="50" t="s">
        <v>35</v>
      </c>
      <c r="O61" s="51" t="s">
        <v>309</v>
      </c>
      <c r="P61" s="34">
        <v>44200.938900462963</v>
      </c>
      <c r="Q61" s="34"/>
      <c r="R61" s="51"/>
      <c r="S61" s="52"/>
      <c r="T61" s="31"/>
      <c r="U61" s="49">
        <v>69</v>
      </c>
      <c r="V61" s="50" t="s">
        <v>35</v>
      </c>
      <c r="W61" s="51" t="s">
        <v>313</v>
      </c>
      <c r="X61" s="34">
        <v>44200.946180555555</v>
      </c>
      <c r="Y61" s="34"/>
      <c r="Z61" s="51"/>
      <c r="AA61" s="52"/>
      <c r="AB61" s="31"/>
      <c r="AC61" s="49">
        <v>41</v>
      </c>
      <c r="AD61" s="50" t="s">
        <v>232</v>
      </c>
      <c r="AE61" s="51" t="s">
        <v>318</v>
      </c>
      <c r="AF61" s="34">
        <v>44200.953449074077</v>
      </c>
      <c r="AG61" s="34"/>
      <c r="AH61" s="51"/>
      <c r="AI61" s="52"/>
      <c r="AJ61" s="31"/>
      <c r="AK61" s="49">
        <v>53</v>
      </c>
      <c r="AL61" s="50" t="s">
        <v>35</v>
      </c>
      <c r="AM61" s="51" t="s">
        <v>320</v>
      </c>
      <c r="AN61" s="34">
        <v>44200.960729166669</v>
      </c>
      <c r="AO61" s="34"/>
      <c r="AP61" s="51"/>
      <c r="AQ61" s="52"/>
      <c r="AR61" s="31"/>
      <c r="AS61" s="49">
        <v>43</v>
      </c>
      <c r="AT61" s="50" t="s">
        <v>232</v>
      </c>
      <c r="AU61" s="51" t="s">
        <v>321</v>
      </c>
      <c r="AV61" s="34">
        <v>44200.967986111114</v>
      </c>
      <c r="AW61" s="34"/>
      <c r="AX61" s="51"/>
      <c r="AY61" s="52"/>
      <c r="AZ61" s="31"/>
      <c r="BA61" s="49">
        <v>81</v>
      </c>
      <c r="BB61" s="50" t="s">
        <v>35</v>
      </c>
      <c r="BC61" s="51" t="s">
        <v>326</v>
      </c>
      <c r="BD61" s="34">
        <v>44200.975266203706</v>
      </c>
      <c r="BE61" s="34"/>
      <c r="BF61" s="51"/>
      <c r="BG61" s="52"/>
      <c r="BH61" s="31"/>
      <c r="BI61" s="49">
        <v>78</v>
      </c>
      <c r="BJ61" s="50" t="s">
        <v>35</v>
      </c>
      <c r="BK61" s="51" t="s">
        <v>330</v>
      </c>
      <c r="BL61" s="34">
        <v>44200.997083333335</v>
      </c>
      <c r="BM61" s="34"/>
      <c r="BN61" s="51"/>
      <c r="BO61" s="52"/>
      <c r="BP61" s="31"/>
      <c r="BQ61" s="49">
        <v>74</v>
      </c>
      <c r="BR61" s="50" t="s">
        <v>35</v>
      </c>
      <c r="BS61" s="51" t="s">
        <v>333</v>
      </c>
      <c r="BT61" s="34">
        <v>44201.004351851851</v>
      </c>
      <c r="BU61" s="34"/>
      <c r="BV61" s="51"/>
      <c r="BW61" s="52"/>
      <c r="BX61" s="31"/>
      <c r="BY61" s="49">
        <v>80</v>
      </c>
      <c r="BZ61" s="50" t="s">
        <v>35</v>
      </c>
      <c r="CA61" s="51" t="s">
        <v>334</v>
      </c>
      <c r="CB61" s="34">
        <v>44201.018888888888</v>
      </c>
      <c r="CC61" s="34"/>
      <c r="CD61" s="51"/>
      <c r="CE61" s="52"/>
      <c r="CF61" s="31"/>
      <c r="CG61" s="49">
        <v>91</v>
      </c>
      <c r="CH61" s="50" t="s">
        <v>35</v>
      </c>
      <c r="CI61" s="51" t="s">
        <v>336</v>
      </c>
      <c r="CJ61" s="34">
        <v>44201.026145833333</v>
      </c>
      <c r="CK61" s="34"/>
      <c r="CL61" s="51"/>
      <c r="CM61" s="52"/>
      <c r="CN61" s="31"/>
      <c r="CO61" s="49">
        <v>80</v>
      </c>
      <c r="CP61" s="50" t="s">
        <v>35</v>
      </c>
      <c r="CQ61" s="51" t="s">
        <v>338</v>
      </c>
      <c r="CR61" s="34">
        <v>44201.033414351848</v>
      </c>
      <c r="CS61" s="34"/>
      <c r="CT61" s="51"/>
      <c r="CU61" s="52"/>
      <c r="CV61" s="31"/>
      <c r="CW61" s="49">
        <v>212</v>
      </c>
      <c r="CX61" s="50" t="s">
        <v>249</v>
      </c>
      <c r="CY61" s="51" t="s">
        <v>340</v>
      </c>
      <c r="CZ61" s="34">
        <v>44201.120625000003</v>
      </c>
      <c r="DA61" s="34"/>
      <c r="DB61" s="51"/>
      <c r="DC61" s="52"/>
      <c r="DD61" s="31"/>
      <c r="DE61" s="49">
        <v>198</v>
      </c>
      <c r="DF61" s="50" t="s">
        <v>249</v>
      </c>
      <c r="DG61" s="51" t="s">
        <v>344</v>
      </c>
      <c r="DH61" s="34">
        <v>44201.17150462963</v>
      </c>
      <c r="DI61" s="34"/>
      <c r="DJ61" s="51"/>
      <c r="DK61" s="52"/>
      <c r="DL61" s="31"/>
      <c r="DM61" s="49">
        <v>155</v>
      </c>
      <c r="DN61" s="50" t="s">
        <v>249</v>
      </c>
      <c r="DO61" s="51" t="s">
        <v>348</v>
      </c>
      <c r="DP61" s="34">
        <v>44201.222442129627</v>
      </c>
      <c r="DQ61" s="34"/>
      <c r="DR61" s="51"/>
      <c r="DS61" s="52"/>
      <c r="DT61" s="31"/>
      <c r="DU61" s="49">
        <v>219</v>
      </c>
      <c r="DV61" s="50" t="s">
        <v>249</v>
      </c>
      <c r="DW61" s="51" t="s">
        <v>372</v>
      </c>
      <c r="DX61" s="34">
        <v>44201.0625</v>
      </c>
      <c r="DY61" s="34"/>
      <c r="DZ61" s="51"/>
      <c r="EA61" s="52"/>
      <c r="EB61" s="31"/>
      <c r="EC61" s="31"/>
      <c r="ED61" s="44" t="s">
        <v>241</v>
      </c>
      <c r="EE61" s="53" t="s">
        <v>241</v>
      </c>
      <c r="EF61" s="48"/>
      <c r="EG61" s="29">
        <v>77</v>
      </c>
      <c r="EH61" s="49">
        <v>166</v>
      </c>
      <c r="EI61" s="50" t="s">
        <v>249</v>
      </c>
      <c r="EJ61" s="51" t="s">
        <v>1392</v>
      </c>
      <c r="EK61" s="34">
        <v>44197.448993055557</v>
      </c>
      <c r="EL61" s="34"/>
      <c r="EM61" s="51"/>
      <c r="EN61" s="52"/>
      <c r="EO61" s="31"/>
      <c r="EP61" s="49">
        <v>192</v>
      </c>
      <c r="EQ61" s="50" t="s">
        <v>249</v>
      </c>
      <c r="ER61" s="51" t="s">
        <v>1369</v>
      </c>
      <c r="ES61" s="34">
        <v>44197.508703703701</v>
      </c>
      <c r="ET61" s="34"/>
      <c r="EU61" s="51"/>
      <c r="EV61" s="52"/>
      <c r="EW61" s="31"/>
      <c r="EX61" s="49">
        <v>407</v>
      </c>
      <c r="EY61" s="50" t="s">
        <v>249</v>
      </c>
      <c r="EZ61" s="51" t="s">
        <v>1396</v>
      </c>
      <c r="FA61" s="34">
        <v>44197.553576388891</v>
      </c>
      <c r="FB61" s="34"/>
      <c r="FC61" s="51"/>
      <c r="FD61" s="52"/>
      <c r="FE61" s="31"/>
      <c r="FF61" s="49">
        <v>320</v>
      </c>
      <c r="FG61" s="50" t="s">
        <v>249</v>
      </c>
      <c r="FH61" s="51" t="s">
        <v>1398</v>
      </c>
      <c r="FI61" s="34">
        <v>44197.605821759258</v>
      </c>
      <c r="FJ61" s="34"/>
      <c r="FK61" s="51"/>
      <c r="FL61" s="52"/>
      <c r="FM61" s="31"/>
      <c r="FN61" s="49">
        <v>298</v>
      </c>
      <c r="FO61" s="50" t="s">
        <v>249</v>
      </c>
      <c r="FP61" s="51" t="s">
        <v>1377</v>
      </c>
      <c r="FQ61" s="34">
        <v>44197.643136574072</v>
      </c>
      <c r="FR61" s="34"/>
      <c r="FS61" s="51"/>
      <c r="FT61" s="52"/>
      <c r="FU61" s="31"/>
      <c r="FV61" s="49">
        <v>81</v>
      </c>
      <c r="FW61" s="50" t="s">
        <v>35</v>
      </c>
      <c r="FX61" s="51" t="s">
        <v>1378</v>
      </c>
      <c r="FY61" s="34">
        <v>44197.687905092593</v>
      </c>
      <c r="FZ61" s="34"/>
      <c r="GA61" s="51"/>
      <c r="GB61" s="52"/>
      <c r="GC61" s="31"/>
      <c r="GD61" s="49">
        <v>77</v>
      </c>
      <c r="GE61" s="50" t="s">
        <v>35</v>
      </c>
      <c r="GF61" s="51" t="s">
        <v>1379</v>
      </c>
      <c r="GG61" s="34">
        <v>44197.702847222223</v>
      </c>
      <c r="GH61" s="34"/>
      <c r="GI61" s="51"/>
      <c r="GJ61" s="52"/>
      <c r="GK61" s="31"/>
      <c r="GL61" s="49">
        <v>73</v>
      </c>
      <c r="GM61" s="50" t="s">
        <v>35</v>
      </c>
      <c r="GN61" s="51" t="s">
        <v>1380</v>
      </c>
      <c r="GO61" s="34">
        <v>44197.717766203707</v>
      </c>
      <c r="GP61" s="34"/>
      <c r="GQ61" s="51"/>
      <c r="GR61" s="52"/>
      <c r="GS61" s="31"/>
      <c r="GT61" s="49">
        <v>75</v>
      </c>
      <c r="GU61" s="50" t="s">
        <v>35</v>
      </c>
      <c r="GV61" s="51" t="s">
        <v>1382</v>
      </c>
      <c r="GW61" s="34">
        <v>44197.74763888889</v>
      </c>
      <c r="GX61" s="34"/>
      <c r="GY61" s="51"/>
      <c r="GZ61" s="52"/>
      <c r="HA61" s="31"/>
      <c r="HB61" s="49">
        <v>83</v>
      </c>
      <c r="HC61" s="50" t="s">
        <v>35</v>
      </c>
      <c r="HD61" s="51" t="s">
        <v>1384</v>
      </c>
      <c r="HE61" s="34">
        <v>44197.755104166667</v>
      </c>
      <c r="HF61" s="34"/>
      <c r="HG61" s="51"/>
      <c r="HH61" s="52"/>
      <c r="HI61" s="31"/>
      <c r="HJ61" s="49">
        <v>85</v>
      </c>
      <c r="HK61" s="50" t="s">
        <v>35</v>
      </c>
      <c r="HL61" s="51" t="s">
        <v>1386</v>
      </c>
      <c r="HM61" s="34">
        <v>44197.76258101852</v>
      </c>
      <c r="HN61" s="34"/>
      <c r="HO61" s="51"/>
      <c r="HP61" s="52"/>
      <c r="HQ61" s="31"/>
      <c r="HR61" s="49">
        <v>229</v>
      </c>
      <c r="HS61" s="50" t="s">
        <v>249</v>
      </c>
      <c r="HT61" s="51" t="s">
        <v>1429</v>
      </c>
      <c r="HU61" s="34">
        <v>44197.777546296296</v>
      </c>
      <c r="HV61" s="34"/>
      <c r="HW61" s="51"/>
      <c r="HX61" s="52"/>
      <c r="HY61" s="31"/>
      <c r="HZ61" s="49">
        <v>259</v>
      </c>
      <c r="IA61" s="50" t="s">
        <v>249</v>
      </c>
      <c r="IB61" s="51" t="s">
        <v>1431</v>
      </c>
      <c r="IC61" s="34">
        <v>44197.837372685186</v>
      </c>
      <c r="ID61" s="34"/>
      <c r="IE61" s="51"/>
      <c r="IF61" s="52"/>
      <c r="IG61" s="31"/>
      <c r="IJ61" s="53" t="s">
        <v>241</v>
      </c>
      <c r="IK61" s="48"/>
      <c r="IL61" s="29">
        <v>77</v>
      </c>
      <c r="IM61" s="49">
        <v>122</v>
      </c>
      <c r="IN61" s="50" t="s">
        <v>35</v>
      </c>
      <c r="IO61" s="51" t="s">
        <v>959</v>
      </c>
      <c r="IP61" s="34">
        <v>44202.719282407408</v>
      </c>
      <c r="IQ61" s="34"/>
      <c r="IR61" s="51"/>
      <c r="IS61" s="52"/>
      <c r="IT61" s="31"/>
      <c r="IU61" s="49">
        <v>18</v>
      </c>
      <c r="IV61" s="50" t="s">
        <v>232</v>
      </c>
      <c r="IW61" s="51" t="s">
        <v>962</v>
      </c>
      <c r="IX61" s="34">
        <v>44202.787129629629</v>
      </c>
      <c r="IY61" s="34"/>
      <c r="IZ61" s="51"/>
      <c r="JA61" s="52"/>
      <c r="JB61" s="31"/>
      <c r="JC61" s="49">
        <v>23</v>
      </c>
      <c r="JD61" s="50" t="s">
        <v>232</v>
      </c>
      <c r="JE61" s="51" t="s">
        <v>964</v>
      </c>
      <c r="JF61" s="34">
        <v>44202.870127314818</v>
      </c>
      <c r="JG61" s="34"/>
      <c r="JH61" s="51"/>
      <c r="JI61" s="52"/>
      <c r="JJ61" s="31"/>
      <c r="JK61" s="49">
        <v>28</v>
      </c>
      <c r="JL61" s="50" t="s">
        <v>232</v>
      </c>
      <c r="JM61" s="51" t="s">
        <v>966</v>
      </c>
      <c r="JN61" s="34">
        <v>44202.945601851854</v>
      </c>
      <c r="JO61" s="34"/>
      <c r="JP61" s="51"/>
      <c r="JQ61" s="52"/>
      <c r="JR61" s="31"/>
      <c r="JS61" s="49">
        <v>136</v>
      </c>
      <c r="JT61" s="50" t="s">
        <v>35</v>
      </c>
      <c r="JU61" s="51" t="s">
        <v>969</v>
      </c>
      <c r="JV61" s="34">
        <v>44202.953159722223</v>
      </c>
      <c r="JW61" s="34"/>
      <c r="JX61" s="51"/>
      <c r="JY61" s="52"/>
      <c r="JZ61" s="31"/>
      <c r="KA61" s="49">
        <v>119</v>
      </c>
      <c r="KB61" s="50" t="s">
        <v>35</v>
      </c>
      <c r="KC61" s="51" t="s">
        <v>971</v>
      </c>
      <c r="KD61" s="34">
        <v>44203.028726851851</v>
      </c>
      <c r="KE61" s="34"/>
      <c r="KF61" s="51"/>
      <c r="KG61" s="52"/>
      <c r="KH61" s="31"/>
      <c r="KI61" s="49">
        <v>110</v>
      </c>
      <c r="KJ61" s="50" t="s">
        <v>35</v>
      </c>
      <c r="KK61" s="51" t="s">
        <v>814</v>
      </c>
      <c r="KL61" s="34">
        <v>44203.043842592589</v>
      </c>
      <c r="KM61" s="34"/>
      <c r="KN61" s="51"/>
      <c r="KO61" s="52"/>
      <c r="KP61" s="31"/>
      <c r="KQ61" s="49">
        <v>43</v>
      </c>
      <c r="KR61" s="50" t="s">
        <v>232</v>
      </c>
      <c r="KS61" s="51" t="s">
        <v>817</v>
      </c>
      <c r="KT61" s="34">
        <v>44203.096782407411</v>
      </c>
      <c r="KU61" s="34"/>
      <c r="KV61" s="51"/>
      <c r="KW61" s="52"/>
      <c r="KX61" s="31"/>
      <c r="KY61" s="49">
        <v>128</v>
      </c>
      <c r="KZ61" s="50" t="s">
        <v>35</v>
      </c>
      <c r="LA61" s="51" t="s">
        <v>822</v>
      </c>
      <c r="LB61" s="34">
        <v>44203.180162037039</v>
      </c>
      <c r="LC61" s="34"/>
      <c r="LD61" s="51"/>
      <c r="LE61" s="52"/>
      <c r="LF61" s="31"/>
      <c r="LG61" s="49">
        <v>163</v>
      </c>
      <c r="LH61" s="50" t="s">
        <v>232</v>
      </c>
      <c r="LI61" s="51" t="s">
        <v>824</v>
      </c>
      <c r="LJ61" s="34">
        <v>44203.187754629631</v>
      </c>
      <c r="LK61" s="34"/>
      <c r="LL61" s="51"/>
      <c r="LM61" s="52"/>
      <c r="LN61" s="31"/>
      <c r="LO61" s="49">
        <v>100</v>
      </c>
      <c r="LP61" s="50" t="s">
        <v>35</v>
      </c>
      <c r="LQ61" s="51" t="s">
        <v>897</v>
      </c>
      <c r="LR61" s="34">
        <v>44203.263541666667</v>
      </c>
      <c r="LS61" s="34"/>
      <c r="LT61" s="51"/>
      <c r="LU61" s="52"/>
      <c r="LV61" s="31"/>
      <c r="LW61" s="49">
        <v>64</v>
      </c>
      <c r="LX61" s="50" t="s">
        <v>35</v>
      </c>
      <c r="LY61" s="51" t="s">
        <v>899</v>
      </c>
      <c r="LZ61" s="34">
        <v>44203.271122685182</v>
      </c>
      <c r="MA61" s="34"/>
      <c r="MB61" s="51"/>
      <c r="MC61" s="52"/>
      <c r="MD61" s="31"/>
      <c r="ME61" s="49">
        <v>96</v>
      </c>
      <c r="MF61" s="50" t="s">
        <v>35</v>
      </c>
      <c r="MG61" s="51" t="s">
        <v>902</v>
      </c>
      <c r="MH61" s="34">
        <v>44203.293854166666</v>
      </c>
      <c r="MI61" s="34"/>
      <c r="MJ61" s="51"/>
      <c r="MK61" s="52"/>
      <c r="ML61" s="31"/>
    </row>
    <row r="62" spans="1:350" x14ac:dyDescent="0.25">
      <c r="A62" s="44" t="s">
        <v>242</v>
      </c>
      <c r="B62" s="18" t="s">
        <v>242</v>
      </c>
      <c r="C62"/>
      <c r="D62" s="24">
        <v>79</v>
      </c>
      <c r="E62" s="45">
        <v>75</v>
      </c>
      <c r="F62" s="46" t="s">
        <v>35</v>
      </c>
      <c r="G62" s="16" t="s">
        <v>305</v>
      </c>
      <c r="H62" s="11">
        <v>44200.931643518517</v>
      </c>
      <c r="I62" s="11"/>
      <c r="J62" s="16"/>
      <c r="K62" s="47"/>
      <c r="L62" s="25"/>
      <c r="M62" s="45">
        <v>86</v>
      </c>
      <c r="N62" s="46" t="s">
        <v>35</v>
      </c>
      <c r="O62" s="16" t="s">
        <v>309</v>
      </c>
      <c r="P62" s="11">
        <v>44200.938900462963</v>
      </c>
      <c r="Q62" s="11"/>
      <c r="R62" s="16"/>
      <c r="S62" s="47"/>
      <c r="T62" s="25"/>
      <c r="U62" s="45">
        <v>75</v>
      </c>
      <c r="V62" s="46" t="s">
        <v>35</v>
      </c>
      <c r="W62" s="16" t="s">
        <v>313</v>
      </c>
      <c r="X62" s="11">
        <v>44200.946180555555</v>
      </c>
      <c r="Y62" s="11"/>
      <c r="Z62" s="16"/>
      <c r="AA62" s="47"/>
      <c r="AB62" s="25"/>
      <c r="AC62" s="45">
        <v>88</v>
      </c>
      <c r="AD62" s="46" t="s">
        <v>35</v>
      </c>
      <c r="AE62" s="16" t="s">
        <v>318</v>
      </c>
      <c r="AF62" s="11">
        <v>44200.953449074077</v>
      </c>
      <c r="AG62" s="11"/>
      <c r="AH62" s="16"/>
      <c r="AI62" s="47"/>
      <c r="AJ62" s="25"/>
      <c r="AK62" s="45">
        <v>61</v>
      </c>
      <c r="AL62" s="46" t="s">
        <v>35</v>
      </c>
      <c r="AM62" s="16" t="s">
        <v>320</v>
      </c>
      <c r="AN62" s="11">
        <v>44200.960729166669</v>
      </c>
      <c r="AO62" s="11"/>
      <c r="AP62" s="16"/>
      <c r="AQ62" s="47"/>
      <c r="AR62" s="25"/>
      <c r="AS62" s="45">
        <v>86</v>
      </c>
      <c r="AT62" s="46" t="s">
        <v>35</v>
      </c>
      <c r="AU62" s="16" t="s">
        <v>321</v>
      </c>
      <c r="AV62" s="11">
        <v>44200.967986111114</v>
      </c>
      <c r="AW62" s="11"/>
      <c r="AX62" s="16"/>
      <c r="AY62" s="47"/>
      <c r="AZ62" s="25"/>
      <c r="BA62" s="45">
        <v>86</v>
      </c>
      <c r="BB62" s="46" t="s">
        <v>35</v>
      </c>
      <c r="BC62" s="16" t="s">
        <v>326</v>
      </c>
      <c r="BD62" s="11">
        <v>44200.975266203706</v>
      </c>
      <c r="BE62" s="11"/>
      <c r="BF62" s="16"/>
      <c r="BG62" s="47"/>
      <c r="BH62" s="25"/>
      <c r="BI62" s="45">
        <v>79</v>
      </c>
      <c r="BJ62" s="46" t="s">
        <v>35</v>
      </c>
      <c r="BK62" s="16" t="s">
        <v>330</v>
      </c>
      <c r="BL62" s="11">
        <v>44200.997083333335</v>
      </c>
      <c r="BM62" s="11"/>
      <c r="BN62" s="16"/>
      <c r="BO62" s="47"/>
      <c r="BP62" s="25"/>
      <c r="BQ62" s="45">
        <v>79</v>
      </c>
      <c r="BR62" s="46" t="s">
        <v>35</v>
      </c>
      <c r="BS62" s="16" t="s">
        <v>333</v>
      </c>
      <c r="BT62" s="11">
        <v>44201.004351851851</v>
      </c>
      <c r="BU62" s="11"/>
      <c r="BV62" s="16"/>
      <c r="BW62" s="47"/>
      <c r="BX62" s="25"/>
      <c r="BY62" s="45">
        <v>81</v>
      </c>
      <c r="BZ62" s="46" t="s">
        <v>35</v>
      </c>
      <c r="CA62" s="16" t="s">
        <v>334</v>
      </c>
      <c r="CB62" s="11">
        <v>44201.018888888888</v>
      </c>
      <c r="CC62" s="11"/>
      <c r="CD62" s="16"/>
      <c r="CE62" s="47"/>
      <c r="CF62" s="25"/>
      <c r="CG62" s="45">
        <v>85</v>
      </c>
      <c r="CH62" s="46" t="s">
        <v>35</v>
      </c>
      <c r="CI62" s="16" t="s">
        <v>336</v>
      </c>
      <c r="CJ62" s="11">
        <v>44201.026145833333</v>
      </c>
      <c r="CK62" s="11"/>
      <c r="CL62" s="16"/>
      <c r="CM62" s="47"/>
      <c r="CN62" s="25"/>
      <c r="CO62" s="45">
        <v>76</v>
      </c>
      <c r="CP62" s="46" t="s">
        <v>35</v>
      </c>
      <c r="CQ62" s="16" t="s">
        <v>338</v>
      </c>
      <c r="CR62" s="11">
        <v>44201.033414351848</v>
      </c>
      <c r="CS62" s="11"/>
      <c r="CT62" s="16"/>
      <c r="CU62" s="47"/>
      <c r="CV62" s="25"/>
      <c r="CW62" s="45">
        <v>114</v>
      </c>
      <c r="CX62" s="46" t="s">
        <v>51</v>
      </c>
      <c r="CY62" s="16" t="s">
        <v>674</v>
      </c>
      <c r="CZ62" s="11">
        <v>44201.142430555556</v>
      </c>
      <c r="DA62" s="11"/>
      <c r="DB62" s="16"/>
      <c r="DC62" s="47"/>
      <c r="DD62" s="25"/>
      <c r="DE62" s="45">
        <v>112</v>
      </c>
      <c r="DF62" s="46" t="s">
        <v>51</v>
      </c>
      <c r="DG62" s="16" t="s">
        <v>677</v>
      </c>
      <c r="DH62" s="11">
        <v>44201.193344907406</v>
      </c>
      <c r="DI62" s="11"/>
      <c r="DJ62" s="16"/>
      <c r="DK62" s="47"/>
      <c r="DL62" s="25"/>
      <c r="DM62" s="45">
        <v>111</v>
      </c>
      <c r="DN62" s="46" t="s">
        <v>51</v>
      </c>
      <c r="DO62" s="16" t="s">
        <v>681</v>
      </c>
      <c r="DP62" s="11">
        <v>44201.244259259256</v>
      </c>
      <c r="DQ62" s="11"/>
      <c r="DR62" s="16"/>
      <c r="DS62" s="47"/>
      <c r="DT62" s="25"/>
      <c r="DU62" s="45">
        <v>124</v>
      </c>
      <c r="DV62" s="46" t="s">
        <v>51</v>
      </c>
      <c r="DW62" s="16" t="s">
        <v>601</v>
      </c>
      <c r="DX62" s="11">
        <v>44201.091562499998</v>
      </c>
      <c r="DY62" s="11"/>
      <c r="DZ62" s="16"/>
      <c r="EA62" s="47"/>
      <c r="EB62" s="25"/>
      <c r="EC62" s="25"/>
      <c r="ED62" s="44" t="s">
        <v>242</v>
      </c>
      <c r="EE62" s="18" t="s">
        <v>242</v>
      </c>
      <c r="EF62"/>
      <c r="EG62" s="24">
        <v>79</v>
      </c>
      <c r="EH62" s="45">
        <v>116</v>
      </c>
      <c r="EI62" s="46" t="s">
        <v>51</v>
      </c>
      <c r="EJ62" s="16" t="s">
        <v>1517</v>
      </c>
      <c r="EK62" s="11">
        <v>44197.471388888887</v>
      </c>
      <c r="EL62" s="11"/>
      <c r="EM62" s="16"/>
      <c r="EN62" s="47"/>
      <c r="EO62" s="25"/>
      <c r="EP62" s="45">
        <v>119</v>
      </c>
      <c r="EQ62" s="46" t="s">
        <v>51</v>
      </c>
      <c r="ER62" s="16" t="s">
        <v>1519</v>
      </c>
      <c r="ES62" s="11">
        <v>44197.538564814815</v>
      </c>
      <c r="ET62" s="11"/>
      <c r="EU62" s="16"/>
      <c r="EV62" s="47"/>
      <c r="EW62" s="25"/>
      <c r="EX62" s="45">
        <v>184</v>
      </c>
      <c r="EY62" s="46" t="s">
        <v>249</v>
      </c>
      <c r="EZ62" s="16" t="s">
        <v>1396</v>
      </c>
      <c r="FA62" s="11">
        <v>44197.553576388891</v>
      </c>
      <c r="FB62" s="11"/>
      <c r="FC62" s="16"/>
      <c r="FD62" s="47"/>
      <c r="FE62" s="25"/>
      <c r="FF62" s="45">
        <v>183</v>
      </c>
      <c r="FG62" s="46" t="s">
        <v>249</v>
      </c>
      <c r="FH62" s="16" t="s">
        <v>1526</v>
      </c>
      <c r="FI62" s="11">
        <v>44197.613287037035</v>
      </c>
      <c r="FJ62" s="11"/>
      <c r="FK62" s="16"/>
      <c r="FL62" s="47"/>
      <c r="FM62" s="25"/>
      <c r="FN62" s="45">
        <v>139</v>
      </c>
      <c r="FO62" s="46" t="s">
        <v>51</v>
      </c>
      <c r="FP62" s="16" t="s">
        <v>1377</v>
      </c>
      <c r="FQ62" s="11">
        <v>44197.643136574072</v>
      </c>
      <c r="FR62" s="11"/>
      <c r="FS62" s="16"/>
      <c r="FT62" s="47"/>
      <c r="FU62" s="25"/>
      <c r="FV62" s="45">
        <v>101</v>
      </c>
      <c r="FW62" s="46" t="s">
        <v>51</v>
      </c>
      <c r="FX62" s="16" t="s">
        <v>1532</v>
      </c>
      <c r="FY62" s="11">
        <v>44197.695381944446</v>
      </c>
      <c r="FZ62" s="11"/>
      <c r="GA62" s="16"/>
      <c r="GB62" s="47"/>
      <c r="GC62" s="25"/>
      <c r="GD62" s="45">
        <v>77</v>
      </c>
      <c r="GE62" s="46" t="s">
        <v>51</v>
      </c>
      <c r="GF62" s="16" t="s">
        <v>1595</v>
      </c>
      <c r="GG62" s="11">
        <v>44210.917291666665</v>
      </c>
      <c r="GH62" s="11"/>
      <c r="GI62" s="16"/>
      <c r="GJ62" s="47"/>
      <c r="GK62" s="25"/>
      <c r="GL62" s="45">
        <v>76</v>
      </c>
      <c r="GM62" s="46" t="s">
        <v>51</v>
      </c>
      <c r="GN62" s="16" t="s">
        <v>1597</v>
      </c>
      <c r="GO62" s="11">
        <v>44210.924745370372</v>
      </c>
      <c r="GP62" s="11"/>
      <c r="GQ62" s="16"/>
      <c r="GR62" s="47"/>
      <c r="GS62" s="25"/>
      <c r="GT62" s="45">
        <v>79</v>
      </c>
      <c r="GU62" s="46" t="s">
        <v>51</v>
      </c>
      <c r="GV62" s="16" t="s">
        <v>1599</v>
      </c>
      <c r="GW62" s="11">
        <v>44210.932210648149</v>
      </c>
      <c r="GX62" s="11"/>
      <c r="GY62" s="16"/>
      <c r="GZ62" s="47"/>
      <c r="HA62" s="25"/>
      <c r="HB62" s="45">
        <v>94</v>
      </c>
      <c r="HC62" s="46" t="s">
        <v>51</v>
      </c>
      <c r="HD62" s="16" t="s">
        <v>1600</v>
      </c>
      <c r="HE62" s="11">
        <v>44210.939664351848</v>
      </c>
      <c r="HF62" s="11"/>
      <c r="HG62" s="16"/>
      <c r="HH62" s="47"/>
      <c r="HI62" s="25"/>
      <c r="HJ62" s="45">
        <v>99</v>
      </c>
      <c r="HK62" s="46" t="s">
        <v>51</v>
      </c>
      <c r="HL62" s="16" t="s">
        <v>1604</v>
      </c>
      <c r="HM62" s="11">
        <v>44203.808136574073</v>
      </c>
      <c r="HN62" s="11"/>
      <c r="HO62" s="16"/>
      <c r="HP62" s="47"/>
      <c r="HQ62" s="25"/>
      <c r="HR62" s="45">
        <v>106</v>
      </c>
      <c r="HS62" s="46" t="s">
        <v>51</v>
      </c>
      <c r="HT62" s="16" t="s">
        <v>1607</v>
      </c>
      <c r="HU62" s="11">
        <v>44197.807453703703</v>
      </c>
      <c r="HV62" s="11"/>
      <c r="HW62" s="16"/>
      <c r="HX62" s="47"/>
      <c r="HY62" s="25"/>
      <c r="HZ62" s="45">
        <v>104</v>
      </c>
      <c r="IA62" s="46" t="s">
        <v>51</v>
      </c>
      <c r="IB62" s="16" t="s">
        <v>1610</v>
      </c>
      <c r="IC62" s="11">
        <v>44197.867280092592</v>
      </c>
      <c r="ID62" s="11"/>
      <c r="IE62" s="16"/>
      <c r="IF62" s="47"/>
      <c r="IG62" s="25"/>
      <c r="IJ62" s="18" t="s">
        <v>242</v>
      </c>
      <c r="IK62"/>
      <c r="IL62" s="24">
        <v>79</v>
      </c>
      <c r="IM62" s="45">
        <v>125</v>
      </c>
      <c r="IN62" s="46" t="s">
        <v>51</v>
      </c>
      <c r="IO62" s="16" t="s">
        <v>930</v>
      </c>
      <c r="IP62" s="11">
        <v>44202.764502314814</v>
      </c>
      <c r="IQ62" s="11"/>
      <c r="IR62" s="16"/>
      <c r="IS62" s="47"/>
      <c r="IT62" s="25"/>
      <c r="IU62" s="45">
        <v>114</v>
      </c>
      <c r="IV62" s="46" t="s">
        <v>51</v>
      </c>
      <c r="IW62" s="16" t="s">
        <v>872</v>
      </c>
      <c r="IX62" s="11">
        <v>44202.824849537035</v>
      </c>
      <c r="IY62" s="11"/>
      <c r="IZ62" s="16"/>
      <c r="JA62" s="47"/>
      <c r="JB62" s="25"/>
      <c r="JC62" s="45">
        <v>91</v>
      </c>
      <c r="JD62" s="46" t="s">
        <v>51</v>
      </c>
      <c r="JE62" s="16" t="s">
        <v>934</v>
      </c>
      <c r="JF62" s="11">
        <v>44202.847488425927</v>
      </c>
      <c r="JG62" s="11"/>
      <c r="JH62" s="16"/>
      <c r="JI62" s="47"/>
      <c r="JJ62" s="25"/>
      <c r="JK62" s="45">
        <v>92</v>
      </c>
      <c r="JL62" s="46" t="s">
        <v>51</v>
      </c>
      <c r="JM62" s="16" t="s">
        <v>936</v>
      </c>
      <c r="JN62" s="11">
        <v>44202.922962962963</v>
      </c>
      <c r="JO62" s="11"/>
      <c r="JP62" s="16"/>
      <c r="JQ62" s="47"/>
      <c r="JR62" s="25"/>
      <c r="JS62" s="45">
        <v>97</v>
      </c>
      <c r="JT62" s="46" t="s">
        <v>51</v>
      </c>
      <c r="JU62" s="16" t="s">
        <v>849</v>
      </c>
      <c r="JV62" s="11">
        <v>44202.983391203707</v>
      </c>
      <c r="JW62" s="11"/>
      <c r="JX62" s="16"/>
      <c r="JY62" s="47"/>
      <c r="JZ62" s="25"/>
      <c r="KA62" s="45">
        <v>99</v>
      </c>
      <c r="KB62" s="46" t="s">
        <v>51</v>
      </c>
      <c r="KC62" s="16" t="s">
        <v>854</v>
      </c>
      <c r="KD62" s="11">
        <v>44203.006064814814</v>
      </c>
      <c r="KE62" s="11"/>
      <c r="KF62" s="16"/>
      <c r="KG62" s="47"/>
      <c r="KH62" s="25"/>
      <c r="KI62" s="45">
        <v>122</v>
      </c>
      <c r="KJ62" s="46" t="s">
        <v>51</v>
      </c>
      <c r="KK62" s="16" t="s">
        <v>884</v>
      </c>
      <c r="KL62" s="11">
        <v>44203.07408564815</v>
      </c>
      <c r="KM62" s="11"/>
      <c r="KN62" s="16"/>
      <c r="KO62" s="47"/>
      <c r="KP62" s="25"/>
      <c r="KQ62" s="45">
        <v>104</v>
      </c>
      <c r="KR62" s="46" t="s">
        <v>51</v>
      </c>
      <c r="KS62" s="16" t="s">
        <v>1146</v>
      </c>
      <c r="KT62" s="11">
        <v>44203.127071759256</v>
      </c>
      <c r="KU62" s="11"/>
      <c r="KV62" s="16"/>
      <c r="KW62" s="47"/>
      <c r="KX62" s="25"/>
      <c r="KY62" s="45">
        <v>96</v>
      </c>
      <c r="KZ62" s="46" t="s">
        <v>51</v>
      </c>
      <c r="LA62" s="16" t="s">
        <v>1148</v>
      </c>
      <c r="LB62" s="11">
        <v>44203.157395833332</v>
      </c>
      <c r="LC62" s="11"/>
      <c r="LD62" s="16"/>
      <c r="LE62" s="47"/>
      <c r="LF62" s="25"/>
      <c r="LG62" s="45">
        <v>112</v>
      </c>
      <c r="LH62" s="46" t="s">
        <v>51</v>
      </c>
      <c r="LI62" s="16" t="s">
        <v>1152</v>
      </c>
      <c r="LJ62" s="11">
        <v>44203.21806712963</v>
      </c>
      <c r="LK62" s="11"/>
      <c r="LL62" s="16"/>
      <c r="LM62" s="47"/>
      <c r="LN62" s="25"/>
      <c r="LO62" s="45">
        <v>113</v>
      </c>
      <c r="LP62" s="46" t="s">
        <v>51</v>
      </c>
      <c r="LQ62" s="16" t="s">
        <v>826</v>
      </c>
      <c r="LR62" s="11">
        <v>44203.240810185183</v>
      </c>
      <c r="LS62" s="11"/>
      <c r="LT62" s="16"/>
      <c r="LU62" s="47"/>
      <c r="LV62" s="25"/>
      <c r="LW62" s="45">
        <v>97</v>
      </c>
      <c r="LX62" s="46" t="s">
        <v>51</v>
      </c>
      <c r="LY62" s="16" t="s">
        <v>830</v>
      </c>
      <c r="LZ62" s="11">
        <v>44203.286273148151</v>
      </c>
      <c r="MA62" s="11"/>
      <c r="MB62" s="16"/>
      <c r="MC62" s="47"/>
      <c r="MD62" s="25"/>
      <c r="ME62" s="45">
        <v>103</v>
      </c>
      <c r="MF62" s="46" t="s">
        <v>51</v>
      </c>
      <c r="MG62" s="16" t="s">
        <v>833</v>
      </c>
      <c r="MH62" s="11">
        <v>44203.309027777781</v>
      </c>
      <c r="MI62" s="11"/>
      <c r="MJ62" s="16"/>
      <c r="MK62" s="47"/>
      <c r="ML62" s="25"/>
    </row>
    <row r="63" spans="1:350" x14ac:dyDescent="0.25">
      <c r="A63" s="44" t="s">
        <v>243</v>
      </c>
      <c r="B63" s="53" t="s">
        <v>243</v>
      </c>
      <c r="C63" s="48"/>
      <c r="D63" s="29">
        <v>80</v>
      </c>
      <c r="E63" s="49">
        <v>77</v>
      </c>
      <c r="F63" s="50" t="s">
        <v>35</v>
      </c>
      <c r="G63" s="51" t="s">
        <v>305</v>
      </c>
      <c r="H63" s="34">
        <v>44200.931643518517</v>
      </c>
      <c r="I63" s="34"/>
      <c r="J63" s="51"/>
      <c r="K63" s="52"/>
      <c r="L63" s="31"/>
      <c r="M63" s="49">
        <v>85</v>
      </c>
      <c r="N63" s="50" t="s">
        <v>35</v>
      </c>
      <c r="O63" s="51" t="s">
        <v>309</v>
      </c>
      <c r="P63" s="34">
        <v>44200.938900462963</v>
      </c>
      <c r="Q63" s="34"/>
      <c r="R63" s="51"/>
      <c r="S63" s="52"/>
      <c r="T63" s="31"/>
      <c r="U63" s="49">
        <v>69</v>
      </c>
      <c r="V63" s="50" t="s">
        <v>35</v>
      </c>
      <c r="W63" s="51" t="s">
        <v>313</v>
      </c>
      <c r="X63" s="34">
        <v>44200.946180555555</v>
      </c>
      <c r="Y63" s="34"/>
      <c r="Z63" s="51"/>
      <c r="AA63" s="52"/>
      <c r="AB63" s="31"/>
      <c r="AC63" s="49">
        <v>92</v>
      </c>
      <c r="AD63" s="50" t="s">
        <v>35</v>
      </c>
      <c r="AE63" s="51" t="s">
        <v>318</v>
      </c>
      <c r="AF63" s="34">
        <v>44200.953449074077</v>
      </c>
      <c r="AG63" s="34"/>
      <c r="AH63" s="51"/>
      <c r="AI63" s="52"/>
      <c r="AJ63" s="31"/>
      <c r="AK63" s="49">
        <v>75</v>
      </c>
      <c r="AL63" s="50" t="s">
        <v>35</v>
      </c>
      <c r="AM63" s="51" t="s">
        <v>320</v>
      </c>
      <c r="AN63" s="34">
        <v>44200.960729166669</v>
      </c>
      <c r="AO63" s="34"/>
      <c r="AP63" s="51"/>
      <c r="AQ63" s="52"/>
      <c r="AR63" s="31"/>
      <c r="AS63" s="49">
        <v>98</v>
      </c>
      <c r="AT63" s="50" t="s">
        <v>35</v>
      </c>
      <c r="AU63" s="51" t="s">
        <v>321</v>
      </c>
      <c r="AV63" s="34">
        <v>44200.967986111114</v>
      </c>
      <c r="AW63" s="34"/>
      <c r="AX63" s="51"/>
      <c r="AY63" s="52"/>
      <c r="AZ63" s="31"/>
      <c r="BA63" s="49">
        <v>85</v>
      </c>
      <c r="BB63" s="50" t="s">
        <v>35</v>
      </c>
      <c r="BC63" s="51" t="s">
        <v>326</v>
      </c>
      <c r="BD63" s="34">
        <v>44200.975266203706</v>
      </c>
      <c r="BE63" s="34"/>
      <c r="BF63" s="51"/>
      <c r="BG63" s="52"/>
      <c r="BH63" s="31"/>
      <c r="BI63" s="49">
        <v>75</v>
      </c>
      <c r="BJ63" s="50" t="s">
        <v>35</v>
      </c>
      <c r="BK63" s="51" t="s">
        <v>330</v>
      </c>
      <c r="BL63" s="34">
        <v>44200.997083333335</v>
      </c>
      <c r="BM63" s="34"/>
      <c r="BN63" s="51"/>
      <c r="BO63" s="52"/>
      <c r="BP63" s="31"/>
      <c r="BQ63" s="49">
        <v>78</v>
      </c>
      <c r="BR63" s="50" t="s">
        <v>35</v>
      </c>
      <c r="BS63" s="51" t="s">
        <v>333</v>
      </c>
      <c r="BT63" s="34">
        <v>44201.004351851851</v>
      </c>
      <c r="BU63" s="34"/>
      <c r="BV63" s="51"/>
      <c r="BW63" s="52"/>
      <c r="BX63" s="31"/>
      <c r="BY63" s="49">
        <v>83</v>
      </c>
      <c r="BZ63" s="50" t="s">
        <v>35</v>
      </c>
      <c r="CA63" s="51" t="s">
        <v>334</v>
      </c>
      <c r="CB63" s="34">
        <v>44201.018888888888</v>
      </c>
      <c r="CC63" s="34"/>
      <c r="CD63" s="51"/>
      <c r="CE63" s="52"/>
      <c r="CF63" s="31"/>
      <c r="CG63" s="49">
        <v>83</v>
      </c>
      <c r="CH63" s="50" t="s">
        <v>35</v>
      </c>
      <c r="CI63" s="51" t="s">
        <v>336</v>
      </c>
      <c r="CJ63" s="34">
        <v>44201.026145833333</v>
      </c>
      <c r="CK63" s="34"/>
      <c r="CL63" s="51"/>
      <c r="CM63" s="52"/>
      <c r="CN63" s="31"/>
      <c r="CO63" s="49">
        <v>78</v>
      </c>
      <c r="CP63" s="50" t="s">
        <v>35</v>
      </c>
      <c r="CQ63" s="51" t="s">
        <v>338</v>
      </c>
      <c r="CR63" s="34">
        <v>44201.033414351848</v>
      </c>
      <c r="CS63" s="34"/>
      <c r="CT63" s="51"/>
      <c r="CU63" s="52"/>
      <c r="CV63" s="31"/>
      <c r="CW63" s="49">
        <v>113</v>
      </c>
      <c r="CX63" s="50" t="s">
        <v>51</v>
      </c>
      <c r="CY63" s="51" t="s">
        <v>674</v>
      </c>
      <c r="CZ63" s="34">
        <v>44201.142430555556</v>
      </c>
      <c r="DA63" s="34"/>
      <c r="DB63" s="51"/>
      <c r="DC63" s="52"/>
      <c r="DD63" s="31"/>
      <c r="DE63" s="49">
        <v>122</v>
      </c>
      <c r="DF63" s="50" t="s">
        <v>51</v>
      </c>
      <c r="DG63" s="51" t="s">
        <v>677</v>
      </c>
      <c r="DH63" s="34">
        <v>44201.193344907406</v>
      </c>
      <c r="DI63" s="34"/>
      <c r="DJ63" s="51"/>
      <c r="DK63" s="52"/>
      <c r="DL63" s="31"/>
      <c r="DM63" s="49">
        <v>113</v>
      </c>
      <c r="DN63" s="50" t="s">
        <v>51</v>
      </c>
      <c r="DO63" s="51" t="s">
        <v>681</v>
      </c>
      <c r="DP63" s="34">
        <v>44201.244259259256</v>
      </c>
      <c r="DQ63" s="34"/>
      <c r="DR63" s="51"/>
      <c r="DS63" s="52"/>
      <c r="DT63" s="31"/>
      <c r="DU63" s="49">
        <v>131</v>
      </c>
      <c r="DV63" s="50" t="s">
        <v>51</v>
      </c>
      <c r="DW63" s="51" t="s">
        <v>601</v>
      </c>
      <c r="DX63" s="34">
        <v>44201.091562499998</v>
      </c>
      <c r="DY63" s="34"/>
      <c r="DZ63" s="51"/>
      <c r="EA63" s="52"/>
      <c r="EB63" s="31"/>
      <c r="EC63" s="31"/>
      <c r="ED63" s="44" t="s">
        <v>243</v>
      </c>
      <c r="EE63" s="53" t="s">
        <v>243</v>
      </c>
      <c r="EF63" s="48"/>
      <c r="EG63" s="29">
        <v>80</v>
      </c>
      <c r="EH63" s="49">
        <v>133</v>
      </c>
      <c r="EI63" s="50" t="s">
        <v>51</v>
      </c>
      <c r="EJ63" s="51" t="s">
        <v>1517</v>
      </c>
      <c r="EK63" s="34">
        <v>44197.471388888887</v>
      </c>
      <c r="EL63" s="34"/>
      <c r="EM63" s="51"/>
      <c r="EN63" s="52"/>
      <c r="EO63" s="31"/>
      <c r="EP63" s="49">
        <v>110</v>
      </c>
      <c r="EQ63" s="50" t="s">
        <v>51</v>
      </c>
      <c r="ER63" s="51" t="s">
        <v>1519</v>
      </c>
      <c r="ES63" s="34">
        <v>44197.538564814815</v>
      </c>
      <c r="ET63" s="34"/>
      <c r="EU63" s="51"/>
      <c r="EV63" s="52"/>
      <c r="EW63" s="31"/>
      <c r="EX63" s="49">
        <v>203</v>
      </c>
      <c r="EY63" s="50" t="s">
        <v>249</v>
      </c>
      <c r="EZ63" s="51" t="s">
        <v>1396</v>
      </c>
      <c r="FA63" s="34">
        <v>44197.553576388891</v>
      </c>
      <c r="FB63" s="34"/>
      <c r="FC63" s="51"/>
      <c r="FD63" s="52"/>
      <c r="FE63" s="31"/>
      <c r="FF63" s="49">
        <v>165</v>
      </c>
      <c r="FG63" s="50" t="s">
        <v>249</v>
      </c>
      <c r="FH63" s="51" t="s">
        <v>1526</v>
      </c>
      <c r="FI63" s="34">
        <v>44197.613287037035</v>
      </c>
      <c r="FJ63" s="34"/>
      <c r="FK63" s="51"/>
      <c r="FL63" s="52"/>
      <c r="FM63" s="31"/>
      <c r="FN63" s="49">
        <v>183</v>
      </c>
      <c r="FO63" s="50" t="s">
        <v>249</v>
      </c>
      <c r="FP63" s="51" t="s">
        <v>1377</v>
      </c>
      <c r="FQ63" s="34">
        <v>44197.643136574072</v>
      </c>
      <c r="FR63" s="34"/>
      <c r="FS63" s="51"/>
      <c r="FT63" s="52"/>
      <c r="FU63" s="31"/>
      <c r="FV63" s="49">
        <v>107</v>
      </c>
      <c r="FW63" s="50" t="s">
        <v>51</v>
      </c>
      <c r="FX63" s="51" t="s">
        <v>1532</v>
      </c>
      <c r="FY63" s="34">
        <v>44197.695381944446</v>
      </c>
      <c r="FZ63" s="34"/>
      <c r="GA63" s="51"/>
      <c r="GB63" s="52"/>
      <c r="GC63" s="31"/>
      <c r="GD63" s="49">
        <v>100</v>
      </c>
      <c r="GE63" s="50" t="s">
        <v>51</v>
      </c>
      <c r="GF63" s="51" t="s">
        <v>1595</v>
      </c>
      <c r="GG63" s="34">
        <v>44210.917291666665</v>
      </c>
      <c r="GH63" s="34"/>
      <c r="GI63" s="51"/>
      <c r="GJ63" s="52"/>
      <c r="GK63" s="31"/>
      <c r="GL63" s="49">
        <v>97</v>
      </c>
      <c r="GM63" s="50" t="s">
        <v>51</v>
      </c>
      <c r="GN63" s="51" t="s">
        <v>1597</v>
      </c>
      <c r="GO63" s="34">
        <v>44210.924745370372</v>
      </c>
      <c r="GP63" s="34"/>
      <c r="GQ63" s="51"/>
      <c r="GR63" s="52"/>
      <c r="GS63" s="31"/>
      <c r="GT63" s="49">
        <v>100</v>
      </c>
      <c r="GU63" s="50" t="s">
        <v>51</v>
      </c>
      <c r="GV63" s="51" t="s">
        <v>1599</v>
      </c>
      <c r="GW63" s="34">
        <v>44210.932210648149</v>
      </c>
      <c r="GX63" s="34"/>
      <c r="GY63" s="51"/>
      <c r="GZ63" s="52"/>
      <c r="HA63" s="31"/>
      <c r="HB63" s="49">
        <v>91</v>
      </c>
      <c r="HC63" s="50" t="s">
        <v>51</v>
      </c>
      <c r="HD63" s="51" t="s">
        <v>1600</v>
      </c>
      <c r="HE63" s="34">
        <v>44210.939664351848</v>
      </c>
      <c r="HF63" s="34"/>
      <c r="HG63" s="51"/>
      <c r="HH63" s="52"/>
      <c r="HI63" s="31"/>
      <c r="HJ63" s="49">
        <v>84</v>
      </c>
      <c r="HK63" s="50" t="s">
        <v>51</v>
      </c>
      <c r="HL63" s="51" t="s">
        <v>1604</v>
      </c>
      <c r="HM63" s="34">
        <v>44203.808136574073</v>
      </c>
      <c r="HN63" s="34"/>
      <c r="HO63" s="51"/>
      <c r="HP63" s="52"/>
      <c r="HQ63" s="31"/>
      <c r="HR63" s="49">
        <v>110</v>
      </c>
      <c r="HS63" s="50" t="s">
        <v>51</v>
      </c>
      <c r="HT63" s="51" t="s">
        <v>1607</v>
      </c>
      <c r="HU63" s="34">
        <v>44197.807453703703</v>
      </c>
      <c r="HV63" s="34"/>
      <c r="HW63" s="51"/>
      <c r="HX63" s="52"/>
      <c r="HY63" s="31"/>
      <c r="HZ63" s="49">
        <v>110</v>
      </c>
      <c r="IA63" s="50" t="s">
        <v>51</v>
      </c>
      <c r="IB63" s="51" t="s">
        <v>1610</v>
      </c>
      <c r="IC63" s="34">
        <v>44197.867280092592</v>
      </c>
      <c r="ID63" s="34"/>
      <c r="IE63" s="51"/>
      <c r="IF63" s="52"/>
      <c r="IG63" s="31"/>
      <c r="IJ63" s="53" t="s">
        <v>243</v>
      </c>
      <c r="IK63" s="48"/>
      <c r="IL63" s="29">
        <v>80</v>
      </c>
      <c r="IM63" s="49">
        <v>107</v>
      </c>
      <c r="IN63" s="50" t="s">
        <v>51</v>
      </c>
      <c r="IO63" s="51" t="s">
        <v>930</v>
      </c>
      <c r="IP63" s="34">
        <v>44202.764502314814</v>
      </c>
      <c r="IQ63" s="34"/>
      <c r="IR63" s="51"/>
      <c r="IS63" s="52"/>
      <c r="IT63" s="31"/>
      <c r="IU63" s="49">
        <v>98</v>
      </c>
      <c r="IV63" s="50" t="s">
        <v>51</v>
      </c>
      <c r="IW63" s="51" t="s">
        <v>872</v>
      </c>
      <c r="IX63" s="34">
        <v>44202.824849537035</v>
      </c>
      <c r="IY63" s="34"/>
      <c r="IZ63" s="51"/>
      <c r="JA63" s="52"/>
      <c r="JB63" s="31"/>
      <c r="JC63" s="49">
        <v>102</v>
      </c>
      <c r="JD63" s="50" t="s">
        <v>51</v>
      </c>
      <c r="JE63" s="51" t="s">
        <v>934</v>
      </c>
      <c r="JF63" s="34">
        <v>44202.847488425927</v>
      </c>
      <c r="JG63" s="34"/>
      <c r="JH63" s="51"/>
      <c r="JI63" s="52"/>
      <c r="JJ63" s="31"/>
      <c r="JK63" s="49">
        <v>82</v>
      </c>
      <c r="JL63" s="50" t="s">
        <v>51</v>
      </c>
      <c r="JM63" s="51" t="s">
        <v>936</v>
      </c>
      <c r="JN63" s="34">
        <v>44202.922962962963</v>
      </c>
      <c r="JO63" s="34"/>
      <c r="JP63" s="51"/>
      <c r="JQ63" s="52"/>
      <c r="JR63" s="31"/>
      <c r="JS63" s="49">
        <v>109</v>
      </c>
      <c r="JT63" s="50" t="s">
        <v>51</v>
      </c>
      <c r="JU63" s="51" t="s">
        <v>849</v>
      </c>
      <c r="JV63" s="34">
        <v>44202.983391203707</v>
      </c>
      <c r="JW63" s="34"/>
      <c r="JX63" s="51"/>
      <c r="JY63" s="52"/>
      <c r="JZ63" s="31"/>
      <c r="KA63" s="49">
        <v>94</v>
      </c>
      <c r="KB63" s="50" t="s">
        <v>51</v>
      </c>
      <c r="KC63" s="51" t="s">
        <v>854</v>
      </c>
      <c r="KD63" s="34">
        <v>44203.006064814814</v>
      </c>
      <c r="KE63" s="34"/>
      <c r="KF63" s="51"/>
      <c r="KG63" s="52"/>
      <c r="KH63" s="31"/>
      <c r="KI63" s="49">
        <v>116</v>
      </c>
      <c r="KJ63" s="50" t="s">
        <v>51</v>
      </c>
      <c r="KK63" s="51" t="s">
        <v>884</v>
      </c>
      <c r="KL63" s="34">
        <v>44203.07408564815</v>
      </c>
      <c r="KM63" s="34"/>
      <c r="KN63" s="51"/>
      <c r="KO63" s="52"/>
      <c r="KP63" s="31"/>
      <c r="KQ63" s="49">
        <v>94</v>
      </c>
      <c r="KR63" s="50" t="s">
        <v>51</v>
      </c>
      <c r="KS63" s="51" t="s">
        <v>1146</v>
      </c>
      <c r="KT63" s="34">
        <v>44203.127071759256</v>
      </c>
      <c r="KU63" s="34"/>
      <c r="KV63" s="51"/>
      <c r="KW63" s="52"/>
      <c r="KX63" s="31"/>
      <c r="KY63" s="49">
        <v>111</v>
      </c>
      <c r="KZ63" s="50" t="s">
        <v>51</v>
      </c>
      <c r="LA63" s="51" t="s">
        <v>1148</v>
      </c>
      <c r="LB63" s="34">
        <v>44203.157395833332</v>
      </c>
      <c r="LC63" s="34"/>
      <c r="LD63" s="51"/>
      <c r="LE63" s="52"/>
      <c r="LF63" s="31"/>
      <c r="LG63" s="49">
        <v>104</v>
      </c>
      <c r="LH63" s="50" t="s">
        <v>51</v>
      </c>
      <c r="LI63" s="51" t="s">
        <v>1152</v>
      </c>
      <c r="LJ63" s="34">
        <v>44203.21806712963</v>
      </c>
      <c r="LK63" s="34"/>
      <c r="LL63" s="51"/>
      <c r="LM63" s="52"/>
      <c r="LN63" s="31"/>
      <c r="LO63" s="49">
        <v>128</v>
      </c>
      <c r="LP63" s="50" t="s">
        <v>51</v>
      </c>
      <c r="LQ63" s="51" t="s">
        <v>826</v>
      </c>
      <c r="LR63" s="34">
        <v>44203.240810185183</v>
      </c>
      <c r="LS63" s="34"/>
      <c r="LT63" s="51"/>
      <c r="LU63" s="52"/>
      <c r="LV63" s="31"/>
      <c r="LW63" s="49">
        <v>124</v>
      </c>
      <c r="LX63" s="50" t="s">
        <v>51</v>
      </c>
      <c r="LY63" s="51" t="s">
        <v>830</v>
      </c>
      <c r="LZ63" s="34">
        <v>44203.286273148151</v>
      </c>
      <c r="MA63" s="34"/>
      <c r="MB63" s="51"/>
      <c r="MC63" s="52"/>
      <c r="MD63" s="31"/>
      <c r="ME63" s="49">
        <v>114</v>
      </c>
      <c r="MF63" s="50" t="s">
        <v>51</v>
      </c>
      <c r="MG63" s="51" t="s">
        <v>833</v>
      </c>
      <c r="MH63" s="34">
        <v>44203.309027777781</v>
      </c>
      <c r="MI63" s="34"/>
      <c r="MJ63" s="51"/>
      <c r="MK63" s="52"/>
      <c r="ML63" s="31"/>
    </row>
    <row r="64" spans="1:350" x14ac:dyDescent="0.25">
      <c r="A64" s="44" t="s">
        <v>244</v>
      </c>
      <c r="B64" s="18" t="s">
        <v>244</v>
      </c>
      <c r="C64"/>
      <c r="D64" s="24">
        <v>85</v>
      </c>
      <c r="E64" s="45">
        <v>61</v>
      </c>
      <c r="F64" s="46" t="s">
        <v>35</v>
      </c>
      <c r="G64" s="16" t="s">
        <v>305</v>
      </c>
      <c r="H64" s="11">
        <v>44200.931643518517</v>
      </c>
      <c r="I64" s="11"/>
      <c r="J64" s="16"/>
      <c r="K64" s="47"/>
      <c r="L64" s="25"/>
      <c r="M64" s="45">
        <v>77</v>
      </c>
      <c r="N64" s="46" t="s">
        <v>35</v>
      </c>
      <c r="O64" s="16" t="s">
        <v>309</v>
      </c>
      <c r="P64" s="11">
        <v>44200.938900462963</v>
      </c>
      <c r="Q64" s="11"/>
      <c r="R64" s="16"/>
      <c r="S64" s="47"/>
      <c r="T64" s="25"/>
      <c r="U64" s="45">
        <v>61</v>
      </c>
      <c r="V64" s="46" t="s">
        <v>35</v>
      </c>
      <c r="W64" s="16" t="s">
        <v>313</v>
      </c>
      <c r="X64" s="11">
        <v>44200.946180555555</v>
      </c>
      <c r="Y64" s="11"/>
      <c r="Z64" s="16"/>
      <c r="AA64" s="47"/>
      <c r="AB64" s="25"/>
      <c r="AC64" s="45">
        <v>75</v>
      </c>
      <c r="AD64" s="46" t="s">
        <v>35</v>
      </c>
      <c r="AE64" s="16" t="s">
        <v>318</v>
      </c>
      <c r="AF64" s="11">
        <v>44200.953449074077</v>
      </c>
      <c r="AG64" s="11"/>
      <c r="AH64" s="16"/>
      <c r="AI64" s="47"/>
      <c r="AJ64" s="25"/>
      <c r="AK64" s="45">
        <v>81</v>
      </c>
      <c r="AL64" s="46" t="s">
        <v>35</v>
      </c>
      <c r="AM64" s="16" t="s">
        <v>320</v>
      </c>
      <c r="AN64" s="11">
        <v>44200.960729166669</v>
      </c>
      <c r="AO64" s="11"/>
      <c r="AP64" s="16"/>
      <c r="AQ64" s="47"/>
      <c r="AR64" s="25"/>
      <c r="AS64" s="45">
        <v>82</v>
      </c>
      <c r="AT64" s="46" t="s">
        <v>35</v>
      </c>
      <c r="AU64" s="16" t="s">
        <v>321</v>
      </c>
      <c r="AV64" s="11">
        <v>44200.967986111114</v>
      </c>
      <c r="AW64" s="11"/>
      <c r="AX64" s="16"/>
      <c r="AY64" s="47"/>
      <c r="AZ64" s="25"/>
      <c r="BA64" s="45">
        <v>64</v>
      </c>
      <c r="BB64" s="46" t="s">
        <v>35</v>
      </c>
      <c r="BC64" s="16" t="s">
        <v>326</v>
      </c>
      <c r="BD64" s="11">
        <v>44200.975266203706</v>
      </c>
      <c r="BE64" s="11"/>
      <c r="BF64" s="16"/>
      <c r="BG64" s="47"/>
      <c r="BH64" s="25"/>
      <c r="BI64" s="45">
        <v>52</v>
      </c>
      <c r="BJ64" s="46" t="s">
        <v>35</v>
      </c>
      <c r="BK64" s="16" t="s">
        <v>330</v>
      </c>
      <c r="BL64" s="11">
        <v>44200.997083333335</v>
      </c>
      <c r="BM64" s="11"/>
      <c r="BN64" s="16"/>
      <c r="BO64" s="47"/>
      <c r="BP64" s="25"/>
      <c r="BQ64" s="45">
        <v>55</v>
      </c>
      <c r="BR64" s="46" t="s">
        <v>35</v>
      </c>
      <c r="BS64" s="16" t="s">
        <v>333</v>
      </c>
      <c r="BT64" s="11">
        <v>44201.004351851851</v>
      </c>
      <c r="BU64" s="11"/>
      <c r="BV64" s="16"/>
      <c r="BW64" s="47"/>
      <c r="BX64" s="25"/>
      <c r="BY64" s="45">
        <v>80</v>
      </c>
      <c r="BZ64" s="46" t="s">
        <v>35</v>
      </c>
      <c r="CA64" s="16" t="s">
        <v>334</v>
      </c>
      <c r="CB64" s="11">
        <v>44201.018888888888</v>
      </c>
      <c r="CC64" s="11"/>
      <c r="CD64" s="16"/>
      <c r="CE64" s="47"/>
      <c r="CF64" s="25"/>
      <c r="CG64" s="45">
        <v>71</v>
      </c>
      <c r="CH64" s="46" t="s">
        <v>35</v>
      </c>
      <c r="CI64" s="16" t="s">
        <v>336</v>
      </c>
      <c r="CJ64" s="11">
        <v>44201.026145833333</v>
      </c>
      <c r="CK64" s="11"/>
      <c r="CL64" s="16"/>
      <c r="CM64" s="47"/>
      <c r="CN64" s="25"/>
      <c r="CO64" s="45">
        <v>85</v>
      </c>
      <c r="CP64" s="46" t="s">
        <v>35</v>
      </c>
      <c r="CQ64" s="16" t="s">
        <v>338</v>
      </c>
      <c r="CR64" s="11">
        <v>44201.033414351848</v>
      </c>
      <c r="CS64" s="11"/>
      <c r="CT64" s="16"/>
      <c r="CU64" s="47"/>
      <c r="CV64" s="25"/>
      <c r="CW64" s="45">
        <v>115</v>
      </c>
      <c r="CX64" s="46" t="s">
        <v>51</v>
      </c>
      <c r="CY64" s="16" t="s">
        <v>674</v>
      </c>
      <c r="CZ64" s="11">
        <v>44201.142430555556</v>
      </c>
      <c r="DA64" s="11"/>
      <c r="DB64" s="16"/>
      <c r="DC64" s="47"/>
      <c r="DD64" s="25"/>
      <c r="DE64" s="45">
        <v>98</v>
      </c>
      <c r="DF64" s="46" t="s">
        <v>51</v>
      </c>
      <c r="DG64" s="16" t="s">
        <v>677</v>
      </c>
      <c r="DH64" s="11">
        <v>44201.193344907406</v>
      </c>
      <c r="DI64" s="11"/>
      <c r="DJ64" s="16"/>
      <c r="DK64" s="47"/>
      <c r="DL64" s="25"/>
      <c r="DM64" s="45">
        <v>106</v>
      </c>
      <c r="DN64" s="46" t="s">
        <v>51</v>
      </c>
      <c r="DO64" s="16" t="s">
        <v>681</v>
      </c>
      <c r="DP64" s="11">
        <v>44201.244259259256</v>
      </c>
      <c r="DQ64" s="11"/>
      <c r="DR64" s="16"/>
      <c r="DS64" s="47"/>
      <c r="DT64" s="25"/>
      <c r="DU64" s="45">
        <v>128</v>
      </c>
      <c r="DV64" s="46" t="s">
        <v>51</v>
      </c>
      <c r="DW64" s="16" t="s">
        <v>601</v>
      </c>
      <c r="DX64" s="11">
        <v>44201.091562499998</v>
      </c>
      <c r="DY64" s="11"/>
      <c r="DZ64" s="16"/>
      <c r="EA64" s="47"/>
      <c r="EB64" s="25"/>
      <c r="EC64" s="25"/>
      <c r="ED64" s="44" t="s">
        <v>244</v>
      </c>
      <c r="EE64" s="18" t="s">
        <v>244</v>
      </c>
      <c r="EF64"/>
      <c r="EG64" s="24">
        <v>85</v>
      </c>
      <c r="EH64" s="45">
        <v>111</v>
      </c>
      <c r="EI64" s="46" t="s">
        <v>51</v>
      </c>
      <c r="EJ64" s="16" t="s">
        <v>1517</v>
      </c>
      <c r="EK64" s="11">
        <v>44197.471388888887</v>
      </c>
      <c r="EL64" s="11"/>
      <c r="EM64" s="16"/>
      <c r="EN64" s="47"/>
      <c r="EO64" s="25"/>
      <c r="EP64" s="45">
        <v>104</v>
      </c>
      <c r="EQ64" s="46" t="s">
        <v>51</v>
      </c>
      <c r="ER64" s="16" t="s">
        <v>1519</v>
      </c>
      <c r="ES64" s="11">
        <v>44197.538564814815</v>
      </c>
      <c r="ET64" s="11"/>
      <c r="EU64" s="16"/>
      <c r="EV64" s="47"/>
      <c r="EW64" s="25"/>
      <c r="EX64" s="45">
        <v>197</v>
      </c>
      <c r="EY64" s="46" t="s">
        <v>249</v>
      </c>
      <c r="EZ64" s="16" t="s">
        <v>1396</v>
      </c>
      <c r="FA64" s="11">
        <v>44197.553576388891</v>
      </c>
      <c r="FB64" s="11"/>
      <c r="FC64" s="16"/>
      <c r="FD64" s="47"/>
      <c r="FE64" s="25"/>
      <c r="FF64" s="45">
        <v>191</v>
      </c>
      <c r="FG64" s="46" t="s">
        <v>249</v>
      </c>
      <c r="FH64" s="16" t="s">
        <v>1526</v>
      </c>
      <c r="FI64" s="11">
        <v>44197.613287037035</v>
      </c>
      <c r="FJ64" s="11"/>
      <c r="FK64" s="16"/>
      <c r="FL64" s="47"/>
      <c r="FM64" s="25"/>
      <c r="FN64" s="45">
        <v>113</v>
      </c>
      <c r="FO64" s="46" t="s">
        <v>51</v>
      </c>
      <c r="FP64" s="16" t="s">
        <v>1529</v>
      </c>
      <c r="FQ64" s="11">
        <v>44197.672986111109</v>
      </c>
      <c r="FR64" s="11"/>
      <c r="FS64" s="16"/>
      <c r="FT64" s="47"/>
      <c r="FU64" s="25"/>
      <c r="FV64" s="45">
        <v>101</v>
      </c>
      <c r="FW64" s="46" t="s">
        <v>51</v>
      </c>
      <c r="FX64" s="16" t="s">
        <v>1532</v>
      </c>
      <c r="FY64" s="11">
        <v>44197.695381944446</v>
      </c>
      <c r="FZ64" s="11"/>
      <c r="GA64" s="16"/>
      <c r="GB64" s="47"/>
      <c r="GC64" s="25"/>
      <c r="GD64" s="45">
        <v>104</v>
      </c>
      <c r="GE64" s="46" t="s">
        <v>51</v>
      </c>
      <c r="GF64" s="16" t="s">
        <v>1595</v>
      </c>
      <c r="GG64" s="11">
        <v>44210.917291666665</v>
      </c>
      <c r="GH64" s="11"/>
      <c r="GI64" s="16"/>
      <c r="GJ64" s="47"/>
      <c r="GK64" s="25"/>
      <c r="GL64" s="45">
        <v>93</v>
      </c>
      <c r="GM64" s="46" t="s">
        <v>51</v>
      </c>
      <c r="GN64" s="16" t="s">
        <v>1597</v>
      </c>
      <c r="GO64" s="11">
        <v>44210.924745370372</v>
      </c>
      <c r="GP64" s="11"/>
      <c r="GQ64" s="16"/>
      <c r="GR64" s="47"/>
      <c r="GS64" s="25"/>
      <c r="GT64" s="45">
        <v>100</v>
      </c>
      <c r="GU64" s="46" t="s">
        <v>51</v>
      </c>
      <c r="GV64" s="16" t="s">
        <v>1599</v>
      </c>
      <c r="GW64" s="11">
        <v>44210.932210648149</v>
      </c>
      <c r="GX64" s="11"/>
      <c r="GY64" s="16"/>
      <c r="GZ64" s="47"/>
      <c r="HA64" s="25"/>
      <c r="HB64" s="45">
        <v>91</v>
      </c>
      <c r="HC64" s="46" t="s">
        <v>51</v>
      </c>
      <c r="HD64" s="16" t="s">
        <v>1600</v>
      </c>
      <c r="HE64" s="11">
        <v>44210.939664351848</v>
      </c>
      <c r="HF64" s="11"/>
      <c r="HG64" s="16"/>
      <c r="HH64" s="47"/>
      <c r="HI64" s="25"/>
      <c r="HJ64" s="45">
        <v>98</v>
      </c>
      <c r="HK64" s="46" t="s">
        <v>51</v>
      </c>
      <c r="HL64" s="16" t="s">
        <v>1604</v>
      </c>
      <c r="HM64" s="11">
        <v>44203.808136574073</v>
      </c>
      <c r="HN64" s="11"/>
      <c r="HO64" s="16"/>
      <c r="HP64" s="47"/>
      <c r="HQ64" s="25"/>
      <c r="HR64" s="45">
        <v>98</v>
      </c>
      <c r="HS64" s="46" t="s">
        <v>51</v>
      </c>
      <c r="HT64" s="16" t="s">
        <v>1607</v>
      </c>
      <c r="HU64" s="11">
        <v>44197.807453703703</v>
      </c>
      <c r="HV64" s="11"/>
      <c r="HW64" s="16"/>
      <c r="HX64" s="47"/>
      <c r="HY64" s="25"/>
      <c r="HZ64" s="45">
        <v>100</v>
      </c>
      <c r="IA64" s="46" t="s">
        <v>51</v>
      </c>
      <c r="IB64" s="16" t="s">
        <v>1610</v>
      </c>
      <c r="IC64" s="11">
        <v>44197.867280092592</v>
      </c>
      <c r="ID64" s="11"/>
      <c r="IE64" s="16"/>
      <c r="IF64" s="47"/>
      <c r="IG64" s="25"/>
      <c r="IJ64" s="18" t="s">
        <v>244</v>
      </c>
      <c r="IK64"/>
      <c r="IL64" s="24">
        <v>85</v>
      </c>
      <c r="IM64" s="45">
        <v>122</v>
      </c>
      <c r="IN64" s="46" t="s">
        <v>51</v>
      </c>
      <c r="IO64" s="16" t="s">
        <v>930</v>
      </c>
      <c r="IP64" s="11">
        <v>44202.764502314814</v>
      </c>
      <c r="IQ64" s="11"/>
      <c r="IR64" s="16"/>
      <c r="IS64" s="47"/>
      <c r="IT64" s="25"/>
      <c r="IU64" s="45">
        <v>108</v>
      </c>
      <c r="IV64" s="46" t="s">
        <v>51</v>
      </c>
      <c r="IW64" s="16" t="s">
        <v>872</v>
      </c>
      <c r="IX64" s="11">
        <v>44202.824849537035</v>
      </c>
      <c r="IY64" s="11"/>
      <c r="IZ64" s="16"/>
      <c r="JA64" s="47"/>
      <c r="JB64" s="25"/>
      <c r="JC64" s="45">
        <v>93</v>
      </c>
      <c r="JD64" s="46" t="s">
        <v>51</v>
      </c>
      <c r="JE64" s="16" t="s">
        <v>934</v>
      </c>
      <c r="JF64" s="11">
        <v>44202.847488425927</v>
      </c>
      <c r="JG64" s="11"/>
      <c r="JH64" s="16"/>
      <c r="JI64" s="47"/>
      <c r="JJ64" s="25"/>
      <c r="JK64" s="45">
        <v>98</v>
      </c>
      <c r="JL64" s="46" t="s">
        <v>51</v>
      </c>
      <c r="JM64" s="16" t="s">
        <v>936</v>
      </c>
      <c r="JN64" s="11">
        <v>44202.922962962963</v>
      </c>
      <c r="JO64" s="11"/>
      <c r="JP64" s="16"/>
      <c r="JQ64" s="47"/>
      <c r="JR64" s="25"/>
      <c r="JS64" s="45">
        <v>100</v>
      </c>
      <c r="JT64" s="46" t="s">
        <v>51</v>
      </c>
      <c r="JU64" s="16" t="s">
        <v>849</v>
      </c>
      <c r="JV64" s="11">
        <v>44202.983391203707</v>
      </c>
      <c r="JW64" s="11"/>
      <c r="JX64" s="16"/>
      <c r="JY64" s="47"/>
      <c r="JZ64" s="25"/>
      <c r="KA64" s="45">
        <v>100</v>
      </c>
      <c r="KB64" s="46" t="s">
        <v>51</v>
      </c>
      <c r="KC64" s="16" t="s">
        <v>854</v>
      </c>
      <c r="KD64" s="11">
        <v>44203.006064814814</v>
      </c>
      <c r="KE64" s="11"/>
      <c r="KF64" s="16"/>
      <c r="KG64" s="47"/>
      <c r="KH64" s="25"/>
      <c r="KI64" s="45">
        <v>127</v>
      </c>
      <c r="KJ64" s="46" t="s">
        <v>51</v>
      </c>
      <c r="KK64" s="16" t="s">
        <v>884</v>
      </c>
      <c r="KL64" s="11">
        <v>44203.07408564815</v>
      </c>
      <c r="KM64" s="11"/>
      <c r="KN64" s="16"/>
      <c r="KO64" s="47"/>
      <c r="KP64" s="25"/>
      <c r="KQ64" s="45">
        <v>109</v>
      </c>
      <c r="KR64" s="46" t="s">
        <v>51</v>
      </c>
      <c r="KS64" s="16" t="s">
        <v>1146</v>
      </c>
      <c r="KT64" s="11">
        <v>44203.127071759256</v>
      </c>
      <c r="KU64" s="11"/>
      <c r="KV64" s="16"/>
      <c r="KW64" s="47"/>
      <c r="KX64" s="25"/>
      <c r="KY64" s="45">
        <v>105</v>
      </c>
      <c r="KZ64" s="46" t="s">
        <v>51</v>
      </c>
      <c r="LA64" s="16" t="s">
        <v>1148</v>
      </c>
      <c r="LB64" s="11">
        <v>44203.157395833332</v>
      </c>
      <c r="LC64" s="11"/>
      <c r="LD64" s="16"/>
      <c r="LE64" s="47"/>
      <c r="LF64" s="25"/>
      <c r="LG64" s="45">
        <v>114</v>
      </c>
      <c r="LH64" s="46" t="s">
        <v>51</v>
      </c>
      <c r="LI64" s="16" t="s">
        <v>1152</v>
      </c>
      <c r="LJ64" s="11">
        <v>44203.21806712963</v>
      </c>
      <c r="LK64" s="11"/>
      <c r="LL64" s="16"/>
      <c r="LM64" s="47"/>
      <c r="LN64" s="25"/>
      <c r="LO64" s="45">
        <v>114</v>
      </c>
      <c r="LP64" s="46" t="s">
        <v>51</v>
      </c>
      <c r="LQ64" s="16" t="s">
        <v>826</v>
      </c>
      <c r="LR64" s="11">
        <v>44203.240810185183</v>
      </c>
      <c r="LS64" s="11"/>
      <c r="LT64" s="16"/>
      <c r="LU64" s="47"/>
      <c r="LV64" s="25"/>
      <c r="LW64" s="45">
        <v>111</v>
      </c>
      <c r="LX64" s="46" t="s">
        <v>51</v>
      </c>
      <c r="LY64" s="16" t="s">
        <v>830</v>
      </c>
      <c r="LZ64" s="11">
        <v>44203.286273148151</v>
      </c>
      <c r="MA64" s="11"/>
      <c r="MB64" s="16"/>
      <c r="MC64" s="47"/>
      <c r="MD64" s="25"/>
      <c r="ME64" s="45">
        <v>104</v>
      </c>
      <c r="MF64" s="46" t="s">
        <v>51</v>
      </c>
      <c r="MG64" s="16" t="s">
        <v>833</v>
      </c>
      <c r="MH64" s="11">
        <v>44203.309027777781</v>
      </c>
      <c r="MI64" s="11"/>
      <c r="MJ64" s="16"/>
      <c r="MK64" s="47"/>
      <c r="ML64" s="25"/>
    </row>
    <row r="65" spans="1:350" x14ac:dyDescent="0.25">
      <c r="A65" s="44" t="s">
        <v>245</v>
      </c>
      <c r="B65" s="53" t="s">
        <v>245</v>
      </c>
      <c r="C65" s="48"/>
      <c r="D65" s="29">
        <v>86</v>
      </c>
      <c r="E65" s="49">
        <v>105</v>
      </c>
      <c r="F65" s="50" t="s">
        <v>35</v>
      </c>
      <c r="G65" s="51" t="s">
        <v>305</v>
      </c>
      <c r="H65" s="34">
        <v>44200.931643518517</v>
      </c>
      <c r="I65" s="34"/>
      <c r="J65" s="51"/>
      <c r="K65" s="52"/>
      <c r="L65" s="31"/>
      <c r="M65" s="49">
        <v>98</v>
      </c>
      <c r="N65" s="50" t="s">
        <v>35</v>
      </c>
      <c r="O65" s="51" t="s">
        <v>309</v>
      </c>
      <c r="P65" s="34">
        <v>44200.938900462963</v>
      </c>
      <c r="Q65" s="34"/>
      <c r="R65" s="51"/>
      <c r="S65" s="52"/>
      <c r="T65" s="31"/>
      <c r="U65" s="49">
        <v>98</v>
      </c>
      <c r="V65" s="50" t="s">
        <v>35</v>
      </c>
      <c r="W65" s="51" t="s">
        <v>313</v>
      </c>
      <c r="X65" s="34">
        <v>44200.946180555555</v>
      </c>
      <c r="Y65" s="34"/>
      <c r="Z65" s="51"/>
      <c r="AA65" s="52"/>
      <c r="AB65" s="31"/>
      <c r="AC65" s="49">
        <v>18</v>
      </c>
      <c r="AD65" s="50" t="s">
        <v>232</v>
      </c>
      <c r="AE65" s="51" t="s">
        <v>318</v>
      </c>
      <c r="AF65" s="34">
        <v>44200.953449074077</v>
      </c>
      <c r="AG65" s="34"/>
      <c r="AH65" s="51"/>
      <c r="AI65" s="52"/>
      <c r="AJ65" s="31"/>
      <c r="AK65" s="49">
        <v>53</v>
      </c>
      <c r="AL65" s="50" t="s">
        <v>35</v>
      </c>
      <c r="AM65" s="51" t="s">
        <v>320</v>
      </c>
      <c r="AN65" s="34">
        <v>44200.960729166669</v>
      </c>
      <c r="AO65" s="34"/>
      <c r="AP65" s="51"/>
      <c r="AQ65" s="52"/>
      <c r="AR65" s="31"/>
      <c r="AS65" s="49">
        <v>17</v>
      </c>
      <c r="AT65" s="50" t="s">
        <v>232</v>
      </c>
      <c r="AU65" s="51" t="s">
        <v>321</v>
      </c>
      <c r="AV65" s="34">
        <v>44200.967986111114</v>
      </c>
      <c r="AW65" s="34"/>
      <c r="AX65" s="51"/>
      <c r="AY65" s="52"/>
      <c r="AZ65" s="31"/>
      <c r="BA65" s="49">
        <v>89</v>
      </c>
      <c r="BB65" s="50" t="s">
        <v>35</v>
      </c>
      <c r="BC65" s="51" t="s">
        <v>326</v>
      </c>
      <c r="BD65" s="34">
        <v>44200.975266203706</v>
      </c>
      <c r="BE65" s="34"/>
      <c r="BF65" s="51"/>
      <c r="BG65" s="52"/>
      <c r="BH65" s="31"/>
      <c r="BI65" s="49">
        <v>82</v>
      </c>
      <c r="BJ65" s="50" t="s">
        <v>35</v>
      </c>
      <c r="BK65" s="51" t="s">
        <v>330</v>
      </c>
      <c r="BL65" s="34">
        <v>44200.997083333335</v>
      </c>
      <c r="BM65" s="34"/>
      <c r="BN65" s="51"/>
      <c r="BO65" s="52"/>
      <c r="BP65" s="31"/>
      <c r="BQ65" s="49">
        <v>90</v>
      </c>
      <c r="BR65" s="50" t="s">
        <v>35</v>
      </c>
      <c r="BS65" s="51" t="s">
        <v>333</v>
      </c>
      <c r="BT65" s="34">
        <v>44201.004351851851</v>
      </c>
      <c r="BU65" s="34"/>
      <c r="BV65" s="51"/>
      <c r="BW65" s="52"/>
      <c r="BX65" s="31"/>
      <c r="BY65" s="49">
        <v>96</v>
      </c>
      <c r="BZ65" s="50" t="s">
        <v>35</v>
      </c>
      <c r="CA65" s="51" t="s">
        <v>334</v>
      </c>
      <c r="CB65" s="34">
        <v>44201.018888888888</v>
      </c>
      <c r="CC65" s="34"/>
      <c r="CD65" s="51"/>
      <c r="CE65" s="52"/>
      <c r="CF65" s="31"/>
      <c r="CG65" s="49">
        <v>98</v>
      </c>
      <c r="CH65" s="50" t="s">
        <v>35</v>
      </c>
      <c r="CI65" s="51" t="s">
        <v>336</v>
      </c>
      <c r="CJ65" s="34">
        <v>44201.026145833333</v>
      </c>
      <c r="CK65" s="34"/>
      <c r="CL65" s="51"/>
      <c r="CM65" s="52"/>
      <c r="CN65" s="31"/>
      <c r="CO65" s="49">
        <v>94</v>
      </c>
      <c r="CP65" s="50" t="s">
        <v>35</v>
      </c>
      <c r="CQ65" s="51" t="s">
        <v>338</v>
      </c>
      <c r="CR65" s="34">
        <v>44201.033414351848</v>
      </c>
      <c r="CS65" s="34"/>
      <c r="CT65" s="51"/>
      <c r="CU65" s="52"/>
      <c r="CV65" s="31"/>
      <c r="CW65" s="49">
        <v>113</v>
      </c>
      <c r="CX65" s="50" t="s">
        <v>51</v>
      </c>
      <c r="CY65" s="51" t="s">
        <v>674</v>
      </c>
      <c r="CZ65" s="34">
        <v>44201.142430555556</v>
      </c>
      <c r="DA65" s="34"/>
      <c r="DB65" s="51"/>
      <c r="DC65" s="52"/>
      <c r="DD65" s="31"/>
      <c r="DE65" s="49">
        <v>114</v>
      </c>
      <c r="DF65" s="50" t="s">
        <v>51</v>
      </c>
      <c r="DG65" s="51" t="s">
        <v>677</v>
      </c>
      <c r="DH65" s="34">
        <v>44201.193344907406</v>
      </c>
      <c r="DI65" s="34"/>
      <c r="DJ65" s="51"/>
      <c r="DK65" s="52"/>
      <c r="DL65" s="31"/>
      <c r="DM65" s="49">
        <v>105</v>
      </c>
      <c r="DN65" s="50" t="s">
        <v>51</v>
      </c>
      <c r="DO65" s="51" t="s">
        <v>681</v>
      </c>
      <c r="DP65" s="34">
        <v>44201.244259259256</v>
      </c>
      <c r="DQ65" s="34"/>
      <c r="DR65" s="51"/>
      <c r="DS65" s="52"/>
      <c r="DT65" s="31"/>
      <c r="DU65" s="49">
        <v>124</v>
      </c>
      <c r="DV65" s="50" t="s">
        <v>51</v>
      </c>
      <c r="DW65" s="51" t="s">
        <v>601</v>
      </c>
      <c r="DX65" s="34">
        <v>44201.091562499998</v>
      </c>
      <c r="DY65" s="34"/>
      <c r="DZ65" s="51"/>
      <c r="EA65" s="52"/>
      <c r="EB65" s="31"/>
      <c r="EC65" s="31"/>
      <c r="ED65" s="44" t="s">
        <v>245</v>
      </c>
      <c r="EE65" s="53" t="s">
        <v>245</v>
      </c>
      <c r="EF65" s="48"/>
      <c r="EG65" s="29">
        <v>86</v>
      </c>
      <c r="EH65" s="49">
        <v>125</v>
      </c>
      <c r="EI65" s="50" t="s">
        <v>51</v>
      </c>
      <c r="EJ65" s="51" t="s">
        <v>1517</v>
      </c>
      <c r="EK65" s="34">
        <v>44197.471388888887</v>
      </c>
      <c r="EL65" s="34"/>
      <c r="EM65" s="51"/>
      <c r="EN65" s="52"/>
      <c r="EO65" s="31"/>
      <c r="EP65" s="49">
        <v>104</v>
      </c>
      <c r="EQ65" s="50" t="s">
        <v>51</v>
      </c>
      <c r="ER65" s="51" t="s">
        <v>1519</v>
      </c>
      <c r="ES65" s="34">
        <v>44197.538564814815</v>
      </c>
      <c r="ET65" s="34"/>
      <c r="EU65" s="51"/>
      <c r="EV65" s="52"/>
      <c r="EW65" s="31"/>
      <c r="EX65" s="49">
        <v>72</v>
      </c>
      <c r="EY65" s="50" t="s">
        <v>51</v>
      </c>
      <c r="EZ65" s="51" t="s">
        <v>1396</v>
      </c>
      <c r="FA65" s="34">
        <v>44197.553576388891</v>
      </c>
      <c r="FB65" s="34"/>
      <c r="FC65" s="51"/>
      <c r="FD65" s="52"/>
      <c r="FE65" s="31"/>
      <c r="FF65" s="49">
        <v>71</v>
      </c>
      <c r="FG65" s="50" t="s">
        <v>51</v>
      </c>
      <c r="FH65" s="51" t="s">
        <v>1526</v>
      </c>
      <c r="FI65" s="34">
        <v>44197.613287037035</v>
      </c>
      <c r="FJ65" s="34"/>
      <c r="FK65" s="51"/>
      <c r="FL65" s="52"/>
      <c r="FM65" s="31"/>
      <c r="FN65" s="49">
        <v>68</v>
      </c>
      <c r="FO65" s="50" t="s">
        <v>51</v>
      </c>
      <c r="FP65" s="51" t="s">
        <v>1377</v>
      </c>
      <c r="FQ65" s="34">
        <v>44197.643136574072</v>
      </c>
      <c r="FR65" s="34"/>
      <c r="FS65" s="51"/>
      <c r="FT65" s="52"/>
      <c r="FU65" s="31"/>
      <c r="FV65" s="49">
        <v>112</v>
      </c>
      <c r="FW65" s="50" t="s">
        <v>51</v>
      </c>
      <c r="FX65" s="51" t="s">
        <v>1532</v>
      </c>
      <c r="FY65" s="34">
        <v>44197.695381944446</v>
      </c>
      <c r="FZ65" s="34"/>
      <c r="GA65" s="51"/>
      <c r="GB65" s="52"/>
      <c r="GC65" s="31"/>
      <c r="GD65" s="49">
        <v>108</v>
      </c>
      <c r="GE65" s="50" t="s">
        <v>51</v>
      </c>
      <c r="GF65" s="51" t="s">
        <v>1595</v>
      </c>
      <c r="GG65" s="34">
        <v>44210.917291666665</v>
      </c>
      <c r="GH65" s="34"/>
      <c r="GI65" s="51"/>
      <c r="GJ65" s="52"/>
      <c r="GK65" s="31"/>
      <c r="GL65" s="49">
        <v>106</v>
      </c>
      <c r="GM65" s="50" t="s">
        <v>51</v>
      </c>
      <c r="GN65" s="51" t="s">
        <v>1597</v>
      </c>
      <c r="GO65" s="34">
        <v>44210.924745370372</v>
      </c>
      <c r="GP65" s="34"/>
      <c r="GQ65" s="51"/>
      <c r="GR65" s="52"/>
      <c r="GS65" s="31"/>
      <c r="GT65" s="49">
        <v>106</v>
      </c>
      <c r="GU65" s="50" t="s">
        <v>51</v>
      </c>
      <c r="GV65" s="51" t="s">
        <v>1599</v>
      </c>
      <c r="GW65" s="34">
        <v>44210.932210648149</v>
      </c>
      <c r="GX65" s="34"/>
      <c r="GY65" s="51"/>
      <c r="GZ65" s="52"/>
      <c r="HA65" s="31"/>
      <c r="HB65" s="49">
        <v>108</v>
      </c>
      <c r="HC65" s="50" t="s">
        <v>51</v>
      </c>
      <c r="HD65" s="51" t="s">
        <v>1600</v>
      </c>
      <c r="HE65" s="34">
        <v>44210.939664351848</v>
      </c>
      <c r="HF65" s="34"/>
      <c r="HG65" s="51"/>
      <c r="HH65" s="52"/>
      <c r="HI65" s="31"/>
      <c r="HJ65" s="49">
        <v>104</v>
      </c>
      <c r="HK65" s="50" t="s">
        <v>51</v>
      </c>
      <c r="HL65" s="51" t="s">
        <v>1604</v>
      </c>
      <c r="HM65" s="34">
        <v>44203.808136574073</v>
      </c>
      <c r="HN65" s="34"/>
      <c r="HO65" s="51"/>
      <c r="HP65" s="52"/>
      <c r="HQ65" s="31"/>
      <c r="HR65" s="49">
        <v>111</v>
      </c>
      <c r="HS65" s="50" t="s">
        <v>51</v>
      </c>
      <c r="HT65" s="51" t="s">
        <v>1607</v>
      </c>
      <c r="HU65" s="34">
        <v>44197.807453703703</v>
      </c>
      <c r="HV65" s="34"/>
      <c r="HW65" s="51"/>
      <c r="HX65" s="52"/>
      <c r="HY65" s="31"/>
      <c r="HZ65" s="49">
        <v>113</v>
      </c>
      <c r="IA65" s="50" t="s">
        <v>51</v>
      </c>
      <c r="IB65" s="51" t="s">
        <v>1610</v>
      </c>
      <c r="IC65" s="34">
        <v>44197.867280092592</v>
      </c>
      <c r="ID65" s="34"/>
      <c r="IE65" s="51"/>
      <c r="IF65" s="52"/>
      <c r="IG65" s="31"/>
      <c r="IJ65" s="53" t="s">
        <v>245</v>
      </c>
      <c r="IK65" s="48"/>
      <c r="IL65" s="29">
        <v>86</v>
      </c>
      <c r="IM65" s="49">
        <v>112</v>
      </c>
      <c r="IN65" s="50" t="s">
        <v>51</v>
      </c>
      <c r="IO65" s="51" t="s">
        <v>930</v>
      </c>
      <c r="IP65" s="34">
        <v>44202.764502314814</v>
      </c>
      <c r="IQ65" s="34"/>
      <c r="IR65" s="51"/>
      <c r="IS65" s="52"/>
      <c r="IT65" s="31"/>
      <c r="IU65" s="49">
        <v>98</v>
      </c>
      <c r="IV65" s="50" t="s">
        <v>51</v>
      </c>
      <c r="IW65" s="51" t="s">
        <v>872</v>
      </c>
      <c r="IX65" s="34">
        <v>44202.824849537035</v>
      </c>
      <c r="IY65" s="34"/>
      <c r="IZ65" s="51"/>
      <c r="JA65" s="52"/>
      <c r="JB65" s="31"/>
      <c r="JC65" s="49">
        <v>92</v>
      </c>
      <c r="JD65" s="50" t="s">
        <v>51</v>
      </c>
      <c r="JE65" s="51" t="s">
        <v>934</v>
      </c>
      <c r="JF65" s="34">
        <v>44202.847488425927</v>
      </c>
      <c r="JG65" s="34"/>
      <c r="JH65" s="51"/>
      <c r="JI65" s="52"/>
      <c r="JJ65" s="31"/>
      <c r="JK65" s="49">
        <v>94</v>
      </c>
      <c r="JL65" s="50" t="s">
        <v>51</v>
      </c>
      <c r="JM65" s="51" t="s">
        <v>936</v>
      </c>
      <c r="JN65" s="34">
        <v>44202.922962962963</v>
      </c>
      <c r="JO65" s="34"/>
      <c r="JP65" s="51"/>
      <c r="JQ65" s="52"/>
      <c r="JR65" s="31"/>
      <c r="JS65" s="49">
        <v>93</v>
      </c>
      <c r="JT65" s="50" t="s">
        <v>51</v>
      </c>
      <c r="JU65" s="51" t="s">
        <v>849</v>
      </c>
      <c r="JV65" s="34">
        <v>44202.983391203707</v>
      </c>
      <c r="JW65" s="34"/>
      <c r="JX65" s="51"/>
      <c r="JY65" s="52"/>
      <c r="JZ65" s="31"/>
      <c r="KA65" s="49">
        <v>93</v>
      </c>
      <c r="KB65" s="50" t="s">
        <v>51</v>
      </c>
      <c r="KC65" s="51" t="s">
        <v>854</v>
      </c>
      <c r="KD65" s="34">
        <v>44203.006064814814</v>
      </c>
      <c r="KE65" s="34"/>
      <c r="KF65" s="51"/>
      <c r="KG65" s="52"/>
      <c r="KH65" s="31"/>
      <c r="KI65" s="49">
        <v>125</v>
      </c>
      <c r="KJ65" s="50" t="s">
        <v>51</v>
      </c>
      <c r="KK65" s="51" t="s">
        <v>884</v>
      </c>
      <c r="KL65" s="34">
        <v>44203.07408564815</v>
      </c>
      <c r="KM65" s="34"/>
      <c r="KN65" s="51"/>
      <c r="KO65" s="52"/>
      <c r="KP65" s="31"/>
      <c r="KQ65" s="49">
        <v>102</v>
      </c>
      <c r="KR65" s="50" t="s">
        <v>51</v>
      </c>
      <c r="KS65" s="51" t="s">
        <v>1146</v>
      </c>
      <c r="KT65" s="34">
        <v>44203.127071759256</v>
      </c>
      <c r="KU65" s="34"/>
      <c r="KV65" s="51"/>
      <c r="KW65" s="52"/>
      <c r="KX65" s="31"/>
      <c r="KY65" s="49">
        <v>98</v>
      </c>
      <c r="KZ65" s="50" t="s">
        <v>51</v>
      </c>
      <c r="LA65" s="51" t="s">
        <v>1148</v>
      </c>
      <c r="LB65" s="34">
        <v>44203.157395833332</v>
      </c>
      <c r="LC65" s="34"/>
      <c r="LD65" s="51"/>
      <c r="LE65" s="52"/>
      <c r="LF65" s="31"/>
      <c r="LG65" s="49">
        <v>104</v>
      </c>
      <c r="LH65" s="50" t="s">
        <v>51</v>
      </c>
      <c r="LI65" s="51" t="s">
        <v>1152</v>
      </c>
      <c r="LJ65" s="34">
        <v>44203.21806712963</v>
      </c>
      <c r="LK65" s="34"/>
      <c r="LL65" s="51"/>
      <c r="LM65" s="52"/>
      <c r="LN65" s="31"/>
      <c r="LO65" s="49">
        <v>104</v>
      </c>
      <c r="LP65" s="50" t="s">
        <v>51</v>
      </c>
      <c r="LQ65" s="51" t="s">
        <v>826</v>
      </c>
      <c r="LR65" s="34">
        <v>44203.240810185183</v>
      </c>
      <c r="LS65" s="34"/>
      <c r="LT65" s="51"/>
      <c r="LU65" s="52"/>
      <c r="LV65" s="31"/>
      <c r="LW65" s="49">
        <v>115</v>
      </c>
      <c r="LX65" s="50" t="s">
        <v>51</v>
      </c>
      <c r="LY65" s="51" t="s">
        <v>830</v>
      </c>
      <c r="LZ65" s="34">
        <v>44203.286273148151</v>
      </c>
      <c r="MA65" s="34"/>
      <c r="MB65" s="51"/>
      <c r="MC65" s="52"/>
      <c r="MD65" s="31"/>
      <c r="ME65" s="49">
        <v>98</v>
      </c>
      <c r="MF65" s="50" t="s">
        <v>51</v>
      </c>
      <c r="MG65" s="51" t="s">
        <v>833</v>
      </c>
      <c r="MH65" s="34">
        <v>44203.309027777781</v>
      </c>
      <c r="MI65" s="34"/>
      <c r="MJ65" s="51"/>
      <c r="MK65" s="52"/>
      <c r="ML65" s="31"/>
    </row>
    <row r="66" spans="1:350" x14ac:dyDescent="0.25">
      <c r="A66" s="44" t="s">
        <v>246</v>
      </c>
      <c r="B66" s="18" t="s">
        <v>246</v>
      </c>
      <c r="C66"/>
      <c r="D66" s="24">
        <v>87</v>
      </c>
      <c r="E66" s="45">
        <v>108</v>
      </c>
      <c r="F66" s="46" t="s">
        <v>35</v>
      </c>
      <c r="G66" s="16" t="s">
        <v>305</v>
      </c>
      <c r="H66" s="11">
        <v>44200.931643518517</v>
      </c>
      <c r="I66" s="11"/>
      <c r="J66" s="16"/>
      <c r="K66" s="47"/>
      <c r="L66" s="25"/>
      <c r="M66" s="45">
        <v>94</v>
      </c>
      <c r="N66" s="46" t="s">
        <v>35</v>
      </c>
      <c r="O66" s="16" t="s">
        <v>309</v>
      </c>
      <c r="P66" s="11">
        <v>44200.938900462963</v>
      </c>
      <c r="Q66" s="11"/>
      <c r="R66" s="16"/>
      <c r="S66" s="47"/>
      <c r="T66" s="25"/>
      <c r="U66" s="45">
        <v>94</v>
      </c>
      <c r="V66" s="46" t="s">
        <v>35</v>
      </c>
      <c r="W66" s="16" t="s">
        <v>313</v>
      </c>
      <c r="X66" s="11">
        <v>44200.946180555555</v>
      </c>
      <c r="Y66" s="11"/>
      <c r="Z66" s="16"/>
      <c r="AA66" s="47"/>
      <c r="AB66" s="25"/>
      <c r="AC66" s="45">
        <v>43</v>
      </c>
      <c r="AD66" s="46" t="s">
        <v>232</v>
      </c>
      <c r="AE66" s="16" t="s">
        <v>318</v>
      </c>
      <c r="AF66" s="11">
        <v>44200.953449074077</v>
      </c>
      <c r="AG66" s="11"/>
      <c r="AH66" s="16"/>
      <c r="AI66" s="47"/>
      <c r="AJ66" s="25"/>
      <c r="AK66" s="45">
        <v>62</v>
      </c>
      <c r="AL66" s="46" t="s">
        <v>35</v>
      </c>
      <c r="AM66" s="16" t="s">
        <v>320</v>
      </c>
      <c r="AN66" s="11">
        <v>44200.960729166669</v>
      </c>
      <c r="AO66" s="11"/>
      <c r="AP66" s="16"/>
      <c r="AQ66" s="47"/>
      <c r="AR66" s="25"/>
      <c r="AS66" s="45">
        <v>48</v>
      </c>
      <c r="AT66" s="46" t="s">
        <v>232</v>
      </c>
      <c r="AU66" s="16" t="s">
        <v>321</v>
      </c>
      <c r="AV66" s="11">
        <v>44200.967986111114</v>
      </c>
      <c r="AW66" s="11"/>
      <c r="AX66" s="16"/>
      <c r="AY66" s="47"/>
      <c r="AZ66" s="25"/>
      <c r="BA66" s="45">
        <v>87</v>
      </c>
      <c r="BB66" s="46" t="s">
        <v>35</v>
      </c>
      <c r="BC66" s="16" t="s">
        <v>326</v>
      </c>
      <c r="BD66" s="11">
        <v>44200.975266203706</v>
      </c>
      <c r="BE66" s="11"/>
      <c r="BF66" s="16"/>
      <c r="BG66" s="47"/>
      <c r="BH66" s="25"/>
      <c r="BI66" s="45">
        <v>77</v>
      </c>
      <c r="BJ66" s="46" t="s">
        <v>35</v>
      </c>
      <c r="BK66" s="16" t="s">
        <v>330</v>
      </c>
      <c r="BL66" s="11">
        <v>44200.997083333335</v>
      </c>
      <c r="BM66" s="11"/>
      <c r="BN66" s="16"/>
      <c r="BO66" s="47"/>
      <c r="BP66" s="25"/>
      <c r="BQ66" s="45">
        <v>83</v>
      </c>
      <c r="BR66" s="46" t="s">
        <v>35</v>
      </c>
      <c r="BS66" s="16" t="s">
        <v>333</v>
      </c>
      <c r="BT66" s="11">
        <v>44201.004351851851</v>
      </c>
      <c r="BU66" s="11"/>
      <c r="BV66" s="16"/>
      <c r="BW66" s="47"/>
      <c r="BX66" s="25"/>
      <c r="BY66" s="45">
        <v>89</v>
      </c>
      <c r="BZ66" s="46" t="s">
        <v>35</v>
      </c>
      <c r="CA66" s="16" t="s">
        <v>334</v>
      </c>
      <c r="CB66" s="11">
        <v>44201.018888888888</v>
      </c>
      <c r="CC66" s="11"/>
      <c r="CD66" s="16"/>
      <c r="CE66" s="47"/>
      <c r="CF66" s="25"/>
      <c r="CG66" s="45">
        <v>92</v>
      </c>
      <c r="CH66" s="46" t="s">
        <v>35</v>
      </c>
      <c r="CI66" s="16" t="s">
        <v>336</v>
      </c>
      <c r="CJ66" s="11">
        <v>44201.026145833333</v>
      </c>
      <c r="CK66" s="11"/>
      <c r="CL66" s="16"/>
      <c r="CM66" s="47"/>
      <c r="CN66" s="25"/>
      <c r="CO66" s="45">
        <v>87</v>
      </c>
      <c r="CP66" s="46" t="s">
        <v>35</v>
      </c>
      <c r="CQ66" s="16" t="s">
        <v>338</v>
      </c>
      <c r="CR66" s="11">
        <v>44201.033414351848</v>
      </c>
      <c r="CS66" s="11"/>
      <c r="CT66" s="16"/>
      <c r="CU66" s="47"/>
      <c r="CV66" s="25"/>
      <c r="CW66" s="45">
        <v>116</v>
      </c>
      <c r="CX66" s="46" t="s">
        <v>51</v>
      </c>
      <c r="CY66" s="16" t="s">
        <v>674</v>
      </c>
      <c r="CZ66" s="11">
        <v>44201.142430555556</v>
      </c>
      <c r="DA66" s="11"/>
      <c r="DB66" s="16"/>
      <c r="DC66" s="47"/>
      <c r="DD66" s="25"/>
      <c r="DE66" s="45">
        <v>112</v>
      </c>
      <c r="DF66" s="46" t="s">
        <v>51</v>
      </c>
      <c r="DG66" s="16" t="s">
        <v>677</v>
      </c>
      <c r="DH66" s="11">
        <v>44201.193344907406</v>
      </c>
      <c r="DI66" s="11"/>
      <c r="DJ66" s="16"/>
      <c r="DK66" s="47"/>
      <c r="DL66" s="25"/>
      <c r="DM66" s="45">
        <v>109</v>
      </c>
      <c r="DN66" s="46" t="s">
        <v>51</v>
      </c>
      <c r="DO66" s="16" t="s">
        <v>681</v>
      </c>
      <c r="DP66" s="11">
        <v>44201.244259259256</v>
      </c>
      <c r="DQ66" s="11"/>
      <c r="DR66" s="16"/>
      <c r="DS66" s="47"/>
      <c r="DT66" s="25"/>
      <c r="DU66" s="45">
        <v>115</v>
      </c>
      <c r="DV66" s="46" t="s">
        <v>51</v>
      </c>
      <c r="DW66" s="16" t="s">
        <v>601</v>
      </c>
      <c r="DX66" s="11">
        <v>44201.091562499998</v>
      </c>
      <c r="DY66" s="11"/>
      <c r="DZ66" s="16"/>
      <c r="EA66" s="47"/>
      <c r="EB66" s="25"/>
      <c r="EC66" s="25"/>
      <c r="ED66" s="44" t="s">
        <v>246</v>
      </c>
      <c r="EE66" s="18" t="s">
        <v>246</v>
      </c>
      <c r="EF66"/>
      <c r="EG66" s="24">
        <v>87</v>
      </c>
      <c r="EH66" s="45">
        <v>105</v>
      </c>
      <c r="EI66" s="46" t="s">
        <v>51</v>
      </c>
      <c r="EJ66" s="16" t="s">
        <v>1517</v>
      </c>
      <c r="EK66" s="11">
        <v>44197.471388888887</v>
      </c>
      <c r="EL66" s="11"/>
      <c r="EM66" s="16"/>
      <c r="EN66" s="47"/>
      <c r="EO66" s="25"/>
      <c r="EP66" s="45">
        <v>108</v>
      </c>
      <c r="EQ66" s="46" t="s">
        <v>51</v>
      </c>
      <c r="ER66" s="16" t="s">
        <v>1519</v>
      </c>
      <c r="ES66" s="11">
        <v>44197.538564814815</v>
      </c>
      <c r="ET66" s="11"/>
      <c r="EU66" s="16"/>
      <c r="EV66" s="47"/>
      <c r="EW66" s="25"/>
      <c r="EX66" s="45">
        <v>70</v>
      </c>
      <c r="EY66" s="46" t="s">
        <v>51</v>
      </c>
      <c r="EZ66" s="16" t="s">
        <v>1396</v>
      </c>
      <c r="FA66" s="11">
        <v>44197.553576388891</v>
      </c>
      <c r="FB66" s="11"/>
      <c r="FC66" s="16"/>
      <c r="FD66" s="47"/>
      <c r="FE66" s="25"/>
      <c r="FF66" s="45">
        <v>69</v>
      </c>
      <c r="FG66" s="46" t="s">
        <v>51</v>
      </c>
      <c r="FH66" s="16" t="s">
        <v>1526</v>
      </c>
      <c r="FI66" s="11">
        <v>44197.613287037035</v>
      </c>
      <c r="FJ66" s="11"/>
      <c r="FK66" s="16"/>
      <c r="FL66" s="47"/>
      <c r="FM66" s="25"/>
      <c r="FN66" s="45">
        <v>48</v>
      </c>
      <c r="FO66" s="46" t="s">
        <v>249</v>
      </c>
      <c r="FP66" s="16" t="s">
        <v>1377</v>
      </c>
      <c r="FQ66" s="11">
        <v>44197.643136574072</v>
      </c>
      <c r="FR66" s="11"/>
      <c r="FS66" s="16"/>
      <c r="FT66" s="47"/>
      <c r="FU66" s="25"/>
      <c r="FV66" s="45">
        <v>107</v>
      </c>
      <c r="FW66" s="46" t="s">
        <v>51</v>
      </c>
      <c r="FX66" s="16" t="s">
        <v>1532</v>
      </c>
      <c r="FY66" s="11">
        <v>44197.695381944446</v>
      </c>
      <c r="FZ66" s="11"/>
      <c r="GA66" s="16"/>
      <c r="GB66" s="47"/>
      <c r="GC66" s="25"/>
      <c r="GD66" s="45">
        <v>111</v>
      </c>
      <c r="GE66" s="46" t="s">
        <v>51</v>
      </c>
      <c r="GF66" s="16" t="s">
        <v>1595</v>
      </c>
      <c r="GG66" s="11">
        <v>44210.917291666665</v>
      </c>
      <c r="GH66" s="11"/>
      <c r="GI66" s="16"/>
      <c r="GJ66" s="47"/>
      <c r="GK66" s="25"/>
      <c r="GL66" s="45">
        <v>108</v>
      </c>
      <c r="GM66" s="46" t="s">
        <v>51</v>
      </c>
      <c r="GN66" s="16" t="s">
        <v>1597</v>
      </c>
      <c r="GO66" s="11">
        <v>44210.924745370372</v>
      </c>
      <c r="GP66" s="11"/>
      <c r="GQ66" s="16"/>
      <c r="GR66" s="47"/>
      <c r="GS66" s="25"/>
      <c r="GT66" s="45">
        <v>107</v>
      </c>
      <c r="GU66" s="46" t="s">
        <v>51</v>
      </c>
      <c r="GV66" s="16" t="s">
        <v>1599</v>
      </c>
      <c r="GW66" s="11">
        <v>44210.932210648149</v>
      </c>
      <c r="GX66" s="11"/>
      <c r="GY66" s="16"/>
      <c r="GZ66" s="47"/>
      <c r="HA66" s="25"/>
      <c r="HB66" s="45">
        <v>109</v>
      </c>
      <c r="HC66" s="46" t="s">
        <v>51</v>
      </c>
      <c r="HD66" s="16" t="s">
        <v>1600</v>
      </c>
      <c r="HE66" s="11">
        <v>44210.939664351848</v>
      </c>
      <c r="HF66" s="11"/>
      <c r="HG66" s="16"/>
      <c r="HH66" s="47"/>
      <c r="HI66" s="25"/>
      <c r="HJ66" s="45">
        <v>108</v>
      </c>
      <c r="HK66" s="46" t="s">
        <v>51</v>
      </c>
      <c r="HL66" s="16" t="s">
        <v>1604</v>
      </c>
      <c r="HM66" s="11">
        <v>44203.808136574073</v>
      </c>
      <c r="HN66" s="11"/>
      <c r="HO66" s="16"/>
      <c r="HP66" s="47"/>
      <c r="HQ66" s="25"/>
      <c r="HR66" s="45">
        <v>107</v>
      </c>
      <c r="HS66" s="46" t="s">
        <v>51</v>
      </c>
      <c r="HT66" s="16" t="s">
        <v>1607</v>
      </c>
      <c r="HU66" s="11">
        <v>44197.807453703703</v>
      </c>
      <c r="HV66" s="11"/>
      <c r="HW66" s="16"/>
      <c r="HX66" s="47"/>
      <c r="HY66" s="25"/>
      <c r="HZ66" s="45">
        <v>103</v>
      </c>
      <c r="IA66" s="46" t="s">
        <v>51</v>
      </c>
      <c r="IB66" s="16" t="s">
        <v>1610</v>
      </c>
      <c r="IC66" s="11">
        <v>44197.867280092592</v>
      </c>
      <c r="ID66" s="11"/>
      <c r="IE66" s="16"/>
      <c r="IF66" s="47"/>
      <c r="IG66" s="25"/>
      <c r="IJ66" s="18" t="s">
        <v>246</v>
      </c>
      <c r="IK66"/>
      <c r="IL66" s="24">
        <v>87</v>
      </c>
      <c r="IM66" s="45">
        <v>122</v>
      </c>
      <c r="IN66" s="46" t="s">
        <v>51</v>
      </c>
      <c r="IO66" s="16" t="s">
        <v>930</v>
      </c>
      <c r="IP66" s="11">
        <v>44202.764502314814</v>
      </c>
      <c r="IQ66" s="11"/>
      <c r="IR66" s="16"/>
      <c r="IS66" s="47"/>
      <c r="IT66" s="25"/>
      <c r="IU66" s="45">
        <v>100</v>
      </c>
      <c r="IV66" s="46" t="s">
        <v>51</v>
      </c>
      <c r="IW66" s="16" t="s">
        <v>872</v>
      </c>
      <c r="IX66" s="11">
        <v>44202.824849537035</v>
      </c>
      <c r="IY66" s="11"/>
      <c r="IZ66" s="16"/>
      <c r="JA66" s="47"/>
      <c r="JB66" s="25"/>
      <c r="JC66" s="45">
        <v>90</v>
      </c>
      <c r="JD66" s="46" t="s">
        <v>51</v>
      </c>
      <c r="JE66" s="16" t="s">
        <v>934</v>
      </c>
      <c r="JF66" s="11">
        <v>44202.847488425927</v>
      </c>
      <c r="JG66" s="11"/>
      <c r="JH66" s="16"/>
      <c r="JI66" s="47"/>
      <c r="JJ66" s="25"/>
      <c r="JK66" s="45">
        <v>91</v>
      </c>
      <c r="JL66" s="46" t="s">
        <v>51</v>
      </c>
      <c r="JM66" s="16" t="s">
        <v>936</v>
      </c>
      <c r="JN66" s="11">
        <v>44202.922962962963</v>
      </c>
      <c r="JO66" s="11"/>
      <c r="JP66" s="16"/>
      <c r="JQ66" s="47"/>
      <c r="JR66" s="25"/>
      <c r="JS66" s="45">
        <v>99</v>
      </c>
      <c r="JT66" s="46" t="s">
        <v>51</v>
      </c>
      <c r="JU66" s="16" t="s">
        <v>849</v>
      </c>
      <c r="JV66" s="11">
        <v>44202.983391203707</v>
      </c>
      <c r="JW66" s="11"/>
      <c r="JX66" s="16"/>
      <c r="JY66" s="47"/>
      <c r="JZ66" s="25"/>
      <c r="KA66" s="45">
        <v>89</v>
      </c>
      <c r="KB66" s="46" t="s">
        <v>51</v>
      </c>
      <c r="KC66" s="16" t="s">
        <v>854</v>
      </c>
      <c r="KD66" s="11">
        <v>44203.006064814814</v>
      </c>
      <c r="KE66" s="11"/>
      <c r="KF66" s="16"/>
      <c r="KG66" s="47"/>
      <c r="KH66" s="25"/>
      <c r="KI66" s="45">
        <v>118</v>
      </c>
      <c r="KJ66" s="46" t="s">
        <v>51</v>
      </c>
      <c r="KK66" s="16" t="s">
        <v>884</v>
      </c>
      <c r="KL66" s="11">
        <v>44203.07408564815</v>
      </c>
      <c r="KM66" s="11"/>
      <c r="KN66" s="16"/>
      <c r="KO66" s="47"/>
      <c r="KP66" s="25"/>
      <c r="KQ66" s="45">
        <v>104</v>
      </c>
      <c r="KR66" s="46" t="s">
        <v>51</v>
      </c>
      <c r="KS66" s="16" t="s">
        <v>1146</v>
      </c>
      <c r="KT66" s="11">
        <v>44203.127071759256</v>
      </c>
      <c r="KU66" s="11"/>
      <c r="KV66" s="16"/>
      <c r="KW66" s="47"/>
      <c r="KX66" s="25"/>
      <c r="KY66" s="45">
        <v>99</v>
      </c>
      <c r="KZ66" s="46" t="s">
        <v>51</v>
      </c>
      <c r="LA66" s="16" t="s">
        <v>1148</v>
      </c>
      <c r="LB66" s="11">
        <v>44203.157395833332</v>
      </c>
      <c r="LC66" s="11"/>
      <c r="LD66" s="16"/>
      <c r="LE66" s="47"/>
      <c r="LF66" s="25"/>
      <c r="LG66" s="45">
        <v>100</v>
      </c>
      <c r="LH66" s="46" t="s">
        <v>51</v>
      </c>
      <c r="LI66" s="16" t="s">
        <v>1152</v>
      </c>
      <c r="LJ66" s="11">
        <v>44203.21806712963</v>
      </c>
      <c r="LK66" s="11"/>
      <c r="LL66" s="16"/>
      <c r="LM66" s="47"/>
      <c r="LN66" s="25"/>
      <c r="LO66" s="45">
        <v>108</v>
      </c>
      <c r="LP66" s="46" t="s">
        <v>51</v>
      </c>
      <c r="LQ66" s="16" t="s">
        <v>826</v>
      </c>
      <c r="LR66" s="11">
        <v>44203.240810185183</v>
      </c>
      <c r="LS66" s="11"/>
      <c r="LT66" s="16"/>
      <c r="LU66" s="47"/>
      <c r="LV66" s="25"/>
      <c r="LW66" s="45">
        <v>113</v>
      </c>
      <c r="LX66" s="46" t="s">
        <v>51</v>
      </c>
      <c r="LY66" s="16" t="s">
        <v>830</v>
      </c>
      <c r="LZ66" s="11">
        <v>44203.286273148151</v>
      </c>
      <c r="MA66" s="11"/>
      <c r="MB66" s="16"/>
      <c r="MC66" s="47"/>
      <c r="MD66" s="25"/>
      <c r="ME66" s="45">
        <v>98</v>
      </c>
      <c r="MF66" s="46" t="s">
        <v>51</v>
      </c>
      <c r="MG66" s="16" t="s">
        <v>833</v>
      </c>
      <c r="MH66" s="11">
        <v>44203.309027777781</v>
      </c>
      <c r="MI66" s="11"/>
      <c r="MJ66" s="16"/>
      <c r="MK66" s="47"/>
      <c r="ML66" s="25"/>
    </row>
    <row r="67" spans="1:350" x14ac:dyDescent="0.25">
      <c r="A67" s="44" t="s">
        <v>247</v>
      </c>
      <c r="B67" s="53" t="s">
        <v>247</v>
      </c>
      <c r="C67" s="48"/>
      <c r="D67" s="29">
        <v>88</v>
      </c>
      <c r="E67" s="49">
        <v>101</v>
      </c>
      <c r="F67" s="50" t="s">
        <v>35</v>
      </c>
      <c r="G67" s="51" t="s">
        <v>305</v>
      </c>
      <c r="H67" s="34">
        <v>44200.931643518517</v>
      </c>
      <c r="I67" s="34"/>
      <c r="J67" s="51"/>
      <c r="K67" s="52"/>
      <c r="L67" s="31"/>
      <c r="M67" s="49">
        <v>97</v>
      </c>
      <c r="N67" s="50" t="s">
        <v>35</v>
      </c>
      <c r="O67" s="51" t="s">
        <v>309</v>
      </c>
      <c r="P67" s="34">
        <v>44200.938900462963</v>
      </c>
      <c r="Q67" s="34"/>
      <c r="R67" s="51"/>
      <c r="S67" s="52"/>
      <c r="T67" s="31"/>
      <c r="U67" s="49">
        <v>96</v>
      </c>
      <c r="V67" s="50" t="s">
        <v>35</v>
      </c>
      <c r="W67" s="51" t="s">
        <v>313</v>
      </c>
      <c r="X67" s="34">
        <v>44200.946180555555</v>
      </c>
      <c r="Y67" s="34"/>
      <c r="Z67" s="51"/>
      <c r="AA67" s="52"/>
      <c r="AB67" s="31"/>
      <c r="AC67" s="49">
        <v>85</v>
      </c>
      <c r="AD67" s="50" t="s">
        <v>35</v>
      </c>
      <c r="AE67" s="51" t="s">
        <v>318</v>
      </c>
      <c r="AF67" s="34">
        <v>44200.953449074077</v>
      </c>
      <c r="AG67" s="34"/>
      <c r="AH67" s="51"/>
      <c r="AI67" s="52"/>
      <c r="AJ67" s="31"/>
      <c r="AK67" s="49">
        <v>83</v>
      </c>
      <c r="AL67" s="50" t="s">
        <v>35</v>
      </c>
      <c r="AM67" s="51" t="s">
        <v>320</v>
      </c>
      <c r="AN67" s="34">
        <v>44200.960729166669</v>
      </c>
      <c r="AO67" s="34"/>
      <c r="AP67" s="51"/>
      <c r="AQ67" s="52"/>
      <c r="AR67" s="31"/>
      <c r="AS67" s="49">
        <v>84</v>
      </c>
      <c r="AT67" s="50" t="s">
        <v>35</v>
      </c>
      <c r="AU67" s="51" t="s">
        <v>321</v>
      </c>
      <c r="AV67" s="34">
        <v>44200.967986111114</v>
      </c>
      <c r="AW67" s="34"/>
      <c r="AX67" s="51"/>
      <c r="AY67" s="52"/>
      <c r="AZ67" s="31"/>
      <c r="BA67" s="49">
        <v>89</v>
      </c>
      <c r="BB67" s="50" t="s">
        <v>35</v>
      </c>
      <c r="BC67" s="51" t="s">
        <v>326</v>
      </c>
      <c r="BD67" s="34">
        <v>44200.975266203706</v>
      </c>
      <c r="BE67" s="34"/>
      <c r="BF67" s="51"/>
      <c r="BG67" s="52"/>
      <c r="BH67" s="31"/>
      <c r="BI67" s="49">
        <v>78</v>
      </c>
      <c r="BJ67" s="50" t="s">
        <v>35</v>
      </c>
      <c r="BK67" s="51" t="s">
        <v>330</v>
      </c>
      <c r="BL67" s="34">
        <v>44200.997083333335</v>
      </c>
      <c r="BM67" s="34"/>
      <c r="BN67" s="51"/>
      <c r="BO67" s="52"/>
      <c r="BP67" s="31"/>
      <c r="BQ67" s="49">
        <v>83</v>
      </c>
      <c r="BR67" s="50" t="s">
        <v>35</v>
      </c>
      <c r="BS67" s="51" t="s">
        <v>333</v>
      </c>
      <c r="BT67" s="34">
        <v>44201.004351851851</v>
      </c>
      <c r="BU67" s="34"/>
      <c r="BV67" s="51"/>
      <c r="BW67" s="52"/>
      <c r="BX67" s="31"/>
      <c r="BY67" s="49">
        <v>96</v>
      </c>
      <c r="BZ67" s="50" t="s">
        <v>35</v>
      </c>
      <c r="CA67" s="51" t="s">
        <v>334</v>
      </c>
      <c r="CB67" s="34">
        <v>44201.018888888888</v>
      </c>
      <c r="CC67" s="34"/>
      <c r="CD67" s="51"/>
      <c r="CE67" s="52"/>
      <c r="CF67" s="31"/>
      <c r="CG67" s="49">
        <v>91</v>
      </c>
      <c r="CH67" s="50" t="s">
        <v>35</v>
      </c>
      <c r="CI67" s="51" t="s">
        <v>336</v>
      </c>
      <c r="CJ67" s="34">
        <v>44201.026145833333</v>
      </c>
      <c r="CK67" s="34"/>
      <c r="CL67" s="51"/>
      <c r="CM67" s="52"/>
      <c r="CN67" s="31"/>
      <c r="CO67" s="49">
        <v>93</v>
      </c>
      <c r="CP67" s="50" t="s">
        <v>35</v>
      </c>
      <c r="CQ67" s="51" t="s">
        <v>338</v>
      </c>
      <c r="CR67" s="34">
        <v>44201.033414351848</v>
      </c>
      <c r="CS67" s="34"/>
      <c r="CT67" s="51"/>
      <c r="CU67" s="52"/>
      <c r="CV67" s="31"/>
      <c r="CW67" s="49">
        <v>105</v>
      </c>
      <c r="CX67" s="50" t="s">
        <v>51</v>
      </c>
      <c r="CY67" s="51" t="s">
        <v>674</v>
      </c>
      <c r="CZ67" s="34">
        <v>44201.142430555556</v>
      </c>
      <c r="DA67" s="34"/>
      <c r="DB67" s="51"/>
      <c r="DC67" s="52"/>
      <c r="DD67" s="31"/>
      <c r="DE67" s="49">
        <v>101</v>
      </c>
      <c r="DF67" s="50" t="s">
        <v>51</v>
      </c>
      <c r="DG67" s="51" t="s">
        <v>677</v>
      </c>
      <c r="DH67" s="34">
        <v>44201.193344907406</v>
      </c>
      <c r="DI67" s="34"/>
      <c r="DJ67" s="51"/>
      <c r="DK67" s="52"/>
      <c r="DL67" s="31"/>
      <c r="DM67" s="49">
        <v>105</v>
      </c>
      <c r="DN67" s="50" t="s">
        <v>51</v>
      </c>
      <c r="DO67" s="51" t="s">
        <v>681</v>
      </c>
      <c r="DP67" s="34">
        <v>44201.244259259256</v>
      </c>
      <c r="DQ67" s="34"/>
      <c r="DR67" s="51"/>
      <c r="DS67" s="52"/>
      <c r="DT67" s="31"/>
      <c r="DU67" s="49">
        <v>116</v>
      </c>
      <c r="DV67" s="50" t="s">
        <v>51</v>
      </c>
      <c r="DW67" s="51" t="s">
        <v>601</v>
      </c>
      <c r="DX67" s="34">
        <v>44201.091562499998</v>
      </c>
      <c r="DY67" s="34"/>
      <c r="DZ67" s="51"/>
      <c r="EA67" s="52"/>
      <c r="EB67" s="31"/>
      <c r="EC67" s="31"/>
      <c r="ED67" s="44" t="s">
        <v>247</v>
      </c>
      <c r="EE67" s="53" t="s">
        <v>247</v>
      </c>
      <c r="EF67" s="48"/>
      <c r="EG67" s="29">
        <v>88</v>
      </c>
      <c r="EH67" s="49">
        <v>119</v>
      </c>
      <c r="EI67" s="50" t="s">
        <v>51</v>
      </c>
      <c r="EJ67" s="51" t="s">
        <v>1517</v>
      </c>
      <c r="EK67" s="34">
        <v>44197.471388888887</v>
      </c>
      <c r="EL67" s="34"/>
      <c r="EM67" s="51"/>
      <c r="EN67" s="52"/>
      <c r="EO67" s="31"/>
      <c r="EP67" s="49">
        <v>97</v>
      </c>
      <c r="EQ67" s="50" t="s">
        <v>51</v>
      </c>
      <c r="ER67" s="51" t="s">
        <v>1519</v>
      </c>
      <c r="ES67" s="34">
        <v>44197.538564814815</v>
      </c>
      <c r="ET67" s="34"/>
      <c r="EU67" s="51"/>
      <c r="EV67" s="52"/>
      <c r="EW67" s="31"/>
      <c r="EX67" s="49">
        <v>98</v>
      </c>
      <c r="EY67" s="50" t="s">
        <v>51</v>
      </c>
      <c r="EZ67" s="51" t="s">
        <v>1396</v>
      </c>
      <c r="FA67" s="34">
        <v>44197.553576388891</v>
      </c>
      <c r="FB67" s="34"/>
      <c r="FC67" s="51"/>
      <c r="FD67" s="52"/>
      <c r="FE67" s="31"/>
      <c r="FF67" s="49">
        <v>126</v>
      </c>
      <c r="FG67" s="50" t="s">
        <v>51</v>
      </c>
      <c r="FH67" s="51" t="s">
        <v>1526</v>
      </c>
      <c r="FI67" s="34">
        <v>44197.613287037035</v>
      </c>
      <c r="FJ67" s="34"/>
      <c r="FK67" s="51"/>
      <c r="FL67" s="52"/>
      <c r="FM67" s="31"/>
      <c r="FN67" s="49">
        <v>96</v>
      </c>
      <c r="FO67" s="50" t="s">
        <v>51</v>
      </c>
      <c r="FP67" s="51" t="s">
        <v>1377</v>
      </c>
      <c r="FQ67" s="34">
        <v>44197.643136574072</v>
      </c>
      <c r="FR67" s="34"/>
      <c r="FS67" s="51"/>
      <c r="FT67" s="52"/>
      <c r="FU67" s="31"/>
      <c r="FV67" s="49">
        <v>100</v>
      </c>
      <c r="FW67" s="50" t="s">
        <v>51</v>
      </c>
      <c r="FX67" s="51" t="s">
        <v>1532</v>
      </c>
      <c r="FY67" s="34">
        <v>44197.695381944446</v>
      </c>
      <c r="FZ67" s="34"/>
      <c r="GA67" s="51"/>
      <c r="GB67" s="52"/>
      <c r="GC67" s="31"/>
      <c r="GD67" s="49">
        <v>103</v>
      </c>
      <c r="GE67" s="50" t="s">
        <v>51</v>
      </c>
      <c r="GF67" s="51" t="s">
        <v>1595</v>
      </c>
      <c r="GG67" s="34">
        <v>44210.917291666665</v>
      </c>
      <c r="GH67" s="34"/>
      <c r="GI67" s="51"/>
      <c r="GJ67" s="52"/>
      <c r="GK67" s="31"/>
      <c r="GL67" s="49">
        <v>91</v>
      </c>
      <c r="GM67" s="50" t="s">
        <v>51</v>
      </c>
      <c r="GN67" s="51" t="s">
        <v>1597</v>
      </c>
      <c r="GO67" s="34">
        <v>44210.924745370372</v>
      </c>
      <c r="GP67" s="34"/>
      <c r="GQ67" s="51"/>
      <c r="GR67" s="52"/>
      <c r="GS67" s="31"/>
      <c r="GT67" s="49">
        <v>107</v>
      </c>
      <c r="GU67" s="50" t="s">
        <v>51</v>
      </c>
      <c r="GV67" s="51" t="s">
        <v>1599</v>
      </c>
      <c r="GW67" s="34">
        <v>44210.932210648149</v>
      </c>
      <c r="GX67" s="34"/>
      <c r="GY67" s="51"/>
      <c r="GZ67" s="52"/>
      <c r="HA67" s="31"/>
      <c r="HB67" s="49">
        <v>99</v>
      </c>
      <c r="HC67" s="50" t="s">
        <v>51</v>
      </c>
      <c r="HD67" s="51" t="s">
        <v>1600</v>
      </c>
      <c r="HE67" s="34">
        <v>44210.939664351848</v>
      </c>
      <c r="HF67" s="34"/>
      <c r="HG67" s="51"/>
      <c r="HH67" s="52"/>
      <c r="HI67" s="31"/>
      <c r="HJ67" s="49">
        <v>105</v>
      </c>
      <c r="HK67" s="50" t="s">
        <v>51</v>
      </c>
      <c r="HL67" s="51" t="s">
        <v>1604</v>
      </c>
      <c r="HM67" s="34">
        <v>44203.808136574073</v>
      </c>
      <c r="HN67" s="34"/>
      <c r="HO67" s="51"/>
      <c r="HP67" s="52"/>
      <c r="HQ67" s="31"/>
      <c r="HR67" s="49">
        <v>105</v>
      </c>
      <c r="HS67" s="50" t="s">
        <v>51</v>
      </c>
      <c r="HT67" s="51" t="s">
        <v>1607</v>
      </c>
      <c r="HU67" s="34">
        <v>44197.807453703703</v>
      </c>
      <c r="HV67" s="34"/>
      <c r="HW67" s="51"/>
      <c r="HX67" s="52"/>
      <c r="HY67" s="31"/>
      <c r="HZ67" s="49">
        <v>97</v>
      </c>
      <c r="IA67" s="50" t="s">
        <v>51</v>
      </c>
      <c r="IB67" s="51" t="s">
        <v>1610</v>
      </c>
      <c r="IC67" s="34">
        <v>44197.867280092592</v>
      </c>
      <c r="ID67" s="34"/>
      <c r="IE67" s="51"/>
      <c r="IF67" s="52"/>
      <c r="IG67" s="31"/>
      <c r="IJ67" s="53" t="s">
        <v>247</v>
      </c>
      <c r="IK67" s="48"/>
      <c r="IL67" s="29">
        <v>88</v>
      </c>
      <c r="IM67" s="49">
        <v>118</v>
      </c>
      <c r="IN67" s="50" t="s">
        <v>51</v>
      </c>
      <c r="IO67" s="51" t="s">
        <v>930</v>
      </c>
      <c r="IP67" s="34">
        <v>44202.764502314814</v>
      </c>
      <c r="IQ67" s="34"/>
      <c r="IR67" s="51"/>
      <c r="IS67" s="52"/>
      <c r="IT67" s="31"/>
      <c r="IU67" s="49">
        <v>93</v>
      </c>
      <c r="IV67" s="50" t="s">
        <v>51</v>
      </c>
      <c r="IW67" s="51" t="s">
        <v>872</v>
      </c>
      <c r="IX67" s="34">
        <v>44202.824849537035</v>
      </c>
      <c r="IY67" s="34"/>
      <c r="IZ67" s="51"/>
      <c r="JA67" s="52"/>
      <c r="JB67" s="31"/>
      <c r="JC67" s="49">
        <v>91</v>
      </c>
      <c r="JD67" s="50" t="s">
        <v>51</v>
      </c>
      <c r="JE67" s="51" t="s">
        <v>934</v>
      </c>
      <c r="JF67" s="34">
        <v>44202.847488425927</v>
      </c>
      <c r="JG67" s="34"/>
      <c r="JH67" s="51"/>
      <c r="JI67" s="52"/>
      <c r="JJ67" s="31"/>
      <c r="JK67" s="49">
        <v>94</v>
      </c>
      <c r="JL67" s="50" t="s">
        <v>51</v>
      </c>
      <c r="JM67" s="51" t="s">
        <v>936</v>
      </c>
      <c r="JN67" s="34">
        <v>44202.922962962963</v>
      </c>
      <c r="JO67" s="34"/>
      <c r="JP67" s="51"/>
      <c r="JQ67" s="52"/>
      <c r="JR67" s="31"/>
      <c r="JS67" s="49">
        <v>97</v>
      </c>
      <c r="JT67" s="50" t="s">
        <v>51</v>
      </c>
      <c r="JU67" s="51" t="s">
        <v>849</v>
      </c>
      <c r="JV67" s="34">
        <v>44202.983391203707</v>
      </c>
      <c r="JW67" s="34"/>
      <c r="JX67" s="51"/>
      <c r="JY67" s="52"/>
      <c r="JZ67" s="31"/>
      <c r="KA67" s="49">
        <v>98</v>
      </c>
      <c r="KB67" s="50" t="s">
        <v>51</v>
      </c>
      <c r="KC67" s="51" t="s">
        <v>854</v>
      </c>
      <c r="KD67" s="34">
        <v>44203.006064814814</v>
      </c>
      <c r="KE67" s="34"/>
      <c r="KF67" s="51"/>
      <c r="KG67" s="52"/>
      <c r="KH67" s="31"/>
      <c r="KI67" s="49">
        <v>120</v>
      </c>
      <c r="KJ67" s="50" t="s">
        <v>51</v>
      </c>
      <c r="KK67" s="51" t="s">
        <v>884</v>
      </c>
      <c r="KL67" s="34">
        <v>44203.07408564815</v>
      </c>
      <c r="KM67" s="34"/>
      <c r="KN67" s="51"/>
      <c r="KO67" s="52"/>
      <c r="KP67" s="31"/>
      <c r="KQ67" s="49">
        <v>99</v>
      </c>
      <c r="KR67" s="50" t="s">
        <v>51</v>
      </c>
      <c r="KS67" s="51" t="s">
        <v>1146</v>
      </c>
      <c r="KT67" s="34">
        <v>44203.127071759256</v>
      </c>
      <c r="KU67" s="34"/>
      <c r="KV67" s="51"/>
      <c r="KW67" s="52"/>
      <c r="KX67" s="31"/>
      <c r="KY67" s="49">
        <v>92</v>
      </c>
      <c r="KZ67" s="50" t="s">
        <v>51</v>
      </c>
      <c r="LA67" s="51" t="s">
        <v>1148</v>
      </c>
      <c r="LB67" s="34">
        <v>44203.157395833332</v>
      </c>
      <c r="LC67" s="34"/>
      <c r="LD67" s="51"/>
      <c r="LE67" s="52"/>
      <c r="LF67" s="31"/>
      <c r="LG67" s="49">
        <v>102</v>
      </c>
      <c r="LH67" s="50" t="s">
        <v>51</v>
      </c>
      <c r="LI67" s="51" t="s">
        <v>1152</v>
      </c>
      <c r="LJ67" s="34">
        <v>44203.21806712963</v>
      </c>
      <c r="LK67" s="34"/>
      <c r="LL67" s="51"/>
      <c r="LM67" s="52"/>
      <c r="LN67" s="31"/>
      <c r="LO67" s="49">
        <v>106</v>
      </c>
      <c r="LP67" s="50" t="s">
        <v>51</v>
      </c>
      <c r="LQ67" s="51" t="s">
        <v>826</v>
      </c>
      <c r="LR67" s="34">
        <v>44203.240810185183</v>
      </c>
      <c r="LS67" s="34"/>
      <c r="LT67" s="51"/>
      <c r="LU67" s="52"/>
      <c r="LV67" s="31"/>
      <c r="LW67" s="49">
        <v>108</v>
      </c>
      <c r="LX67" s="50" t="s">
        <v>51</v>
      </c>
      <c r="LY67" s="51" t="s">
        <v>830</v>
      </c>
      <c r="LZ67" s="34">
        <v>44203.286273148151</v>
      </c>
      <c r="MA67" s="34"/>
      <c r="MB67" s="51"/>
      <c r="MC67" s="52"/>
      <c r="MD67" s="31"/>
      <c r="ME67" s="49">
        <v>93</v>
      </c>
      <c r="MF67" s="50" t="s">
        <v>51</v>
      </c>
      <c r="MG67" s="51" t="s">
        <v>833</v>
      </c>
      <c r="MH67" s="34">
        <v>44203.309027777781</v>
      </c>
      <c r="MI67" s="34"/>
      <c r="MJ67" s="51"/>
      <c r="MK67" s="52"/>
      <c r="ML67" s="31"/>
    </row>
    <row r="68" spans="1:350" x14ac:dyDescent="0.25">
      <c r="A68" s="44" t="s">
        <v>248</v>
      </c>
      <c r="B68" t="s">
        <v>248</v>
      </c>
      <c r="C68"/>
      <c r="D68" s="24">
        <v>89</v>
      </c>
      <c r="E68" s="45">
        <v>125</v>
      </c>
      <c r="F68" s="46" t="s">
        <v>35</v>
      </c>
      <c r="G68" s="16" t="s">
        <v>305</v>
      </c>
      <c r="H68" s="11">
        <v>44200.931643518517</v>
      </c>
      <c r="I68" s="11"/>
      <c r="J68" s="16"/>
      <c r="K68" s="47"/>
      <c r="L68" s="25"/>
      <c r="M68" s="45">
        <v>117</v>
      </c>
      <c r="N68" s="46" t="s">
        <v>35</v>
      </c>
      <c r="O68" s="16" t="s">
        <v>309</v>
      </c>
      <c r="P68" s="11">
        <v>44200.938900462963</v>
      </c>
      <c r="Q68" s="11"/>
      <c r="R68" s="16"/>
      <c r="S68" s="47"/>
      <c r="T68" s="25"/>
      <c r="U68" s="45">
        <v>105</v>
      </c>
      <c r="V68" s="46" t="s">
        <v>35</v>
      </c>
      <c r="W68" s="16" t="s">
        <v>313</v>
      </c>
      <c r="X68" s="11">
        <v>44200.946180555555</v>
      </c>
      <c r="Y68" s="11"/>
      <c r="Z68" s="16"/>
      <c r="AA68" s="47"/>
      <c r="AB68" s="25"/>
      <c r="AC68" s="45">
        <v>46</v>
      </c>
      <c r="AD68" s="46" t="s">
        <v>232</v>
      </c>
      <c r="AE68" s="16" t="s">
        <v>318</v>
      </c>
      <c r="AF68" s="11">
        <v>44200.953449074077</v>
      </c>
      <c r="AG68" s="11"/>
      <c r="AH68" s="16"/>
      <c r="AI68" s="47"/>
      <c r="AJ68" s="25"/>
      <c r="AK68" s="45">
        <v>90</v>
      </c>
      <c r="AL68" s="46" t="s">
        <v>35</v>
      </c>
      <c r="AM68" s="16" t="s">
        <v>320</v>
      </c>
      <c r="AN68" s="11">
        <v>44200.960729166669</v>
      </c>
      <c r="AO68" s="11"/>
      <c r="AP68" s="16"/>
      <c r="AQ68" s="47"/>
      <c r="AR68" s="25"/>
      <c r="AS68" s="45">
        <v>51</v>
      </c>
      <c r="AT68" s="46" t="s">
        <v>35</v>
      </c>
      <c r="AU68" s="16" t="s">
        <v>321</v>
      </c>
      <c r="AV68" s="11">
        <v>44200.967986111114</v>
      </c>
      <c r="AW68" s="11"/>
      <c r="AX68" s="16"/>
      <c r="AY68" s="47"/>
      <c r="AZ68" s="25"/>
      <c r="BA68" s="45">
        <v>121</v>
      </c>
      <c r="BB68" s="46" t="s">
        <v>35</v>
      </c>
      <c r="BC68" s="16" t="s">
        <v>326</v>
      </c>
      <c r="BD68" s="11">
        <v>44200.975266203706</v>
      </c>
      <c r="BE68" s="11"/>
      <c r="BF68" s="16"/>
      <c r="BG68" s="47"/>
      <c r="BH68" s="25"/>
      <c r="BI68" s="45">
        <v>100</v>
      </c>
      <c r="BJ68" s="46" t="s">
        <v>35</v>
      </c>
      <c r="BK68" s="16" t="s">
        <v>330</v>
      </c>
      <c r="BL68" s="11">
        <v>44200.997083333335</v>
      </c>
      <c r="BM68" s="11"/>
      <c r="BN68" s="16"/>
      <c r="BO68" s="47"/>
      <c r="BP68" s="25"/>
      <c r="BQ68" s="45">
        <v>129</v>
      </c>
      <c r="BR68" s="46" t="s">
        <v>35</v>
      </c>
      <c r="BS68" s="16" t="s">
        <v>333</v>
      </c>
      <c r="BT68" s="11">
        <v>44201.004351851851</v>
      </c>
      <c r="BU68" s="11"/>
      <c r="BV68" s="16"/>
      <c r="BW68" s="47"/>
      <c r="BX68" s="25"/>
      <c r="BY68" s="45">
        <v>105</v>
      </c>
      <c r="BZ68" s="46" t="s">
        <v>35</v>
      </c>
      <c r="CA68" s="16" t="s">
        <v>334</v>
      </c>
      <c r="CB68" s="11">
        <v>44201.018888888888</v>
      </c>
      <c r="CC68" s="11"/>
      <c r="CD68" s="16"/>
      <c r="CE68" s="47"/>
      <c r="CF68" s="25"/>
      <c r="CG68" s="45">
        <v>110</v>
      </c>
      <c r="CH68" s="46" t="s">
        <v>35</v>
      </c>
      <c r="CI68" s="16" t="s">
        <v>336</v>
      </c>
      <c r="CJ68" s="11">
        <v>44201.026145833333</v>
      </c>
      <c r="CK68" s="11"/>
      <c r="CL68" s="16"/>
      <c r="CM68" s="47"/>
      <c r="CN68" s="25"/>
      <c r="CO68" s="45">
        <v>108</v>
      </c>
      <c r="CP68" s="46" t="s">
        <v>35</v>
      </c>
      <c r="CQ68" s="16" t="s">
        <v>338</v>
      </c>
      <c r="CR68" s="11">
        <v>44201.033414351848</v>
      </c>
      <c r="CS68" s="11"/>
      <c r="CT68" s="16"/>
      <c r="CU68" s="47"/>
      <c r="CV68" s="25"/>
      <c r="CW68" s="45">
        <v>136</v>
      </c>
      <c r="CX68" s="46" t="s">
        <v>51</v>
      </c>
      <c r="CY68" s="16" t="s">
        <v>674</v>
      </c>
      <c r="CZ68" s="11">
        <v>44201.142430555556</v>
      </c>
      <c r="DA68" s="11"/>
      <c r="DB68" s="16"/>
      <c r="DC68" s="47"/>
      <c r="DD68" s="25"/>
      <c r="DE68" s="45">
        <v>149</v>
      </c>
      <c r="DF68" s="46" t="s">
        <v>51</v>
      </c>
      <c r="DG68" s="16" t="s">
        <v>677</v>
      </c>
      <c r="DH68" s="11">
        <v>44201.193344907406</v>
      </c>
      <c r="DI68" s="11"/>
      <c r="DJ68" s="16"/>
      <c r="DK68" s="47"/>
      <c r="DL68" s="25"/>
      <c r="DM68" s="45">
        <v>115</v>
      </c>
      <c r="DN68" s="46" t="s">
        <v>51</v>
      </c>
      <c r="DO68" s="16" t="s">
        <v>681</v>
      </c>
      <c r="DP68" s="11">
        <v>44201.244259259256</v>
      </c>
      <c r="DQ68" s="11"/>
      <c r="DR68" s="16"/>
      <c r="DS68" s="47"/>
      <c r="DT68" s="25"/>
      <c r="DU68" s="45">
        <v>150</v>
      </c>
      <c r="DV68" s="46" t="s">
        <v>51</v>
      </c>
      <c r="DW68" s="16" t="s">
        <v>601</v>
      </c>
      <c r="DX68" s="11">
        <v>44201.091562499998</v>
      </c>
      <c r="DY68" s="11"/>
      <c r="DZ68" s="16"/>
      <c r="EA68" s="47"/>
      <c r="EB68" s="25"/>
      <c r="EC68" s="25"/>
      <c r="ED68" s="44" t="s">
        <v>248</v>
      </c>
      <c r="EE68" t="s">
        <v>248</v>
      </c>
      <c r="EF68"/>
      <c r="EG68" s="24">
        <v>89</v>
      </c>
      <c r="EH68" s="45">
        <v>178</v>
      </c>
      <c r="EI68" s="46" t="s">
        <v>249</v>
      </c>
      <c r="EJ68" s="16" t="s">
        <v>1517</v>
      </c>
      <c r="EK68" s="11">
        <v>44197.471388888887</v>
      </c>
      <c r="EL68" s="11"/>
      <c r="EM68" s="16"/>
      <c r="EN68" s="47"/>
      <c r="EO68" s="25"/>
      <c r="EP68" s="45">
        <v>149</v>
      </c>
      <c r="EQ68" s="46" t="s">
        <v>51</v>
      </c>
      <c r="ER68" s="16" t="s">
        <v>1519</v>
      </c>
      <c r="ES68" s="11">
        <v>44197.538564814815</v>
      </c>
      <c r="ET68" s="11"/>
      <c r="EU68" s="16"/>
      <c r="EV68" s="47"/>
      <c r="EW68" s="25"/>
      <c r="EX68" s="45">
        <v>184</v>
      </c>
      <c r="EY68" s="46" t="s">
        <v>249</v>
      </c>
      <c r="EZ68" s="16" t="s">
        <v>1396</v>
      </c>
      <c r="FA68" s="11">
        <v>44197.553576388891</v>
      </c>
      <c r="FB68" s="11"/>
      <c r="FC68" s="16"/>
      <c r="FD68" s="47"/>
      <c r="FE68" s="25"/>
      <c r="FF68" s="45">
        <v>143</v>
      </c>
      <c r="FG68" s="46" t="s">
        <v>51</v>
      </c>
      <c r="FH68" s="16" t="s">
        <v>1526</v>
      </c>
      <c r="FI68" s="11">
        <v>44197.613287037035</v>
      </c>
      <c r="FJ68" s="11"/>
      <c r="FK68" s="16"/>
      <c r="FL68" s="47"/>
      <c r="FM68" s="25"/>
      <c r="FN68" s="45">
        <v>154</v>
      </c>
      <c r="FO68" s="46" t="s">
        <v>249</v>
      </c>
      <c r="FP68" s="16" t="s">
        <v>1377</v>
      </c>
      <c r="FQ68" s="11">
        <v>44197.643136574072</v>
      </c>
      <c r="FR68" s="11"/>
      <c r="FS68" s="16"/>
      <c r="FT68" s="47"/>
      <c r="FU68" s="25"/>
      <c r="FV68" s="45">
        <v>149</v>
      </c>
      <c r="FW68" s="46" t="s">
        <v>51</v>
      </c>
      <c r="FX68" s="16" t="s">
        <v>1532</v>
      </c>
      <c r="FY68" s="11">
        <v>44197.695381944446</v>
      </c>
      <c r="FZ68" s="11"/>
      <c r="GA68" s="16"/>
      <c r="GB68" s="47"/>
      <c r="GC68" s="25"/>
      <c r="GD68" s="45">
        <v>73</v>
      </c>
      <c r="GE68" s="46" t="s">
        <v>51</v>
      </c>
      <c r="GF68" s="16" t="s">
        <v>1595</v>
      </c>
      <c r="GG68" s="11">
        <v>44210.917291666665</v>
      </c>
      <c r="GH68" s="11"/>
      <c r="GI68" s="16"/>
      <c r="GJ68" s="47"/>
      <c r="GK68" s="25"/>
      <c r="GL68" s="45">
        <v>79</v>
      </c>
      <c r="GM68" s="46" t="s">
        <v>51</v>
      </c>
      <c r="GN68" s="16" t="s">
        <v>1597</v>
      </c>
      <c r="GO68" s="11">
        <v>44210.924745370372</v>
      </c>
      <c r="GP68" s="11"/>
      <c r="GQ68" s="16"/>
      <c r="GR68" s="47"/>
      <c r="GS68" s="25"/>
      <c r="GT68" s="45">
        <v>92</v>
      </c>
      <c r="GU68" s="46" t="s">
        <v>51</v>
      </c>
      <c r="GV68" s="16" t="s">
        <v>1599</v>
      </c>
      <c r="GW68" s="11">
        <v>44210.932210648149</v>
      </c>
      <c r="GX68" s="11"/>
      <c r="GY68" s="16"/>
      <c r="GZ68" s="47"/>
      <c r="HA68" s="25"/>
      <c r="HB68" s="45">
        <v>96</v>
      </c>
      <c r="HC68" s="46" t="s">
        <v>51</v>
      </c>
      <c r="HD68" s="16" t="s">
        <v>1600</v>
      </c>
      <c r="HE68" s="11">
        <v>44210.939664351848</v>
      </c>
      <c r="HF68" s="11"/>
      <c r="HG68" s="16"/>
      <c r="HH68" s="47"/>
      <c r="HI68" s="25"/>
      <c r="HJ68" s="45">
        <v>80</v>
      </c>
      <c r="HK68" s="46" t="s">
        <v>51</v>
      </c>
      <c r="HL68" s="16" t="s">
        <v>1604</v>
      </c>
      <c r="HM68" s="11">
        <v>44203.808136574073</v>
      </c>
      <c r="HN68" s="11"/>
      <c r="HO68" s="16"/>
      <c r="HP68" s="47"/>
      <c r="HQ68" s="25"/>
      <c r="HR68" s="45">
        <v>119</v>
      </c>
      <c r="HS68" s="46" t="s">
        <v>51</v>
      </c>
      <c r="HT68" s="16" t="s">
        <v>1607</v>
      </c>
      <c r="HU68" s="11">
        <v>44197.807453703703</v>
      </c>
      <c r="HV68" s="11"/>
      <c r="HW68" s="16"/>
      <c r="HX68" s="47"/>
      <c r="HY68" s="25"/>
      <c r="HZ68" s="45">
        <v>125</v>
      </c>
      <c r="IA68" s="46" t="s">
        <v>51</v>
      </c>
      <c r="IB68" s="16" t="s">
        <v>1610</v>
      </c>
      <c r="IC68" s="11">
        <v>44197.867280092592</v>
      </c>
      <c r="ID68" s="11"/>
      <c r="IE68" s="16"/>
      <c r="IF68" s="47"/>
      <c r="IG68" s="25"/>
      <c r="IJ68" t="s">
        <v>248</v>
      </c>
      <c r="IK68"/>
      <c r="IL68" s="24">
        <v>89</v>
      </c>
      <c r="IM68" s="45">
        <v>105</v>
      </c>
      <c r="IN68" s="46" t="s">
        <v>51</v>
      </c>
      <c r="IO68" s="16" t="s">
        <v>930</v>
      </c>
      <c r="IP68" s="11">
        <v>44202.764502314814</v>
      </c>
      <c r="IQ68" s="11"/>
      <c r="IR68" s="16"/>
      <c r="IS68" s="47"/>
      <c r="IT68" s="25"/>
      <c r="IU68" s="45">
        <v>84</v>
      </c>
      <c r="IV68" s="46" t="s">
        <v>51</v>
      </c>
      <c r="IW68" s="16" t="s">
        <v>872</v>
      </c>
      <c r="IX68" s="11">
        <v>44202.824849537035</v>
      </c>
      <c r="IY68" s="11"/>
      <c r="IZ68" s="16"/>
      <c r="JA68" s="47"/>
      <c r="JB68" s="25"/>
      <c r="JC68" s="45">
        <v>80</v>
      </c>
      <c r="JD68" s="46" t="s">
        <v>51</v>
      </c>
      <c r="JE68" s="16" t="s">
        <v>934</v>
      </c>
      <c r="JF68" s="11">
        <v>44202.847488425927</v>
      </c>
      <c r="JG68" s="11"/>
      <c r="JH68" s="16"/>
      <c r="JI68" s="47"/>
      <c r="JJ68" s="25"/>
      <c r="JK68" s="45">
        <v>82</v>
      </c>
      <c r="JL68" s="46" t="s">
        <v>51</v>
      </c>
      <c r="JM68" s="16" t="s">
        <v>936</v>
      </c>
      <c r="JN68" s="11">
        <v>44202.922962962963</v>
      </c>
      <c r="JO68" s="11"/>
      <c r="JP68" s="16"/>
      <c r="JQ68" s="47"/>
      <c r="JR68" s="25"/>
      <c r="JS68" s="45">
        <v>148</v>
      </c>
      <c r="JT68" s="46" t="s">
        <v>51</v>
      </c>
      <c r="JU68" s="16" t="s">
        <v>849</v>
      </c>
      <c r="JV68" s="11">
        <v>44202.983391203707</v>
      </c>
      <c r="JW68" s="11"/>
      <c r="JX68" s="16"/>
      <c r="JY68" s="47"/>
      <c r="JZ68" s="25"/>
      <c r="KA68" s="45">
        <v>110</v>
      </c>
      <c r="KB68" s="46" t="s">
        <v>51</v>
      </c>
      <c r="KC68" s="16" t="s">
        <v>854</v>
      </c>
      <c r="KD68" s="11">
        <v>44203.006064814814</v>
      </c>
      <c r="KE68" s="11"/>
      <c r="KF68" s="16"/>
      <c r="KG68" s="47"/>
      <c r="KH68" s="25"/>
      <c r="KI68" s="45">
        <v>122</v>
      </c>
      <c r="KJ68" s="46" t="s">
        <v>51</v>
      </c>
      <c r="KK68" s="16" t="s">
        <v>884</v>
      </c>
      <c r="KL68" s="11">
        <v>44203.07408564815</v>
      </c>
      <c r="KM68" s="11"/>
      <c r="KN68" s="16"/>
      <c r="KO68" s="47"/>
      <c r="KP68" s="25"/>
      <c r="KQ68" s="45">
        <v>87</v>
      </c>
      <c r="KR68" s="46" t="s">
        <v>51</v>
      </c>
      <c r="KS68" s="16" t="s">
        <v>1146</v>
      </c>
      <c r="KT68" s="11">
        <v>44203.127071759256</v>
      </c>
      <c r="KU68" s="11"/>
      <c r="KV68" s="16"/>
      <c r="KW68" s="47"/>
      <c r="KX68" s="25"/>
      <c r="KY68" s="45">
        <v>109</v>
      </c>
      <c r="KZ68" s="46" t="s">
        <v>51</v>
      </c>
      <c r="LA68" s="16" t="s">
        <v>1148</v>
      </c>
      <c r="LB68" s="11">
        <v>44203.157395833332</v>
      </c>
      <c r="LC68" s="11"/>
      <c r="LD68" s="16"/>
      <c r="LE68" s="47"/>
      <c r="LF68" s="25"/>
      <c r="LG68" s="45">
        <v>89</v>
      </c>
      <c r="LH68" s="46" t="s">
        <v>51</v>
      </c>
      <c r="LI68" s="16" t="s">
        <v>1152</v>
      </c>
      <c r="LJ68" s="11">
        <v>44203.21806712963</v>
      </c>
      <c r="LK68" s="11"/>
      <c r="LL68" s="16"/>
      <c r="LM68" s="47"/>
      <c r="LN68" s="25"/>
      <c r="LO68" s="45">
        <v>116</v>
      </c>
      <c r="LP68" s="46" t="s">
        <v>51</v>
      </c>
      <c r="LQ68" s="16" t="s">
        <v>826</v>
      </c>
      <c r="LR68" s="11">
        <v>44203.240810185183</v>
      </c>
      <c r="LS68" s="11"/>
      <c r="LT68" s="16"/>
      <c r="LU68" s="47"/>
      <c r="LV68" s="25"/>
      <c r="LW68" s="45">
        <v>142</v>
      </c>
      <c r="LX68" s="46" t="s">
        <v>51</v>
      </c>
      <c r="LY68" s="16" t="s">
        <v>830</v>
      </c>
      <c r="LZ68" s="11">
        <v>44203.286273148151</v>
      </c>
      <c r="MA68" s="11"/>
      <c r="MB68" s="16"/>
      <c r="MC68" s="47"/>
      <c r="MD68" s="25"/>
      <c r="ME68" s="45">
        <v>104</v>
      </c>
      <c r="MF68" s="46" t="s">
        <v>51</v>
      </c>
      <c r="MG68" s="16" t="s">
        <v>833</v>
      </c>
      <c r="MH68" s="11">
        <v>44203.309027777781</v>
      </c>
      <c r="MI68" s="11"/>
      <c r="MJ68" s="16"/>
      <c r="MK68" s="47"/>
      <c r="ML68" s="25"/>
    </row>
    <row r="69" spans="1:350" x14ac:dyDescent="0.25">
      <c r="A69" s="44" t="s">
        <v>250</v>
      </c>
      <c r="B69" s="48" t="s">
        <v>250</v>
      </c>
      <c r="C69" s="48"/>
      <c r="D69" s="29">
        <v>90</v>
      </c>
      <c r="E69" s="49">
        <v>101</v>
      </c>
      <c r="F69" s="50" t="s">
        <v>35</v>
      </c>
      <c r="G69" s="51" t="s">
        <v>305</v>
      </c>
      <c r="H69" s="34">
        <v>44200.931643518517</v>
      </c>
      <c r="I69" s="34"/>
      <c r="J69" s="51"/>
      <c r="K69" s="52"/>
      <c r="L69" s="31"/>
      <c r="M69" s="49">
        <v>91</v>
      </c>
      <c r="N69" s="50" t="s">
        <v>35</v>
      </c>
      <c r="O69" s="51" t="s">
        <v>309</v>
      </c>
      <c r="P69" s="34">
        <v>44200.938900462963</v>
      </c>
      <c r="Q69" s="34"/>
      <c r="R69" s="51"/>
      <c r="S69" s="52"/>
      <c r="T69" s="31"/>
      <c r="U69" s="49">
        <v>84</v>
      </c>
      <c r="V69" s="50" t="s">
        <v>35</v>
      </c>
      <c r="W69" s="51" t="s">
        <v>313</v>
      </c>
      <c r="X69" s="34">
        <v>44200.946180555555</v>
      </c>
      <c r="Y69" s="34"/>
      <c r="Z69" s="51"/>
      <c r="AA69" s="52"/>
      <c r="AB69" s="31"/>
      <c r="AC69" s="49">
        <v>73</v>
      </c>
      <c r="AD69" s="50" t="s">
        <v>35</v>
      </c>
      <c r="AE69" s="51" t="s">
        <v>318</v>
      </c>
      <c r="AF69" s="34">
        <v>44200.953449074077</v>
      </c>
      <c r="AG69" s="34"/>
      <c r="AH69" s="51"/>
      <c r="AI69" s="52"/>
      <c r="AJ69" s="31"/>
      <c r="AK69" s="49">
        <v>73</v>
      </c>
      <c r="AL69" s="50" t="s">
        <v>35</v>
      </c>
      <c r="AM69" s="51" t="s">
        <v>320</v>
      </c>
      <c r="AN69" s="34">
        <v>44200.960729166669</v>
      </c>
      <c r="AO69" s="34"/>
      <c r="AP69" s="51"/>
      <c r="AQ69" s="52"/>
      <c r="AR69" s="31"/>
      <c r="AS69" s="49">
        <v>71</v>
      </c>
      <c r="AT69" s="50" t="s">
        <v>35</v>
      </c>
      <c r="AU69" s="51" t="s">
        <v>321</v>
      </c>
      <c r="AV69" s="34">
        <v>44200.967986111114</v>
      </c>
      <c r="AW69" s="34"/>
      <c r="AX69" s="51"/>
      <c r="AY69" s="52"/>
      <c r="AZ69" s="31"/>
      <c r="BA69" s="49">
        <v>92</v>
      </c>
      <c r="BB69" s="50" t="s">
        <v>35</v>
      </c>
      <c r="BC69" s="51" t="s">
        <v>326</v>
      </c>
      <c r="BD69" s="34">
        <v>44200.975266203706</v>
      </c>
      <c r="BE69" s="34"/>
      <c r="BF69" s="51"/>
      <c r="BG69" s="52"/>
      <c r="BH69" s="31"/>
      <c r="BI69" s="49">
        <v>80</v>
      </c>
      <c r="BJ69" s="50" t="s">
        <v>35</v>
      </c>
      <c r="BK69" s="51" t="s">
        <v>330</v>
      </c>
      <c r="BL69" s="34">
        <v>44200.997083333335</v>
      </c>
      <c r="BM69" s="34"/>
      <c r="BN69" s="51"/>
      <c r="BO69" s="52"/>
      <c r="BP69" s="31"/>
      <c r="BQ69" s="49">
        <v>83</v>
      </c>
      <c r="BR69" s="50" t="s">
        <v>35</v>
      </c>
      <c r="BS69" s="51" t="s">
        <v>333</v>
      </c>
      <c r="BT69" s="34">
        <v>44201.004351851851</v>
      </c>
      <c r="BU69" s="34"/>
      <c r="BV69" s="51"/>
      <c r="BW69" s="52"/>
      <c r="BX69" s="31"/>
      <c r="BY69" s="49">
        <v>85</v>
      </c>
      <c r="BZ69" s="50" t="s">
        <v>35</v>
      </c>
      <c r="CA69" s="51" t="s">
        <v>334</v>
      </c>
      <c r="CB69" s="34">
        <v>44201.018888888888</v>
      </c>
      <c r="CC69" s="34"/>
      <c r="CD69" s="51"/>
      <c r="CE69" s="52"/>
      <c r="CF69" s="31"/>
      <c r="CG69" s="49">
        <v>90</v>
      </c>
      <c r="CH69" s="50" t="s">
        <v>35</v>
      </c>
      <c r="CI69" s="51" t="s">
        <v>336</v>
      </c>
      <c r="CJ69" s="34">
        <v>44201.026145833333</v>
      </c>
      <c r="CK69" s="34"/>
      <c r="CL69" s="51"/>
      <c r="CM69" s="52"/>
      <c r="CN69" s="31"/>
      <c r="CO69" s="49">
        <v>81</v>
      </c>
      <c r="CP69" s="50" t="s">
        <v>35</v>
      </c>
      <c r="CQ69" s="51" t="s">
        <v>338</v>
      </c>
      <c r="CR69" s="34">
        <v>44201.033414351848</v>
      </c>
      <c r="CS69" s="34"/>
      <c r="CT69" s="51"/>
      <c r="CU69" s="52"/>
      <c r="CV69" s="31"/>
      <c r="CW69" s="49">
        <v>106</v>
      </c>
      <c r="CX69" s="50" t="s">
        <v>51</v>
      </c>
      <c r="CY69" s="51" t="s">
        <v>674</v>
      </c>
      <c r="CZ69" s="34">
        <v>44201.142430555556</v>
      </c>
      <c r="DA69" s="34"/>
      <c r="DB69" s="51"/>
      <c r="DC69" s="52"/>
      <c r="DD69" s="31"/>
      <c r="DE69" s="49">
        <v>109</v>
      </c>
      <c r="DF69" s="50" t="s">
        <v>51</v>
      </c>
      <c r="DG69" s="51" t="s">
        <v>677</v>
      </c>
      <c r="DH69" s="34">
        <v>44201.193344907406</v>
      </c>
      <c r="DI69" s="34"/>
      <c r="DJ69" s="51"/>
      <c r="DK69" s="52"/>
      <c r="DL69" s="31"/>
      <c r="DM69" s="49">
        <v>110</v>
      </c>
      <c r="DN69" s="50" t="s">
        <v>51</v>
      </c>
      <c r="DO69" s="51" t="s">
        <v>681</v>
      </c>
      <c r="DP69" s="34">
        <v>44201.244259259256</v>
      </c>
      <c r="DQ69" s="34"/>
      <c r="DR69" s="51"/>
      <c r="DS69" s="52"/>
      <c r="DT69" s="31"/>
      <c r="DU69" s="49">
        <v>130</v>
      </c>
      <c r="DV69" s="50" t="s">
        <v>51</v>
      </c>
      <c r="DW69" s="51" t="s">
        <v>601</v>
      </c>
      <c r="DX69" s="34">
        <v>44201.091562499998</v>
      </c>
      <c r="DY69" s="34"/>
      <c r="DZ69" s="51"/>
      <c r="EA69" s="52"/>
      <c r="EB69" s="31"/>
      <c r="EC69" s="31"/>
      <c r="ED69" s="44" t="s">
        <v>250</v>
      </c>
      <c r="EE69" s="48" t="s">
        <v>250</v>
      </c>
      <c r="EF69" s="48"/>
      <c r="EG69" s="29">
        <v>90</v>
      </c>
      <c r="EH69" s="49">
        <v>207</v>
      </c>
      <c r="EI69" s="50" t="s">
        <v>249</v>
      </c>
      <c r="EJ69" s="51" t="s">
        <v>1517</v>
      </c>
      <c r="EK69" s="34">
        <v>44197.471388888887</v>
      </c>
      <c r="EL69" s="34"/>
      <c r="EM69" s="51"/>
      <c r="EN69" s="52"/>
      <c r="EO69" s="31"/>
      <c r="EP69" s="49">
        <v>173</v>
      </c>
      <c r="EQ69" s="50" t="s">
        <v>249</v>
      </c>
      <c r="ER69" s="51" t="s">
        <v>1519</v>
      </c>
      <c r="ES69" s="34">
        <v>44197.538564814815</v>
      </c>
      <c r="ET69" s="34"/>
      <c r="EU69" s="51"/>
      <c r="EV69" s="52"/>
      <c r="EW69" s="31"/>
      <c r="EX69" s="49">
        <v>102</v>
      </c>
      <c r="EY69" s="50" t="s">
        <v>51</v>
      </c>
      <c r="EZ69" s="51" t="s">
        <v>1396</v>
      </c>
      <c r="FA69" s="34">
        <v>44197.553576388891</v>
      </c>
      <c r="FB69" s="34"/>
      <c r="FC69" s="51"/>
      <c r="FD69" s="52"/>
      <c r="FE69" s="31"/>
      <c r="FF69" s="49">
        <v>117</v>
      </c>
      <c r="FG69" s="50" t="s">
        <v>51</v>
      </c>
      <c r="FH69" s="51" t="s">
        <v>1526</v>
      </c>
      <c r="FI69" s="34">
        <v>44197.613287037035</v>
      </c>
      <c r="FJ69" s="34"/>
      <c r="FK69" s="51"/>
      <c r="FL69" s="52"/>
      <c r="FM69" s="31"/>
      <c r="FN69" s="49">
        <v>61</v>
      </c>
      <c r="FO69" s="50" t="s">
        <v>51</v>
      </c>
      <c r="FP69" s="51" t="s">
        <v>1377</v>
      </c>
      <c r="FQ69" s="34">
        <v>44197.643136574072</v>
      </c>
      <c r="FR69" s="34"/>
      <c r="FS69" s="51"/>
      <c r="FT69" s="52"/>
      <c r="FU69" s="31"/>
      <c r="FV69" s="49">
        <v>152</v>
      </c>
      <c r="FW69" s="50" t="s">
        <v>249</v>
      </c>
      <c r="FX69" s="51" t="s">
        <v>1532</v>
      </c>
      <c r="FY69" s="34">
        <v>44197.695381944446</v>
      </c>
      <c r="FZ69" s="34"/>
      <c r="GA69" s="51"/>
      <c r="GB69" s="52"/>
      <c r="GC69" s="31"/>
      <c r="GD69" s="49">
        <v>178</v>
      </c>
      <c r="GE69" s="50" t="s">
        <v>249</v>
      </c>
      <c r="GF69" s="51" t="s">
        <v>1595</v>
      </c>
      <c r="GG69" s="34">
        <v>44210.917291666665</v>
      </c>
      <c r="GH69" s="34"/>
      <c r="GI69" s="51"/>
      <c r="GJ69" s="52"/>
      <c r="GK69" s="31"/>
      <c r="GL69" s="49">
        <v>235</v>
      </c>
      <c r="GM69" s="50" t="s">
        <v>249</v>
      </c>
      <c r="GN69" s="51" t="s">
        <v>1597</v>
      </c>
      <c r="GO69" s="34">
        <v>44210.924745370372</v>
      </c>
      <c r="GP69" s="34"/>
      <c r="GQ69" s="51"/>
      <c r="GR69" s="52"/>
      <c r="GS69" s="31"/>
      <c r="GT69" s="49">
        <v>191</v>
      </c>
      <c r="GU69" s="50" t="s">
        <v>249</v>
      </c>
      <c r="GV69" s="51" t="s">
        <v>1599</v>
      </c>
      <c r="GW69" s="34">
        <v>44210.932210648149</v>
      </c>
      <c r="GX69" s="34"/>
      <c r="GY69" s="51"/>
      <c r="GZ69" s="52"/>
      <c r="HA69" s="31"/>
      <c r="HB69" s="49">
        <v>221</v>
      </c>
      <c r="HC69" s="50" t="s">
        <v>249</v>
      </c>
      <c r="HD69" s="51" t="s">
        <v>1600</v>
      </c>
      <c r="HE69" s="34">
        <v>44210.939664351848</v>
      </c>
      <c r="HF69" s="34"/>
      <c r="HG69" s="51"/>
      <c r="HH69" s="52"/>
      <c r="HI69" s="31"/>
      <c r="HJ69" s="49">
        <v>124</v>
      </c>
      <c r="HK69" s="50" t="s">
        <v>51</v>
      </c>
      <c r="HL69" s="51" t="s">
        <v>1604</v>
      </c>
      <c r="HM69" s="34">
        <v>44203.808136574073</v>
      </c>
      <c r="HN69" s="34"/>
      <c r="HO69" s="51"/>
      <c r="HP69" s="52"/>
      <c r="HQ69" s="31"/>
      <c r="HR69" s="49">
        <v>119</v>
      </c>
      <c r="HS69" s="50" t="s">
        <v>51</v>
      </c>
      <c r="HT69" s="51" t="s">
        <v>1607</v>
      </c>
      <c r="HU69" s="34">
        <v>44197.807453703703</v>
      </c>
      <c r="HV69" s="34"/>
      <c r="HW69" s="51"/>
      <c r="HX69" s="52"/>
      <c r="HY69" s="31"/>
      <c r="HZ69" s="49">
        <v>153</v>
      </c>
      <c r="IA69" s="50" t="s">
        <v>249</v>
      </c>
      <c r="IB69" s="51" t="s">
        <v>1610</v>
      </c>
      <c r="IC69" s="34">
        <v>44197.867280092592</v>
      </c>
      <c r="ID69" s="34"/>
      <c r="IE69" s="51"/>
      <c r="IF69" s="52"/>
      <c r="IG69" s="31"/>
      <c r="IJ69" s="48" t="s">
        <v>250</v>
      </c>
      <c r="IK69" s="48"/>
      <c r="IL69" s="29">
        <v>90</v>
      </c>
      <c r="IM69" s="49">
        <v>66</v>
      </c>
      <c r="IN69" s="50" t="s">
        <v>51</v>
      </c>
      <c r="IO69" s="51" t="s">
        <v>930</v>
      </c>
      <c r="IP69" s="34">
        <v>44202.764502314814</v>
      </c>
      <c r="IQ69" s="34"/>
      <c r="IR69" s="51"/>
      <c r="IS69" s="52"/>
      <c r="IT69" s="31"/>
      <c r="IU69" s="49">
        <v>75</v>
      </c>
      <c r="IV69" s="50" t="s">
        <v>51</v>
      </c>
      <c r="IW69" s="51" t="s">
        <v>872</v>
      </c>
      <c r="IX69" s="34">
        <v>44202.824849537035</v>
      </c>
      <c r="IY69" s="34"/>
      <c r="IZ69" s="51"/>
      <c r="JA69" s="52"/>
      <c r="JB69" s="31"/>
      <c r="JC69" s="49">
        <v>101</v>
      </c>
      <c r="JD69" s="50" t="s">
        <v>51</v>
      </c>
      <c r="JE69" s="51" t="s">
        <v>934</v>
      </c>
      <c r="JF69" s="34">
        <v>44202.847488425927</v>
      </c>
      <c r="JG69" s="34"/>
      <c r="JH69" s="51"/>
      <c r="JI69" s="52"/>
      <c r="JJ69" s="31"/>
      <c r="JK69" s="49">
        <v>52</v>
      </c>
      <c r="JL69" s="50" t="s">
        <v>51</v>
      </c>
      <c r="JM69" s="51" t="s">
        <v>936</v>
      </c>
      <c r="JN69" s="34">
        <v>44202.922962962963</v>
      </c>
      <c r="JO69" s="34"/>
      <c r="JP69" s="51"/>
      <c r="JQ69" s="52"/>
      <c r="JR69" s="31"/>
      <c r="JS69" s="49">
        <v>118</v>
      </c>
      <c r="JT69" s="50" t="s">
        <v>51</v>
      </c>
      <c r="JU69" s="51" t="s">
        <v>849</v>
      </c>
      <c r="JV69" s="34">
        <v>44202.983391203707</v>
      </c>
      <c r="JW69" s="34"/>
      <c r="JX69" s="51"/>
      <c r="JY69" s="52"/>
      <c r="JZ69" s="31"/>
      <c r="KA69" s="49">
        <v>88</v>
      </c>
      <c r="KB69" s="50" t="s">
        <v>51</v>
      </c>
      <c r="KC69" s="51" t="s">
        <v>854</v>
      </c>
      <c r="KD69" s="34">
        <v>44203.006064814814</v>
      </c>
      <c r="KE69" s="34"/>
      <c r="KF69" s="51"/>
      <c r="KG69" s="52"/>
      <c r="KH69" s="31"/>
      <c r="KI69" s="49">
        <v>88</v>
      </c>
      <c r="KJ69" s="50" t="s">
        <v>51</v>
      </c>
      <c r="KK69" s="51" t="s">
        <v>884</v>
      </c>
      <c r="KL69" s="34">
        <v>44203.07408564815</v>
      </c>
      <c r="KM69" s="34"/>
      <c r="KN69" s="51"/>
      <c r="KO69" s="52"/>
      <c r="KP69" s="31"/>
      <c r="KQ69" s="49">
        <v>81</v>
      </c>
      <c r="KR69" s="50" t="s">
        <v>51</v>
      </c>
      <c r="KS69" s="51" t="s">
        <v>1146</v>
      </c>
      <c r="KT69" s="34">
        <v>44203.127071759256</v>
      </c>
      <c r="KU69" s="34"/>
      <c r="KV69" s="51"/>
      <c r="KW69" s="52"/>
      <c r="KX69" s="31"/>
      <c r="KY69" s="49">
        <v>128</v>
      </c>
      <c r="KZ69" s="50" t="s">
        <v>51</v>
      </c>
      <c r="LA69" s="51" t="s">
        <v>1148</v>
      </c>
      <c r="LB69" s="34">
        <v>44203.157395833332</v>
      </c>
      <c r="LC69" s="34"/>
      <c r="LD69" s="51"/>
      <c r="LE69" s="52"/>
      <c r="LF69" s="31"/>
      <c r="LG69" s="49">
        <v>67</v>
      </c>
      <c r="LH69" s="50" t="s">
        <v>51</v>
      </c>
      <c r="LI69" s="51" t="s">
        <v>1152</v>
      </c>
      <c r="LJ69" s="34">
        <v>44203.21806712963</v>
      </c>
      <c r="LK69" s="34"/>
      <c r="LL69" s="51"/>
      <c r="LM69" s="52"/>
      <c r="LN69" s="31"/>
      <c r="LO69" s="49">
        <v>138</v>
      </c>
      <c r="LP69" s="50" t="s">
        <v>51</v>
      </c>
      <c r="LQ69" s="51" t="s">
        <v>826</v>
      </c>
      <c r="LR69" s="34">
        <v>44203.240810185183</v>
      </c>
      <c r="LS69" s="34"/>
      <c r="LT69" s="51"/>
      <c r="LU69" s="52"/>
      <c r="LV69" s="31"/>
      <c r="LW69" s="49">
        <v>160</v>
      </c>
      <c r="LX69" s="50" t="s">
        <v>249</v>
      </c>
      <c r="LY69" s="51" t="s">
        <v>830</v>
      </c>
      <c r="LZ69" s="34">
        <v>44203.286273148151</v>
      </c>
      <c r="MA69" s="34"/>
      <c r="MB69" s="51"/>
      <c r="MC69" s="52"/>
      <c r="MD69" s="31"/>
      <c r="ME69" s="49">
        <v>118</v>
      </c>
      <c r="MF69" s="50" t="s">
        <v>51</v>
      </c>
      <c r="MG69" s="51" t="s">
        <v>833</v>
      </c>
      <c r="MH69" s="34">
        <v>44203.309027777781</v>
      </c>
      <c r="MI69" s="34"/>
      <c r="MJ69" s="51"/>
      <c r="MK69" s="52"/>
      <c r="ML69" s="31"/>
    </row>
    <row r="70" spans="1:350" x14ac:dyDescent="0.25">
      <c r="A70" s="44" t="s">
        <v>251</v>
      </c>
      <c r="B70" t="s">
        <v>251</v>
      </c>
      <c r="C70"/>
      <c r="D70" s="24">
        <v>91</v>
      </c>
      <c r="E70" s="45">
        <v>101</v>
      </c>
      <c r="F70" s="46" t="s">
        <v>35</v>
      </c>
      <c r="G70" s="16" t="s">
        <v>305</v>
      </c>
      <c r="H70" s="11">
        <v>44200.931643518517</v>
      </c>
      <c r="I70" s="11"/>
      <c r="J70" s="16"/>
      <c r="K70" s="47"/>
      <c r="L70" s="25"/>
      <c r="M70" s="45">
        <v>101</v>
      </c>
      <c r="N70" s="46" t="s">
        <v>35</v>
      </c>
      <c r="O70" s="16" t="s">
        <v>309</v>
      </c>
      <c r="P70" s="11">
        <v>44200.938900462963</v>
      </c>
      <c r="Q70" s="11"/>
      <c r="R70" s="16"/>
      <c r="S70" s="47"/>
      <c r="T70" s="25"/>
      <c r="U70" s="45">
        <v>56</v>
      </c>
      <c r="V70" s="46" t="s">
        <v>35</v>
      </c>
      <c r="W70" s="16" t="s">
        <v>313</v>
      </c>
      <c r="X70" s="11">
        <v>44200.946180555555</v>
      </c>
      <c r="Y70" s="11"/>
      <c r="Z70" s="16"/>
      <c r="AA70" s="47"/>
      <c r="AB70" s="25"/>
      <c r="AC70" s="45">
        <v>100</v>
      </c>
      <c r="AD70" s="46" t="s">
        <v>35</v>
      </c>
      <c r="AE70" s="16" t="s">
        <v>318</v>
      </c>
      <c r="AF70" s="11">
        <v>44200.953449074077</v>
      </c>
      <c r="AG70" s="11"/>
      <c r="AH70" s="16"/>
      <c r="AI70" s="47"/>
      <c r="AJ70" s="25"/>
      <c r="AK70" s="45">
        <v>79</v>
      </c>
      <c r="AL70" s="46" t="s">
        <v>35</v>
      </c>
      <c r="AM70" s="16" t="s">
        <v>320</v>
      </c>
      <c r="AN70" s="11">
        <v>44200.960729166669</v>
      </c>
      <c r="AO70" s="11"/>
      <c r="AP70" s="16"/>
      <c r="AQ70" s="47"/>
      <c r="AR70" s="25"/>
      <c r="AS70" s="45">
        <v>104</v>
      </c>
      <c r="AT70" s="46" t="s">
        <v>35</v>
      </c>
      <c r="AU70" s="16" t="s">
        <v>321</v>
      </c>
      <c r="AV70" s="11">
        <v>44200.967986111114</v>
      </c>
      <c r="AW70" s="11"/>
      <c r="AX70" s="16"/>
      <c r="AY70" s="47"/>
      <c r="AZ70" s="25"/>
      <c r="BA70" s="45">
        <v>79</v>
      </c>
      <c r="BB70" s="46" t="s">
        <v>35</v>
      </c>
      <c r="BC70" s="16" t="s">
        <v>326</v>
      </c>
      <c r="BD70" s="11">
        <v>44200.975266203706</v>
      </c>
      <c r="BE70" s="11"/>
      <c r="BF70" s="16"/>
      <c r="BG70" s="47"/>
      <c r="BH70" s="25"/>
      <c r="BI70" s="45">
        <v>50</v>
      </c>
      <c r="BJ70" s="46" t="s">
        <v>35</v>
      </c>
      <c r="BK70" s="16" t="s">
        <v>330</v>
      </c>
      <c r="BL70" s="11">
        <v>44200.997083333335</v>
      </c>
      <c r="BM70" s="11"/>
      <c r="BN70" s="16"/>
      <c r="BO70" s="47"/>
      <c r="BP70" s="25"/>
      <c r="BQ70" s="45">
        <v>66</v>
      </c>
      <c r="BR70" s="46" t="s">
        <v>35</v>
      </c>
      <c r="BS70" s="16" t="s">
        <v>333</v>
      </c>
      <c r="BT70" s="11">
        <v>44201.004351851851</v>
      </c>
      <c r="BU70" s="11"/>
      <c r="BV70" s="16"/>
      <c r="BW70" s="47"/>
      <c r="BX70" s="25"/>
      <c r="BY70" s="45">
        <v>68</v>
      </c>
      <c r="BZ70" s="46" t="s">
        <v>35</v>
      </c>
      <c r="CA70" s="16" t="s">
        <v>334</v>
      </c>
      <c r="CB70" s="11">
        <v>44201.018888888888</v>
      </c>
      <c r="CC70" s="11"/>
      <c r="CD70" s="16"/>
      <c r="CE70" s="47"/>
      <c r="CF70" s="25"/>
      <c r="CG70" s="45">
        <v>56</v>
      </c>
      <c r="CH70" s="46" t="s">
        <v>35</v>
      </c>
      <c r="CI70" s="16" t="s">
        <v>336</v>
      </c>
      <c r="CJ70" s="11">
        <v>44201.026145833333</v>
      </c>
      <c r="CK70" s="11"/>
      <c r="CL70" s="16"/>
      <c r="CM70" s="47"/>
      <c r="CN70" s="25"/>
      <c r="CO70" s="45">
        <v>65</v>
      </c>
      <c r="CP70" s="46" t="s">
        <v>35</v>
      </c>
      <c r="CQ70" s="16" t="s">
        <v>338</v>
      </c>
      <c r="CR70" s="11">
        <v>44201.033414351848</v>
      </c>
      <c r="CS70" s="11"/>
      <c r="CT70" s="16"/>
      <c r="CU70" s="47"/>
      <c r="CV70" s="25"/>
      <c r="CW70" s="45">
        <v>90</v>
      </c>
      <c r="CX70" s="46" t="s">
        <v>51</v>
      </c>
      <c r="CY70" s="16" t="s">
        <v>674</v>
      </c>
      <c r="CZ70" s="11">
        <v>44201.142430555556</v>
      </c>
      <c r="DA70" s="11"/>
      <c r="DB70" s="16"/>
      <c r="DC70" s="47"/>
      <c r="DD70" s="25"/>
      <c r="DE70" s="45">
        <v>92</v>
      </c>
      <c r="DF70" s="46" t="s">
        <v>51</v>
      </c>
      <c r="DG70" s="16" t="s">
        <v>677</v>
      </c>
      <c r="DH70" s="11">
        <v>44201.193344907406</v>
      </c>
      <c r="DI70" s="11"/>
      <c r="DJ70" s="16"/>
      <c r="DK70" s="47"/>
      <c r="DL70" s="25"/>
      <c r="DM70" s="45">
        <v>78</v>
      </c>
      <c r="DN70" s="46" t="s">
        <v>51</v>
      </c>
      <c r="DO70" s="16" t="s">
        <v>681</v>
      </c>
      <c r="DP70" s="11">
        <v>44201.244259259256</v>
      </c>
      <c r="DQ70" s="11"/>
      <c r="DR70" s="16"/>
      <c r="DS70" s="47"/>
      <c r="DT70" s="25"/>
      <c r="DU70" s="45">
        <v>113</v>
      </c>
      <c r="DV70" s="46" t="s">
        <v>51</v>
      </c>
      <c r="DW70" s="16" t="s">
        <v>601</v>
      </c>
      <c r="DX70" s="11">
        <v>44201.091562499998</v>
      </c>
      <c r="DY70" s="11"/>
      <c r="DZ70" s="16"/>
      <c r="EA70" s="47"/>
      <c r="EB70" s="25"/>
      <c r="EC70" s="25"/>
      <c r="ED70" s="44" t="s">
        <v>251</v>
      </c>
      <c r="EE70" t="s">
        <v>251</v>
      </c>
      <c r="EF70"/>
      <c r="EG70" s="24">
        <v>91</v>
      </c>
      <c r="EH70" s="45">
        <v>113</v>
      </c>
      <c r="EI70" s="46" t="s">
        <v>51</v>
      </c>
      <c r="EJ70" s="16" t="s">
        <v>1517</v>
      </c>
      <c r="EK70" s="11">
        <v>44197.471388888887</v>
      </c>
      <c r="EL70" s="11"/>
      <c r="EM70" s="16"/>
      <c r="EN70" s="47"/>
      <c r="EO70" s="25"/>
      <c r="EP70" s="45">
        <v>110</v>
      </c>
      <c r="EQ70" s="46" t="s">
        <v>51</v>
      </c>
      <c r="ER70" s="16" t="s">
        <v>1519</v>
      </c>
      <c r="ES70" s="11">
        <v>44197.538564814815</v>
      </c>
      <c r="ET70" s="11"/>
      <c r="EU70" s="16"/>
      <c r="EV70" s="47"/>
      <c r="EW70" s="25"/>
      <c r="EX70" s="45">
        <v>108</v>
      </c>
      <c r="EY70" s="46" t="s">
        <v>51</v>
      </c>
      <c r="EZ70" s="16" t="s">
        <v>1396</v>
      </c>
      <c r="FA70" s="11">
        <v>44197.553576388891</v>
      </c>
      <c r="FB70" s="11"/>
      <c r="FC70" s="16"/>
      <c r="FD70" s="47"/>
      <c r="FE70" s="25"/>
      <c r="FF70" s="45">
        <v>146</v>
      </c>
      <c r="FG70" s="46" t="s">
        <v>51</v>
      </c>
      <c r="FH70" s="16" t="s">
        <v>1526</v>
      </c>
      <c r="FI70" s="11">
        <v>44197.613287037035</v>
      </c>
      <c r="FJ70" s="11"/>
      <c r="FK70" s="16"/>
      <c r="FL70" s="47"/>
      <c r="FM70" s="25"/>
      <c r="FN70" s="45">
        <v>130</v>
      </c>
      <c r="FO70" s="46" t="s">
        <v>51</v>
      </c>
      <c r="FP70" s="16" t="s">
        <v>1377</v>
      </c>
      <c r="FQ70" s="11">
        <v>44197.643136574072</v>
      </c>
      <c r="FR70" s="11"/>
      <c r="FS70" s="16"/>
      <c r="FT70" s="47"/>
      <c r="FU70" s="25"/>
      <c r="FV70" s="45">
        <v>114</v>
      </c>
      <c r="FW70" s="46" t="s">
        <v>51</v>
      </c>
      <c r="FX70" s="16" t="s">
        <v>1532</v>
      </c>
      <c r="FY70" s="11">
        <v>44197.695381944446</v>
      </c>
      <c r="FZ70" s="11"/>
      <c r="GA70" s="16"/>
      <c r="GB70" s="47"/>
      <c r="GC70" s="25"/>
      <c r="GD70" s="45">
        <v>34</v>
      </c>
      <c r="GE70" s="46" t="s">
        <v>249</v>
      </c>
      <c r="GF70" s="16" t="s">
        <v>1595</v>
      </c>
      <c r="GG70" s="11">
        <v>44210.917291666665</v>
      </c>
      <c r="GH70" s="11"/>
      <c r="GI70" s="16"/>
      <c r="GJ70" s="47"/>
      <c r="GK70" s="25"/>
      <c r="GL70" s="45">
        <v>36</v>
      </c>
      <c r="GM70" s="46" t="s">
        <v>249</v>
      </c>
      <c r="GN70" s="16" t="s">
        <v>1597</v>
      </c>
      <c r="GO70" s="11">
        <v>44210.924745370372</v>
      </c>
      <c r="GP70" s="11"/>
      <c r="GQ70" s="16"/>
      <c r="GR70" s="47"/>
      <c r="GS70" s="25"/>
      <c r="GT70" s="45">
        <v>41</v>
      </c>
      <c r="GU70" s="46" t="s">
        <v>249</v>
      </c>
      <c r="GV70" s="16" t="s">
        <v>1599</v>
      </c>
      <c r="GW70" s="11">
        <v>44210.932210648149</v>
      </c>
      <c r="GX70" s="11"/>
      <c r="GY70" s="16"/>
      <c r="GZ70" s="47"/>
      <c r="HA70" s="25"/>
      <c r="HB70" s="45">
        <v>72</v>
      </c>
      <c r="HC70" s="46" t="s">
        <v>51</v>
      </c>
      <c r="HD70" s="16" t="s">
        <v>1600</v>
      </c>
      <c r="HE70" s="11">
        <v>44210.939664351848</v>
      </c>
      <c r="HF70" s="11"/>
      <c r="HG70" s="16"/>
      <c r="HH70" s="47"/>
      <c r="HI70" s="25"/>
      <c r="HJ70" s="45">
        <v>105</v>
      </c>
      <c r="HK70" s="46" t="s">
        <v>51</v>
      </c>
      <c r="HL70" s="16" t="s">
        <v>1604</v>
      </c>
      <c r="HM70" s="11">
        <v>44203.808136574073</v>
      </c>
      <c r="HN70" s="11"/>
      <c r="HO70" s="16"/>
      <c r="HP70" s="47"/>
      <c r="HQ70" s="25"/>
      <c r="HR70" s="45">
        <v>96</v>
      </c>
      <c r="HS70" s="46" t="s">
        <v>51</v>
      </c>
      <c r="HT70" s="16" t="s">
        <v>1607</v>
      </c>
      <c r="HU70" s="11">
        <v>44197.807453703703</v>
      </c>
      <c r="HV70" s="11"/>
      <c r="HW70" s="16"/>
      <c r="HX70" s="47"/>
      <c r="HY70" s="25"/>
      <c r="HZ70" s="45">
        <v>107</v>
      </c>
      <c r="IA70" s="46" t="s">
        <v>51</v>
      </c>
      <c r="IB70" s="16" t="s">
        <v>1610</v>
      </c>
      <c r="IC70" s="11">
        <v>44197.867280092592</v>
      </c>
      <c r="ID70" s="11"/>
      <c r="IE70" s="16"/>
      <c r="IF70" s="47"/>
      <c r="IG70" s="25"/>
      <c r="IJ70" t="s">
        <v>251</v>
      </c>
      <c r="IK70"/>
      <c r="IL70" s="24">
        <v>91</v>
      </c>
      <c r="IM70" s="45">
        <v>75</v>
      </c>
      <c r="IN70" s="46" t="s">
        <v>51</v>
      </c>
      <c r="IO70" s="16" t="s">
        <v>930</v>
      </c>
      <c r="IP70" s="11">
        <v>44202.764502314814</v>
      </c>
      <c r="IQ70" s="11"/>
      <c r="IR70" s="16"/>
      <c r="IS70" s="47"/>
      <c r="IT70" s="25"/>
      <c r="IU70" s="45">
        <v>82</v>
      </c>
      <c r="IV70" s="46" t="s">
        <v>51</v>
      </c>
      <c r="IW70" s="16" t="s">
        <v>872</v>
      </c>
      <c r="IX70" s="11">
        <v>44202.824849537035</v>
      </c>
      <c r="IY70" s="11"/>
      <c r="IZ70" s="16"/>
      <c r="JA70" s="47"/>
      <c r="JB70" s="25"/>
      <c r="JC70" s="45">
        <v>99</v>
      </c>
      <c r="JD70" s="46" t="s">
        <v>51</v>
      </c>
      <c r="JE70" s="16" t="s">
        <v>934</v>
      </c>
      <c r="JF70" s="11">
        <v>44202.847488425927</v>
      </c>
      <c r="JG70" s="11"/>
      <c r="JH70" s="16"/>
      <c r="JI70" s="47"/>
      <c r="JJ70" s="25"/>
      <c r="JK70" s="45">
        <v>52</v>
      </c>
      <c r="JL70" s="46" t="s">
        <v>51</v>
      </c>
      <c r="JM70" s="16" t="s">
        <v>936</v>
      </c>
      <c r="JN70" s="11">
        <v>44202.922962962963</v>
      </c>
      <c r="JO70" s="11"/>
      <c r="JP70" s="16"/>
      <c r="JQ70" s="47"/>
      <c r="JR70" s="25"/>
      <c r="JS70" s="45">
        <v>110</v>
      </c>
      <c r="JT70" s="46" t="s">
        <v>51</v>
      </c>
      <c r="JU70" s="16" t="s">
        <v>849</v>
      </c>
      <c r="JV70" s="11">
        <v>44202.983391203707</v>
      </c>
      <c r="JW70" s="11"/>
      <c r="JX70" s="16"/>
      <c r="JY70" s="47"/>
      <c r="JZ70" s="25"/>
      <c r="KA70" s="45">
        <v>75</v>
      </c>
      <c r="KB70" s="46" t="s">
        <v>51</v>
      </c>
      <c r="KC70" s="16" t="s">
        <v>854</v>
      </c>
      <c r="KD70" s="11">
        <v>44203.006064814814</v>
      </c>
      <c r="KE70" s="11"/>
      <c r="KF70" s="16"/>
      <c r="KG70" s="47"/>
      <c r="KH70" s="25"/>
      <c r="KI70" s="45">
        <v>83</v>
      </c>
      <c r="KJ70" s="46" t="s">
        <v>51</v>
      </c>
      <c r="KK70" s="16" t="s">
        <v>884</v>
      </c>
      <c r="KL70" s="11">
        <v>44203.07408564815</v>
      </c>
      <c r="KM70" s="11"/>
      <c r="KN70" s="16"/>
      <c r="KO70" s="47"/>
      <c r="KP70" s="25"/>
      <c r="KQ70" s="45">
        <v>70</v>
      </c>
      <c r="KR70" s="46" t="s">
        <v>51</v>
      </c>
      <c r="KS70" s="16" t="s">
        <v>1146</v>
      </c>
      <c r="KT70" s="11">
        <v>44203.127071759256</v>
      </c>
      <c r="KU70" s="11"/>
      <c r="KV70" s="16"/>
      <c r="KW70" s="47"/>
      <c r="KX70" s="25"/>
      <c r="KY70" s="45">
        <v>143</v>
      </c>
      <c r="KZ70" s="46" t="s">
        <v>51</v>
      </c>
      <c r="LA70" s="16" t="s">
        <v>1148</v>
      </c>
      <c r="LB70" s="11">
        <v>44203.157395833332</v>
      </c>
      <c r="LC70" s="11"/>
      <c r="LD70" s="16"/>
      <c r="LE70" s="47"/>
      <c r="LF70" s="25"/>
      <c r="LG70" s="45">
        <v>78</v>
      </c>
      <c r="LH70" s="46" t="s">
        <v>51</v>
      </c>
      <c r="LI70" s="16" t="s">
        <v>1152</v>
      </c>
      <c r="LJ70" s="11">
        <v>44203.21806712963</v>
      </c>
      <c r="LK70" s="11"/>
      <c r="LL70" s="16"/>
      <c r="LM70" s="47"/>
      <c r="LN70" s="25"/>
      <c r="LO70" s="45">
        <v>145</v>
      </c>
      <c r="LP70" s="46" t="s">
        <v>51</v>
      </c>
      <c r="LQ70" s="16" t="s">
        <v>826</v>
      </c>
      <c r="LR70" s="11">
        <v>44203.240810185183</v>
      </c>
      <c r="LS70" s="11"/>
      <c r="LT70" s="16"/>
      <c r="LU70" s="47"/>
      <c r="LV70" s="25"/>
      <c r="LW70" s="45">
        <v>182</v>
      </c>
      <c r="LX70" s="46" t="s">
        <v>249</v>
      </c>
      <c r="LY70" s="16" t="s">
        <v>830</v>
      </c>
      <c r="LZ70" s="11">
        <v>44203.286273148151</v>
      </c>
      <c r="MA70" s="11"/>
      <c r="MB70" s="16"/>
      <c r="MC70" s="47"/>
      <c r="MD70" s="25"/>
      <c r="ME70" s="45">
        <v>136</v>
      </c>
      <c r="MF70" s="46" t="s">
        <v>51</v>
      </c>
      <c r="MG70" s="16" t="s">
        <v>833</v>
      </c>
      <c r="MH70" s="11">
        <v>44203.309027777781</v>
      </c>
      <c r="MI70" s="11"/>
      <c r="MJ70" s="16"/>
      <c r="MK70" s="47"/>
      <c r="ML70" s="25"/>
    </row>
    <row r="71" spans="1:350" x14ac:dyDescent="0.25">
      <c r="A71" s="44" t="s">
        <v>252</v>
      </c>
      <c r="B71" s="48" t="s">
        <v>252</v>
      </c>
      <c r="C71" s="48"/>
      <c r="D71" s="29">
        <v>92</v>
      </c>
      <c r="E71" s="49">
        <v>41</v>
      </c>
      <c r="F71" s="50" t="s">
        <v>232</v>
      </c>
      <c r="G71" s="51" t="s">
        <v>305</v>
      </c>
      <c r="H71" s="34">
        <v>44200.931643518517</v>
      </c>
      <c r="I71" s="34"/>
      <c r="J71" s="51"/>
      <c r="K71" s="52"/>
      <c r="L71" s="31"/>
      <c r="M71" s="49">
        <v>88</v>
      </c>
      <c r="N71" s="50" t="s">
        <v>35</v>
      </c>
      <c r="O71" s="51" t="s">
        <v>309</v>
      </c>
      <c r="P71" s="34">
        <v>44200.938900462963</v>
      </c>
      <c r="Q71" s="34"/>
      <c r="R71" s="51"/>
      <c r="S71" s="52"/>
      <c r="T71" s="31"/>
      <c r="U71" s="49">
        <v>18</v>
      </c>
      <c r="V71" s="50" t="s">
        <v>232</v>
      </c>
      <c r="W71" s="51" t="s">
        <v>313</v>
      </c>
      <c r="X71" s="34">
        <v>44200.946180555555</v>
      </c>
      <c r="Y71" s="34"/>
      <c r="Z71" s="51"/>
      <c r="AA71" s="52"/>
      <c r="AB71" s="31"/>
      <c r="AC71" s="49">
        <v>43</v>
      </c>
      <c r="AD71" s="50" t="s">
        <v>232</v>
      </c>
      <c r="AE71" s="51" t="s">
        <v>318</v>
      </c>
      <c r="AF71" s="34">
        <v>44200.953449074077</v>
      </c>
      <c r="AG71" s="34"/>
      <c r="AH71" s="51"/>
      <c r="AI71" s="52"/>
      <c r="AJ71" s="31"/>
      <c r="AK71" s="49">
        <v>92</v>
      </c>
      <c r="AL71" s="50" t="s">
        <v>35</v>
      </c>
      <c r="AM71" s="51" t="s">
        <v>320</v>
      </c>
      <c r="AN71" s="34">
        <v>44200.960729166669</v>
      </c>
      <c r="AO71" s="34"/>
      <c r="AP71" s="51"/>
      <c r="AQ71" s="52"/>
      <c r="AR71" s="31"/>
      <c r="AS71" s="49">
        <v>42</v>
      </c>
      <c r="AT71" s="50" t="s">
        <v>232</v>
      </c>
      <c r="AU71" s="51" t="s">
        <v>321</v>
      </c>
      <c r="AV71" s="34">
        <v>44200.967986111114</v>
      </c>
      <c r="AW71" s="34"/>
      <c r="AX71" s="51"/>
      <c r="AY71" s="52"/>
      <c r="AZ71" s="31"/>
      <c r="BA71" s="49">
        <v>89</v>
      </c>
      <c r="BB71" s="50" t="s">
        <v>35</v>
      </c>
      <c r="BC71" s="51" t="s">
        <v>326</v>
      </c>
      <c r="BD71" s="34">
        <v>44200.975266203706</v>
      </c>
      <c r="BE71" s="34"/>
      <c r="BF71" s="51"/>
      <c r="BG71" s="52"/>
      <c r="BH71" s="31"/>
      <c r="BI71" s="49">
        <v>86</v>
      </c>
      <c r="BJ71" s="50" t="s">
        <v>35</v>
      </c>
      <c r="BK71" s="51" t="s">
        <v>330</v>
      </c>
      <c r="BL71" s="34">
        <v>44200.997083333335</v>
      </c>
      <c r="BM71" s="34"/>
      <c r="BN71" s="51"/>
      <c r="BO71" s="52"/>
      <c r="BP71" s="31"/>
      <c r="BQ71" s="49">
        <v>96</v>
      </c>
      <c r="BR71" s="50" t="s">
        <v>35</v>
      </c>
      <c r="BS71" s="51" t="s">
        <v>333</v>
      </c>
      <c r="BT71" s="34">
        <v>44201.004351851851</v>
      </c>
      <c r="BU71" s="34"/>
      <c r="BV71" s="51"/>
      <c r="BW71" s="52"/>
      <c r="BX71" s="31"/>
      <c r="BY71" s="49">
        <v>87</v>
      </c>
      <c r="BZ71" s="50" t="s">
        <v>35</v>
      </c>
      <c r="CA71" s="51" t="s">
        <v>334</v>
      </c>
      <c r="CB71" s="34">
        <v>44201.018888888888</v>
      </c>
      <c r="CC71" s="34"/>
      <c r="CD71" s="51"/>
      <c r="CE71" s="52"/>
      <c r="CF71" s="31"/>
      <c r="CG71" s="49">
        <v>99</v>
      </c>
      <c r="CH71" s="50" t="s">
        <v>35</v>
      </c>
      <c r="CI71" s="51" t="s">
        <v>336</v>
      </c>
      <c r="CJ71" s="34">
        <v>44201.026145833333</v>
      </c>
      <c r="CK71" s="34"/>
      <c r="CL71" s="51"/>
      <c r="CM71" s="52"/>
      <c r="CN71" s="31"/>
      <c r="CO71" s="49">
        <v>97</v>
      </c>
      <c r="CP71" s="50" t="s">
        <v>35</v>
      </c>
      <c r="CQ71" s="51" t="s">
        <v>338</v>
      </c>
      <c r="CR71" s="34">
        <v>44201.033414351848</v>
      </c>
      <c r="CS71" s="34"/>
      <c r="CT71" s="51"/>
      <c r="CU71" s="52"/>
      <c r="CV71" s="31"/>
      <c r="CW71" s="49">
        <v>104</v>
      </c>
      <c r="CX71" s="50" t="s">
        <v>51</v>
      </c>
      <c r="CY71" s="51" t="s">
        <v>400</v>
      </c>
      <c r="CZ71" s="34">
        <v>44201.127893518518</v>
      </c>
      <c r="DA71" s="34"/>
      <c r="DB71" s="51"/>
      <c r="DC71" s="52"/>
      <c r="DD71" s="31"/>
      <c r="DE71" s="49">
        <v>105</v>
      </c>
      <c r="DF71" s="50" t="s">
        <v>51</v>
      </c>
      <c r="DG71" s="51" t="s">
        <v>405</v>
      </c>
      <c r="DH71" s="34">
        <v>44201.178784722222</v>
      </c>
      <c r="DI71" s="34"/>
      <c r="DJ71" s="51"/>
      <c r="DK71" s="52"/>
      <c r="DL71" s="31"/>
      <c r="DM71" s="49">
        <v>108</v>
      </c>
      <c r="DN71" s="50" t="s">
        <v>51</v>
      </c>
      <c r="DO71" s="51" t="s">
        <v>410</v>
      </c>
      <c r="DP71" s="34">
        <v>44201.229710648149</v>
      </c>
      <c r="DQ71" s="34"/>
      <c r="DR71" s="51"/>
      <c r="DS71" s="52"/>
      <c r="DT71" s="31"/>
      <c r="DU71" s="49">
        <v>117</v>
      </c>
      <c r="DV71" s="50" t="s">
        <v>51</v>
      </c>
      <c r="DW71" s="51" t="s">
        <v>464</v>
      </c>
      <c r="DX71" s="34">
        <v>44201.069756944446</v>
      </c>
      <c r="DY71" s="34"/>
      <c r="DZ71" s="51"/>
      <c r="EA71" s="52"/>
      <c r="EB71" s="31"/>
      <c r="EC71" s="31"/>
      <c r="ED71" s="44" t="s">
        <v>252</v>
      </c>
      <c r="EE71" s="48" t="s">
        <v>252</v>
      </c>
      <c r="EF71" s="48"/>
      <c r="EG71" s="29">
        <v>92</v>
      </c>
      <c r="EH71" s="49">
        <v>103</v>
      </c>
      <c r="EI71" s="50" t="s">
        <v>51</v>
      </c>
      <c r="EJ71" s="51" t="s">
        <v>1392</v>
      </c>
      <c r="EK71" s="34">
        <v>44197.448993055557</v>
      </c>
      <c r="EL71" s="34"/>
      <c r="EM71" s="51"/>
      <c r="EN71" s="52"/>
      <c r="EO71" s="31"/>
      <c r="EP71" s="49">
        <v>94</v>
      </c>
      <c r="EQ71" s="50" t="s">
        <v>51</v>
      </c>
      <c r="ER71" s="51" t="s">
        <v>1369</v>
      </c>
      <c r="ES71" s="34">
        <v>44197.508703703701</v>
      </c>
      <c r="ET71" s="34"/>
      <c r="EU71" s="51"/>
      <c r="EV71" s="52"/>
      <c r="EW71" s="31"/>
      <c r="EX71" s="49">
        <v>70</v>
      </c>
      <c r="EY71" s="50" t="s">
        <v>51</v>
      </c>
      <c r="EZ71" s="51" t="s">
        <v>1396</v>
      </c>
      <c r="FA71" s="34">
        <v>44197.553576388891</v>
      </c>
      <c r="FB71" s="34"/>
      <c r="FC71" s="51"/>
      <c r="FD71" s="52"/>
      <c r="FE71" s="31"/>
      <c r="FF71" s="49">
        <v>57</v>
      </c>
      <c r="FG71" s="50" t="s">
        <v>51</v>
      </c>
      <c r="FH71" s="51" t="s">
        <v>1398</v>
      </c>
      <c r="FI71" s="34">
        <v>44197.605821759258</v>
      </c>
      <c r="FJ71" s="34"/>
      <c r="FK71" s="51"/>
      <c r="FL71" s="52"/>
      <c r="FM71" s="31"/>
      <c r="FN71" s="49">
        <v>64</v>
      </c>
      <c r="FO71" s="50" t="s">
        <v>51</v>
      </c>
      <c r="FP71" s="51" t="s">
        <v>1377</v>
      </c>
      <c r="FQ71" s="34">
        <v>44197.643136574072</v>
      </c>
      <c r="FR71" s="34"/>
      <c r="FS71" s="51"/>
      <c r="FT71" s="52"/>
      <c r="FU71" s="31"/>
      <c r="FV71" s="49">
        <v>91</v>
      </c>
      <c r="FW71" s="50" t="s">
        <v>35</v>
      </c>
      <c r="FX71" s="51" t="s">
        <v>1378</v>
      </c>
      <c r="FY71" s="34">
        <v>44203.867766203701</v>
      </c>
      <c r="FZ71" s="34"/>
      <c r="GA71" s="51"/>
      <c r="GB71" s="52"/>
      <c r="GC71" s="31"/>
      <c r="GD71" s="49">
        <v>93</v>
      </c>
      <c r="GE71" s="50" t="s">
        <v>35</v>
      </c>
      <c r="GF71" s="51" t="s">
        <v>1379</v>
      </c>
      <c r="GG71" s="34">
        <v>44203.875219907408</v>
      </c>
      <c r="GH71" s="34"/>
      <c r="GI71" s="51"/>
      <c r="GJ71" s="52"/>
      <c r="GK71" s="31"/>
      <c r="GL71" s="49">
        <v>94</v>
      </c>
      <c r="GM71" s="50" t="s">
        <v>35</v>
      </c>
      <c r="GN71" s="51" t="s">
        <v>1380</v>
      </c>
      <c r="GO71" s="34">
        <v>44203.882673611108</v>
      </c>
      <c r="GP71" s="34"/>
      <c r="GQ71" s="51"/>
      <c r="GR71" s="52"/>
      <c r="GS71" s="31"/>
      <c r="GT71" s="49">
        <v>83</v>
      </c>
      <c r="GU71" s="50" t="s">
        <v>35</v>
      </c>
      <c r="GV71" s="51" t="s">
        <v>1382</v>
      </c>
      <c r="GW71" s="34">
        <v>44203.890138888892</v>
      </c>
      <c r="GX71" s="34"/>
      <c r="GY71" s="51"/>
      <c r="GZ71" s="52"/>
      <c r="HA71" s="31"/>
      <c r="HB71" s="49">
        <v>54</v>
      </c>
      <c r="HC71" s="50" t="s">
        <v>35</v>
      </c>
      <c r="HD71" s="51" t="s">
        <v>1384</v>
      </c>
      <c r="HE71" s="34">
        <v>44203.897592592592</v>
      </c>
      <c r="HF71" s="34"/>
      <c r="HG71" s="51"/>
      <c r="HH71" s="52"/>
      <c r="HI71" s="31"/>
      <c r="HJ71" s="49">
        <v>56</v>
      </c>
      <c r="HK71" s="50" t="s">
        <v>35</v>
      </c>
      <c r="HL71" s="51" t="s">
        <v>1386</v>
      </c>
      <c r="HM71" s="34">
        <v>44203.905069444445</v>
      </c>
      <c r="HN71" s="34"/>
      <c r="HO71" s="51"/>
      <c r="HP71" s="52"/>
      <c r="HQ71" s="31"/>
      <c r="HR71" s="49">
        <v>117</v>
      </c>
      <c r="HS71" s="50" t="s">
        <v>51</v>
      </c>
      <c r="HT71" s="51" t="s">
        <v>1415</v>
      </c>
      <c r="HU71" s="34">
        <v>44197.792488425926</v>
      </c>
      <c r="HV71" s="34"/>
      <c r="HW71" s="51"/>
      <c r="HX71" s="52"/>
      <c r="HY71" s="31"/>
      <c r="HZ71" s="49">
        <v>107</v>
      </c>
      <c r="IA71" s="50" t="s">
        <v>51</v>
      </c>
      <c r="IB71" s="51" t="s">
        <v>1418</v>
      </c>
      <c r="IC71" s="34">
        <v>44197.852303240739</v>
      </c>
      <c r="ID71" s="34"/>
      <c r="IE71" s="51"/>
      <c r="IF71" s="52"/>
      <c r="IG71" s="31"/>
      <c r="IJ71" s="48" t="s">
        <v>252</v>
      </c>
      <c r="IK71" s="48"/>
      <c r="IL71" s="29">
        <v>92</v>
      </c>
      <c r="IM71" s="49">
        <v>112</v>
      </c>
      <c r="IN71" s="50" t="s">
        <v>51</v>
      </c>
      <c r="IO71" s="51" t="s">
        <v>930</v>
      </c>
      <c r="IP71" s="34">
        <v>44202.764502314814</v>
      </c>
      <c r="IQ71" s="34"/>
      <c r="IR71" s="51"/>
      <c r="IS71" s="52"/>
      <c r="IT71" s="31"/>
      <c r="IU71" s="49">
        <v>108</v>
      </c>
      <c r="IV71" s="50" t="s">
        <v>51</v>
      </c>
      <c r="IW71" s="51" t="s">
        <v>872</v>
      </c>
      <c r="IX71" s="34">
        <v>44202.824849537035</v>
      </c>
      <c r="IY71" s="34"/>
      <c r="IZ71" s="51"/>
      <c r="JA71" s="52"/>
      <c r="JB71" s="31"/>
      <c r="JC71" s="49">
        <v>90</v>
      </c>
      <c r="JD71" s="50" t="s">
        <v>51</v>
      </c>
      <c r="JE71" s="51" t="s">
        <v>934</v>
      </c>
      <c r="JF71" s="34">
        <v>44202.847488425927</v>
      </c>
      <c r="JG71" s="34"/>
      <c r="JH71" s="51"/>
      <c r="JI71" s="52"/>
      <c r="JJ71" s="31"/>
      <c r="JK71" s="49">
        <v>97</v>
      </c>
      <c r="JL71" s="50" t="s">
        <v>51</v>
      </c>
      <c r="JM71" s="51" t="s">
        <v>936</v>
      </c>
      <c r="JN71" s="34">
        <v>44202.922962962963</v>
      </c>
      <c r="JO71" s="34"/>
      <c r="JP71" s="51"/>
      <c r="JQ71" s="52"/>
      <c r="JR71" s="31"/>
      <c r="JS71" s="49">
        <v>90</v>
      </c>
      <c r="JT71" s="50" t="s">
        <v>51</v>
      </c>
      <c r="JU71" s="51" t="s">
        <v>849</v>
      </c>
      <c r="JV71" s="34">
        <v>44202.983391203707</v>
      </c>
      <c r="JW71" s="34"/>
      <c r="JX71" s="51"/>
      <c r="JY71" s="52"/>
      <c r="JZ71" s="31"/>
      <c r="KA71" s="49">
        <v>83</v>
      </c>
      <c r="KB71" s="50" t="s">
        <v>51</v>
      </c>
      <c r="KC71" s="51" t="s">
        <v>854</v>
      </c>
      <c r="KD71" s="34">
        <v>44203.006064814814</v>
      </c>
      <c r="KE71" s="34"/>
      <c r="KF71" s="51"/>
      <c r="KG71" s="52"/>
      <c r="KH71" s="31"/>
      <c r="KI71" s="49">
        <v>127</v>
      </c>
      <c r="KJ71" s="50" t="s">
        <v>51</v>
      </c>
      <c r="KK71" s="51" t="s">
        <v>884</v>
      </c>
      <c r="KL71" s="34">
        <v>44203.07408564815</v>
      </c>
      <c r="KM71" s="34"/>
      <c r="KN71" s="51"/>
      <c r="KO71" s="52"/>
      <c r="KP71" s="31"/>
      <c r="KQ71" s="49">
        <v>84</v>
      </c>
      <c r="KR71" s="50" t="s">
        <v>51</v>
      </c>
      <c r="KS71" s="51" t="s">
        <v>945</v>
      </c>
      <c r="KT71" s="34">
        <v>44203.119502314818</v>
      </c>
      <c r="KU71" s="34"/>
      <c r="KV71" s="51"/>
      <c r="KW71" s="52"/>
      <c r="KX71" s="31"/>
      <c r="KY71" s="49">
        <v>82</v>
      </c>
      <c r="KZ71" s="50" t="s">
        <v>51</v>
      </c>
      <c r="LA71" s="51" t="s">
        <v>948</v>
      </c>
      <c r="LB71" s="34">
        <v>44203.14980324074</v>
      </c>
      <c r="LC71" s="34"/>
      <c r="LD71" s="51"/>
      <c r="LE71" s="52"/>
      <c r="LF71" s="31"/>
      <c r="LG71" s="49">
        <v>98</v>
      </c>
      <c r="LH71" s="50" t="s">
        <v>51</v>
      </c>
      <c r="LI71" s="51" t="s">
        <v>952</v>
      </c>
      <c r="LJ71" s="34">
        <v>44203.210486111115</v>
      </c>
      <c r="LK71" s="34"/>
      <c r="LL71" s="51"/>
      <c r="LM71" s="52"/>
      <c r="LN71" s="31"/>
      <c r="LO71" s="49">
        <v>88</v>
      </c>
      <c r="LP71" s="50" t="s">
        <v>35</v>
      </c>
      <c r="LQ71" s="51" t="s">
        <v>897</v>
      </c>
      <c r="LR71" s="34">
        <v>44203.263541666667</v>
      </c>
      <c r="LS71" s="34"/>
      <c r="LT71" s="51"/>
      <c r="LU71" s="52"/>
      <c r="LV71" s="31"/>
      <c r="LW71" s="49">
        <v>81</v>
      </c>
      <c r="LX71" s="50" t="s">
        <v>35</v>
      </c>
      <c r="LY71" s="51" t="s">
        <v>899</v>
      </c>
      <c r="LZ71" s="34">
        <v>44203.271122685182</v>
      </c>
      <c r="MA71" s="34"/>
      <c r="MB71" s="51"/>
      <c r="MC71" s="52"/>
      <c r="MD71" s="31"/>
      <c r="ME71" s="49">
        <v>96</v>
      </c>
      <c r="MF71" s="50" t="s">
        <v>35</v>
      </c>
      <c r="MG71" s="51" t="s">
        <v>902</v>
      </c>
      <c r="MH71" s="34">
        <v>44203.293854166666</v>
      </c>
      <c r="MI71" s="34"/>
      <c r="MJ71" s="51"/>
      <c r="MK71" s="52"/>
      <c r="ML71" s="31"/>
    </row>
    <row r="72" spans="1:350" x14ac:dyDescent="0.25">
      <c r="B72" s="18"/>
      <c r="EE72" s="18"/>
      <c r="IJ72" s="18"/>
    </row>
    <row r="73" spans="1:350" x14ac:dyDescent="0.25">
      <c r="B73" s="18"/>
      <c r="EE73" s="18"/>
      <c r="IJ73" s="1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1A625-77E3-4FBE-B64D-A59D6D4D8B44}">
  <dimension ref="A3:I20"/>
  <sheetViews>
    <sheetView workbookViewId="0">
      <selection activeCell="L26" sqref="L26"/>
    </sheetView>
  </sheetViews>
  <sheetFormatPr defaultRowHeight="15" x14ac:dyDescent="0.25"/>
  <cols>
    <col min="1" max="1" width="9" customWidth="1"/>
    <col min="2" max="6" width="15.42578125" customWidth="1"/>
    <col min="7" max="7" width="17.5703125" customWidth="1"/>
    <col min="8" max="8" width="15.42578125" customWidth="1"/>
    <col min="9" max="9" width="16.42578125" customWidth="1"/>
  </cols>
  <sheetData>
    <row r="3" spans="1:9" ht="15.75" thickBot="1" x14ac:dyDescent="0.3">
      <c r="A3" t="s">
        <v>1232</v>
      </c>
    </row>
    <row r="4" spans="1:9" s="61" customFormat="1" ht="45.75" thickBot="1" x14ac:dyDescent="0.3">
      <c r="A4" s="59"/>
      <c r="B4" s="60" t="s">
        <v>1233</v>
      </c>
      <c r="C4" s="60" t="s">
        <v>1234</v>
      </c>
      <c r="D4" s="60" t="s">
        <v>1235</v>
      </c>
      <c r="E4" s="60" t="s">
        <v>1236</v>
      </c>
      <c r="F4" s="60" t="s">
        <v>1237</v>
      </c>
      <c r="G4" s="60" t="s">
        <v>1238</v>
      </c>
      <c r="H4" s="59" t="s">
        <v>16</v>
      </c>
    </row>
    <row r="5" spans="1:9" ht="15.75" thickBot="1" x14ac:dyDescent="0.3">
      <c r="A5" s="62">
        <v>1</v>
      </c>
      <c r="B5" s="63">
        <v>10.36515</v>
      </c>
      <c r="C5" s="63">
        <v>1.1769700000000001</v>
      </c>
      <c r="D5" s="63">
        <f>SUM(B5:C5)</f>
        <v>11.542120000000001</v>
      </c>
      <c r="E5" s="63">
        <v>11.448259999999999</v>
      </c>
      <c r="F5" s="63">
        <f>D5-E5</f>
        <v>9.3860000000001165E-2</v>
      </c>
      <c r="G5" s="63">
        <f>E5-B5</f>
        <v>1.0831099999999996</v>
      </c>
      <c r="H5" s="64">
        <f>(C5-G5)/C5</f>
        <v>7.9747147335956309E-2</v>
      </c>
    </row>
    <row r="6" spans="1:9" ht="15.75" thickBot="1" x14ac:dyDescent="0.3">
      <c r="A6" s="62">
        <v>2</v>
      </c>
      <c r="B6" s="63">
        <v>9.8579299999999996</v>
      </c>
      <c r="C6" s="63">
        <v>1.1602399999999999</v>
      </c>
      <c r="D6" s="63">
        <f>SUM(B6:C6)</f>
        <v>11.01817</v>
      </c>
      <c r="E6" s="63">
        <v>10.932539999999999</v>
      </c>
      <c r="F6" s="63">
        <f>D6-E6</f>
        <v>8.5630000000000095E-2</v>
      </c>
      <c r="G6" s="63">
        <f>E6-B6</f>
        <v>1.0746099999999998</v>
      </c>
      <c r="H6" s="64">
        <f>(C6-G6)/C6</f>
        <v>7.3803695787078627E-2</v>
      </c>
    </row>
    <row r="7" spans="1:9" ht="15.75" thickBot="1" x14ac:dyDescent="0.3">
      <c r="A7" s="62">
        <v>3</v>
      </c>
      <c r="B7" s="63">
        <v>9.9797799999999999</v>
      </c>
      <c r="C7" s="63">
        <v>1.1686300000000001</v>
      </c>
      <c r="D7" s="63">
        <f>SUM(B7:C7)</f>
        <v>11.14841</v>
      </c>
      <c r="E7" s="63">
        <v>11.058199999999999</v>
      </c>
      <c r="F7" s="63">
        <f>D7-E7</f>
        <v>9.021000000000079E-2</v>
      </c>
      <c r="G7" s="65">
        <f>E7-B7</f>
        <v>1.0784199999999995</v>
      </c>
      <c r="H7" s="66">
        <f>(C7-G7)/C7</f>
        <v>7.7192952431480083E-2</v>
      </c>
    </row>
    <row r="8" spans="1:9" x14ac:dyDescent="0.25">
      <c r="G8" s="67" t="s">
        <v>1239</v>
      </c>
      <c r="H8" s="68">
        <f>AVERAGE(H5:H7)</f>
        <v>7.6914598518171673E-2</v>
      </c>
      <c r="I8" s="7"/>
    </row>
    <row r="9" spans="1:9" x14ac:dyDescent="0.25">
      <c r="G9" s="67" t="s">
        <v>1240</v>
      </c>
      <c r="H9" s="68">
        <f>STDEV(H5:H7)</f>
        <v>2.9814870038715091E-3</v>
      </c>
      <c r="I9" s="7"/>
    </row>
    <row r="10" spans="1:9" x14ac:dyDescent="0.25">
      <c r="G10" s="69" t="s">
        <v>1241</v>
      </c>
      <c r="H10" s="70" t="s">
        <v>1242</v>
      </c>
      <c r="I10" s="7"/>
    </row>
    <row r="11" spans="1:9" x14ac:dyDescent="0.25">
      <c r="G11" s="69" t="s">
        <v>1243</v>
      </c>
      <c r="H11" s="71">
        <f>20 + 20 *(7.69/100)</f>
        <v>21.538</v>
      </c>
      <c r="I11" s="7"/>
    </row>
    <row r="12" spans="1:9" ht="15.75" thickBot="1" x14ac:dyDescent="0.3">
      <c r="A12" t="s">
        <v>1244</v>
      </c>
    </row>
    <row r="13" spans="1:9" ht="45.75" thickBot="1" x14ac:dyDescent="0.3">
      <c r="A13" s="59"/>
      <c r="B13" s="60" t="s">
        <v>1233</v>
      </c>
      <c r="C13" s="60" t="s">
        <v>1234</v>
      </c>
      <c r="D13" s="60" t="s">
        <v>1235</v>
      </c>
      <c r="E13" s="60" t="s">
        <v>1236</v>
      </c>
      <c r="F13" s="60" t="s">
        <v>1237</v>
      </c>
      <c r="G13" s="60" t="s">
        <v>1238</v>
      </c>
      <c r="H13" s="59" t="s">
        <v>16</v>
      </c>
    </row>
    <row r="14" spans="1:9" ht="15.75" thickBot="1" x14ac:dyDescent="0.3">
      <c r="A14" s="62">
        <v>1</v>
      </c>
      <c r="B14" s="63">
        <v>8.9791600000000003</v>
      </c>
      <c r="C14" s="63">
        <v>1.1753199999999999</v>
      </c>
      <c r="D14" s="63">
        <f>SUM(B14:C14)</f>
        <v>10.15448</v>
      </c>
      <c r="E14" s="63">
        <v>10.084899999999999</v>
      </c>
      <c r="F14" s="63">
        <f>D14-E14</f>
        <v>6.9580000000000197E-2</v>
      </c>
      <c r="G14" s="63">
        <f>E14-B14</f>
        <v>1.1057399999999991</v>
      </c>
      <c r="H14" s="64">
        <f>(C14-G14)/C14</f>
        <v>5.9200898478712918E-2</v>
      </c>
    </row>
    <row r="15" spans="1:9" ht="15.75" thickBot="1" x14ac:dyDescent="0.3">
      <c r="A15" s="62">
        <v>2</v>
      </c>
      <c r="B15" s="63">
        <v>9.7112400000000001</v>
      </c>
      <c r="C15" s="63">
        <v>1.0487200000000001</v>
      </c>
      <c r="D15" s="63">
        <f>SUM(B15:C15)</f>
        <v>10.75996</v>
      </c>
      <c r="E15" s="63">
        <v>10.697939999999999</v>
      </c>
      <c r="F15" s="63">
        <f>D15-E15</f>
        <v>6.2020000000000408E-2</v>
      </c>
      <c r="G15" s="63">
        <f>E15-B15</f>
        <v>0.98669999999999902</v>
      </c>
      <c r="H15" s="64">
        <f>(C15-G15)/C15</f>
        <v>5.9138759630789024E-2</v>
      </c>
    </row>
    <row r="16" spans="1:9" ht="15.75" thickBot="1" x14ac:dyDescent="0.3">
      <c r="A16" s="62">
        <v>3</v>
      </c>
      <c r="B16" s="63">
        <v>9.7338199999999997</v>
      </c>
      <c r="C16" s="63">
        <v>1.04003</v>
      </c>
      <c r="D16" s="63">
        <f>SUM(B16:C16)</f>
        <v>10.773849999999999</v>
      </c>
      <c r="E16" s="63">
        <v>10.704140000000001</v>
      </c>
      <c r="F16" s="63">
        <f>D16-E16</f>
        <v>6.9709999999998828E-2</v>
      </c>
      <c r="G16" s="65">
        <f>E16-B16</f>
        <v>0.97032000000000096</v>
      </c>
      <c r="H16" s="66">
        <f>(C16-G16)/C16</f>
        <v>6.7026912685210091E-2</v>
      </c>
    </row>
    <row r="17" spans="7:8" x14ac:dyDescent="0.25">
      <c r="G17" s="67" t="s">
        <v>1239</v>
      </c>
      <c r="H17" s="68">
        <f>AVERAGE(H14:H16)</f>
        <v>6.1788856931570678E-2</v>
      </c>
    </row>
    <row r="18" spans="7:8" x14ac:dyDescent="0.25">
      <c r="G18" s="67" t="s">
        <v>1240</v>
      </c>
      <c r="H18" s="68">
        <f>STDEV(H14:H16)</f>
        <v>4.53639574638077E-3</v>
      </c>
    </row>
    <row r="19" spans="7:8" x14ac:dyDescent="0.25">
      <c r="G19" s="69" t="s">
        <v>1241</v>
      </c>
      <c r="H19" s="70" t="s">
        <v>1242</v>
      </c>
    </row>
    <row r="20" spans="7:8" x14ac:dyDescent="0.25">
      <c r="G20" s="69" t="s">
        <v>1243</v>
      </c>
      <c r="H20" s="71">
        <f>20 + 20 *(6.18/100)</f>
        <v>21.236000000000001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6055B-6BB1-449A-B45C-00D96A7C1C7D}">
  <dimension ref="A1:Q44"/>
  <sheetViews>
    <sheetView topLeftCell="A19" workbookViewId="0">
      <selection activeCell="K50" sqref="K50"/>
    </sheetView>
  </sheetViews>
  <sheetFormatPr defaultRowHeight="15" x14ac:dyDescent="0.25"/>
  <cols>
    <col min="2" max="2" width="6.7109375" customWidth="1"/>
    <col min="3" max="3" width="8.42578125" customWidth="1"/>
    <col min="4" max="4" width="13.140625" customWidth="1"/>
    <col min="5" max="5" width="16.85546875" customWidth="1"/>
    <col min="6" max="6" width="6" customWidth="1"/>
    <col min="7" max="7" width="16.140625" customWidth="1"/>
    <col min="8" max="8" width="11" customWidth="1"/>
    <col min="9" max="10" width="10.85546875" customWidth="1"/>
    <col min="11" max="11" width="10.28515625" customWidth="1"/>
    <col min="12" max="12" width="9" customWidth="1"/>
    <col min="13" max="13" width="16.140625" customWidth="1"/>
    <col min="14" max="15" width="11.28515625" customWidth="1"/>
    <col min="16" max="16" width="13.140625" customWidth="1"/>
    <col min="17" max="17" width="12" customWidth="1"/>
  </cols>
  <sheetData>
    <row r="1" spans="1:17" s="72" customFormat="1" x14ac:dyDescent="0.25">
      <c r="H1" s="422" t="s">
        <v>1318</v>
      </c>
      <c r="I1" s="422"/>
      <c r="J1" s="422"/>
      <c r="K1" s="422"/>
      <c r="L1" s="422"/>
      <c r="M1" s="88"/>
    </row>
    <row r="2" spans="1:17" s="72" customFormat="1" ht="60" x14ac:dyDescent="0.25">
      <c r="A2" s="73" t="s">
        <v>1245</v>
      </c>
      <c r="B2" s="73" t="s">
        <v>1246</v>
      </c>
      <c r="C2" s="73" t="s">
        <v>1247</v>
      </c>
      <c r="D2" s="73" t="s">
        <v>1248</v>
      </c>
      <c r="E2" s="74" t="s">
        <v>1249</v>
      </c>
      <c r="F2" s="73" t="s">
        <v>1250</v>
      </c>
      <c r="G2" s="73" t="s">
        <v>1251</v>
      </c>
      <c r="H2" s="73" t="s">
        <v>1313</v>
      </c>
      <c r="I2" s="73" t="s">
        <v>1314</v>
      </c>
      <c r="J2" s="74" t="s">
        <v>1315</v>
      </c>
      <c r="K2" s="74" t="s">
        <v>1316</v>
      </c>
      <c r="L2" s="74" t="s">
        <v>1317</v>
      </c>
      <c r="M2" s="87" t="s">
        <v>1252</v>
      </c>
      <c r="N2" s="74" t="s">
        <v>1253</v>
      </c>
      <c r="O2" s="74" t="s">
        <v>1254</v>
      </c>
      <c r="P2" s="74" t="s">
        <v>1758</v>
      </c>
      <c r="Q2" s="300" t="s">
        <v>1759</v>
      </c>
    </row>
    <row r="3" spans="1:17" s="72" customFormat="1" x14ac:dyDescent="0.25">
      <c r="A3" s="75">
        <v>55469</v>
      </c>
      <c r="B3" s="76">
        <v>61</v>
      </c>
      <c r="C3" s="76">
        <v>1</v>
      </c>
      <c r="D3" s="76" t="s">
        <v>267</v>
      </c>
      <c r="E3" s="76"/>
      <c r="F3" s="76" t="s">
        <v>1255</v>
      </c>
      <c r="G3" s="76" t="s">
        <v>1256</v>
      </c>
      <c r="H3" s="76">
        <v>0</v>
      </c>
      <c r="I3" s="76">
        <v>0</v>
      </c>
      <c r="J3" s="76">
        <v>0</v>
      </c>
      <c r="K3" s="76">
        <v>0</v>
      </c>
      <c r="L3" s="76">
        <v>0</v>
      </c>
      <c r="M3" s="77">
        <v>400</v>
      </c>
      <c r="N3" s="76">
        <v>4.21</v>
      </c>
      <c r="O3" s="78">
        <v>4.33</v>
      </c>
      <c r="P3" s="423">
        <f>AVERAGE(N3:N5)</f>
        <v>4.21</v>
      </c>
      <c r="Q3" s="423">
        <f>AVERAGE(O3:O5)</f>
        <v>4.2700000000000005</v>
      </c>
    </row>
    <row r="4" spans="1:17" s="72" customFormat="1" x14ac:dyDescent="0.25">
      <c r="A4" s="75">
        <v>55469</v>
      </c>
      <c r="B4" s="76">
        <v>61</v>
      </c>
      <c r="C4" s="76">
        <v>2</v>
      </c>
      <c r="D4" s="76" t="s">
        <v>268</v>
      </c>
      <c r="E4" s="76"/>
      <c r="F4" s="76" t="s">
        <v>1257</v>
      </c>
      <c r="G4" s="76" t="s">
        <v>1258</v>
      </c>
      <c r="H4" s="76">
        <v>0</v>
      </c>
      <c r="I4" s="76">
        <v>0</v>
      </c>
      <c r="J4" s="76">
        <v>0</v>
      </c>
      <c r="K4" s="76">
        <v>0</v>
      </c>
      <c r="L4" s="76">
        <v>0</v>
      </c>
      <c r="M4" s="77">
        <v>400</v>
      </c>
      <c r="N4" s="76">
        <v>4.21</v>
      </c>
      <c r="O4" s="78">
        <v>4.22</v>
      </c>
      <c r="P4" s="424"/>
      <c r="Q4" s="424"/>
    </row>
    <row r="5" spans="1:17" s="72" customFormat="1" x14ac:dyDescent="0.25">
      <c r="A5" s="75">
        <v>55469</v>
      </c>
      <c r="B5" s="76">
        <v>61</v>
      </c>
      <c r="C5" s="76">
        <v>3</v>
      </c>
      <c r="D5" s="76" t="s">
        <v>269</v>
      </c>
      <c r="E5" s="76"/>
      <c r="F5" s="76" t="s">
        <v>1259</v>
      </c>
      <c r="G5" s="76" t="s">
        <v>1260</v>
      </c>
      <c r="H5" s="76">
        <v>0</v>
      </c>
      <c r="I5" s="76">
        <v>0</v>
      </c>
      <c r="J5" s="76">
        <v>0</v>
      </c>
      <c r="K5" s="76">
        <v>0</v>
      </c>
      <c r="L5" s="76">
        <v>0</v>
      </c>
      <c r="M5" s="77">
        <v>400</v>
      </c>
      <c r="N5" s="76">
        <v>4.21</v>
      </c>
      <c r="O5" s="78">
        <v>4.26</v>
      </c>
      <c r="P5" s="425"/>
      <c r="Q5" s="425"/>
    </row>
    <row r="6" spans="1:17" s="72" customFormat="1" x14ac:dyDescent="0.25">
      <c r="A6" s="75">
        <v>55469</v>
      </c>
      <c r="B6" s="76">
        <v>61</v>
      </c>
      <c r="C6" s="76">
        <v>4</v>
      </c>
      <c r="D6" s="76" t="s">
        <v>270</v>
      </c>
      <c r="E6" s="76"/>
      <c r="F6" s="76" t="s">
        <v>1255</v>
      </c>
      <c r="G6" s="76" t="s">
        <v>1261</v>
      </c>
      <c r="H6" s="76">
        <v>0</v>
      </c>
      <c r="I6" s="76">
        <v>0.8</v>
      </c>
      <c r="J6" s="76">
        <v>0</v>
      </c>
      <c r="K6" s="76">
        <v>0</v>
      </c>
      <c r="L6" s="76">
        <v>0</v>
      </c>
      <c r="M6" s="77">
        <v>400</v>
      </c>
      <c r="N6" s="76">
        <v>4.2300000000000004</v>
      </c>
      <c r="O6" s="78">
        <v>7.8</v>
      </c>
      <c r="P6" s="423">
        <f>AVERAGE(N6:N8)</f>
        <v>4.2300000000000004</v>
      </c>
      <c r="Q6" s="423">
        <f>AVERAGE(O6:O8)</f>
        <v>7.57</v>
      </c>
    </row>
    <row r="7" spans="1:17" s="72" customFormat="1" x14ac:dyDescent="0.25">
      <c r="A7" s="75">
        <v>55469</v>
      </c>
      <c r="B7" s="76">
        <v>61</v>
      </c>
      <c r="C7" s="76">
        <v>5</v>
      </c>
      <c r="D7" s="76" t="s">
        <v>271</v>
      </c>
      <c r="E7" s="76"/>
      <c r="F7" s="76" t="s">
        <v>1257</v>
      </c>
      <c r="G7" s="76" t="s">
        <v>1262</v>
      </c>
      <c r="H7" s="76">
        <v>0</v>
      </c>
      <c r="I7" s="76">
        <v>0.8</v>
      </c>
      <c r="J7" s="76">
        <v>0</v>
      </c>
      <c r="K7" s="76">
        <v>0</v>
      </c>
      <c r="L7" s="76">
        <v>0</v>
      </c>
      <c r="M7" s="77">
        <v>400</v>
      </c>
      <c r="N7" s="76">
        <v>4.2300000000000004</v>
      </c>
      <c r="O7" s="78">
        <v>7.53</v>
      </c>
      <c r="P7" s="424"/>
      <c r="Q7" s="424"/>
    </row>
    <row r="8" spans="1:17" s="72" customFormat="1" x14ac:dyDescent="0.25">
      <c r="A8" s="75">
        <v>55469</v>
      </c>
      <c r="B8" s="76">
        <v>61</v>
      </c>
      <c r="C8" s="76">
        <v>6</v>
      </c>
      <c r="D8" s="76" t="s">
        <v>272</v>
      </c>
      <c r="E8" s="76"/>
      <c r="F8" s="76" t="s">
        <v>1259</v>
      </c>
      <c r="G8" s="76" t="s">
        <v>1263</v>
      </c>
      <c r="H8" s="76">
        <v>0</v>
      </c>
      <c r="I8" s="76">
        <v>0.8</v>
      </c>
      <c r="J8" s="76">
        <v>0</v>
      </c>
      <c r="K8" s="76">
        <v>0</v>
      </c>
      <c r="L8" s="76">
        <v>0</v>
      </c>
      <c r="M8" s="77">
        <v>400</v>
      </c>
      <c r="N8" s="76">
        <v>4.2300000000000004</v>
      </c>
      <c r="O8" s="78">
        <v>7.38</v>
      </c>
      <c r="P8" s="425"/>
      <c r="Q8" s="425"/>
    </row>
    <row r="9" spans="1:17" s="72" customFormat="1" x14ac:dyDescent="0.25">
      <c r="A9" s="75">
        <v>55469</v>
      </c>
      <c r="B9" s="76">
        <v>61</v>
      </c>
      <c r="C9" s="76">
        <v>7</v>
      </c>
      <c r="D9" s="76" t="s">
        <v>273</v>
      </c>
      <c r="E9" s="76"/>
      <c r="F9" s="76" t="s">
        <v>1255</v>
      </c>
      <c r="G9" s="76" t="s">
        <v>1264</v>
      </c>
      <c r="H9" s="76">
        <v>0</v>
      </c>
      <c r="I9" s="76">
        <v>0</v>
      </c>
      <c r="J9" s="76">
        <v>0</v>
      </c>
      <c r="K9" s="76">
        <v>0.8</v>
      </c>
      <c r="L9" s="76">
        <v>0</v>
      </c>
      <c r="M9" s="77">
        <v>400</v>
      </c>
      <c r="N9" s="76">
        <v>4.2300000000000004</v>
      </c>
      <c r="O9" s="78">
        <v>7.22</v>
      </c>
      <c r="P9" s="423">
        <f>AVERAGE(N9:N11)</f>
        <v>4.2300000000000004</v>
      </c>
      <c r="Q9" s="423">
        <f>AVERAGE(O9:O11)</f>
        <v>7.43</v>
      </c>
    </row>
    <row r="10" spans="1:17" s="72" customFormat="1" x14ac:dyDescent="0.25">
      <c r="A10" s="75">
        <v>55469</v>
      </c>
      <c r="B10" s="76">
        <v>61</v>
      </c>
      <c r="C10" s="76">
        <v>8</v>
      </c>
      <c r="D10" s="76" t="s">
        <v>274</v>
      </c>
      <c r="E10" s="76"/>
      <c r="F10" s="76" t="s">
        <v>1257</v>
      </c>
      <c r="G10" s="76" t="s">
        <v>1265</v>
      </c>
      <c r="H10" s="76">
        <v>0</v>
      </c>
      <c r="I10" s="76">
        <v>0</v>
      </c>
      <c r="J10" s="76">
        <v>0</v>
      </c>
      <c r="K10" s="76">
        <v>0.8</v>
      </c>
      <c r="L10" s="76">
        <v>0</v>
      </c>
      <c r="M10" s="77">
        <v>400</v>
      </c>
      <c r="N10" s="76">
        <v>4.2300000000000004</v>
      </c>
      <c r="O10" s="78">
        <v>7.57</v>
      </c>
      <c r="P10" s="424"/>
      <c r="Q10" s="424"/>
    </row>
    <row r="11" spans="1:17" s="72" customFormat="1" x14ac:dyDescent="0.25">
      <c r="A11" s="75">
        <v>55469</v>
      </c>
      <c r="B11" s="76">
        <v>61</v>
      </c>
      <c r="C11" s="76">
        <v>9</v>
      </c>
      <c r="D11" s="76" t="s">
        <v>275</v>
      </c>
      <c r="E11" s="76"/>
      <c r="F11" s="76" t="s">
        <v>1259</v>
      </c>
      <c r="G11" s="76" t="s">
        <v>1266</v>
      </c>
      <c r="H11" s="76">
        <v>0</v>
      </c>
      <c r="I11" s="76">
        <v>0</v>
      </c>
      <c r="J11" s="76">
        <v>0</v>
      </c>
      <c r="K11" s="76">
        <v>0.8</v>
      </c>
      <c r="L11" s="76">
        <v>0</v>
      </c>
      <c r="M11" s="77">
        <v>400</v>
      </c>
      <c r="N11" s="76">
        <v>4.2300000000000004</v>
      </c>
      <c r="O11" s="78">
        <v>7.5</v>
      </c>
      <c r="P11" s="425"/>
      <c r="Q11" s="425"/>
    </row>
    <row r="12" spans="1:17" s="72" customFormat="1" x14ac:dyDescent="0.25">
      <c r="A12" s="75">
        <v>55469</v>
      </c>
      <c r="B12" s="76">
        <v>61</v>
      </c>
      <c r="C12" s="76">
        <v>10</v>
      </c>
      <c r="D12" s="76" t="s">
        <v>276</v>
      </c>
      <c r="E12" s="76"/>
      <c r="F12" s="76" t="s">
        <v>1255</v>
      </c>
      <c r="G12" s="76" t="s">
        <v>1267</v>
      </c>
      <c r="H12" s="76">
        <v>0</v>
      </c>
      <c r="I12" s="76">
        <v>0</v>
      </c>
      <c r="J12" s="76">
        <v>3</v>
      </c>
      <c r="K12" s="76">
        <v>0</v>
      </c>
      <c r="L12" s="76">
        <v>0</v>
      </c>
      <c r="M12" s="77">
        <v>400</v>
      </c>
      <c r="N12" s="76">
        <v>4.2300000000000004</v>
      </c>
      <c r="O12" s="78">
        <v>12.43</v>
      </c>
      <c r="P12" s="423">
        <f>AVERAGE(N12:N14)</f>
        <v>4.2300000000000004</v>
      </c>
      <c r="Q12" s="423">
        <f>AVERAGE(O12:O14)</f>
        <v>12.413333333333334</v>
      </c>
    </row>
    <row r="13" spans="1:17" s="72" customFormat="1" x14ac:dyDescent="0.25">
      <c r="A13" s="75">
        <v>55469</v>
      </c>
      <c r="B13" s="76">
        <v>61</v>
      </c>
      <c r="C13" s="76">
        <v>11</v>
      </c>
      <c r="D13" s="76" t="s">
        <v>277</v>
      </c>
      <c r="E13" s="76"/>
      <c r="F13" s="76" t="s">
        <v>1257</v>
      </c>
      <c r="G13" s="76" t="s">
        <v>1268</v>
      </c>
      <c r="H13" s="76">
        <v>0</v>
      </c>
      <c r="I13" s="76">
        <v>0</v>
      </c>
      <c r="J13" s="76">
        <v>3</v>
      </c>
      <c r="K13" s="76">
        <v>0</v>
      </c>
      <c r="L13" s="76">
        <v>0</v>
      </c>
      <c r="M13" s="77">
        <v>400</v>
      </c>
      <c r="N13" s="76">
        <v>4.2300000000000004</v>
      </c>
      <c r="O13" s="78">
        <v>12.41</v>
      </c>
      <c r="P13" s="424"/>
      <c r="Q13" s="424"/>
    </row>
    <row r="14" spans="1:17" s="72" customFormat="1" x14ac:dyDescent="0.25">
      <c r="A14" s="75">
        <v>55469</v>
      </c>
      <c r="B14" s="76">
        <v>61</v>
      </c>
      <c r="C14" s="76">
        <v>12</v>
      </c>
      <c r="D14" s="76" t="s">
        <v>278</v>
      </c>
      <c r="E14" s="76"/>
      <c r="F14" s="76" t="s">
        <v>1259</v>
      </c>
      <c r="G14" s="76" t="s">
        <v>1269</v>
      </c>
      <c r="H14" s="76">
        <v>0</v>
      </c>
      <c r="I14" s="76">
        <v>0</v>
      </c>
      <c r="J14" s="76">
        <v>3</v>
      </c>
      <c r="K14" s="76">
        <v>0</v>
      </c>
      <c r="L14" s="76">
        <v>0</v>
      </c>
      <c r="M14" s="77">
        <v>400</v>
      </c>
      <c r="N14" s="76">
        <v>4.2300000000000004</v>
      </c>
      <c r="O14" s="78">
        <v>12.4</v>
      </c>
      <c r="P14" s="425"/>
      <c r="Q14" s="425"/>
    </row>
    <row r="15" spans="1:17" s="72" customFormat="1" x14ac:dyDescent="0.25">
      <c r="A15" s="79">
        <v>55469</v>
      </c>
      <c r="B15" s="80">
        <v>61</v>
      </c>
      <c r="C15" s="80">
        <v>13</v>
      </c>
      <c r="D15" s="80" t="s">
        <v>279</v>
      </c>
      <c r="E15" s="80"/>
      <c r="F15" s="80" t="s">
        <v>1255</v>
      </c>
      <c r="G15" s="80" t="s">
        <v>1270</v>
      </c>
      <c r="H15" s="81">
        <f>20 + 20 *(7.69/100)</f>
        <v>21.538</v>
      </c>
      <c r="I15" s="80">
        <v>0</v>
      </c>
      <c r="J15" s="80">
        <v>0</v>
      </c>
      <c r="K15" s="80">
        <v>0</v>
      </c>
      <c r="L15" s="80">
        <v>0</v>
      </c>
      <c r="M15" s="81">
        <v>400</v>
      </c>
      <c r="N15" s="80">
        <v>4.2300000000000004</v>
      </c>
      <c r="O15" s="82">
        <v>4.6100000000000003</v>
      </c>
      <c r="P15" s="423">
        <f>AVERAGE(N15:N17)</f>
        <v>4.2300000000000004</v>
      </c>
      <c r="Q15" s="423">
        <f>AVERAGE(O15:O17)</f>
        <v>4.5233333333333334</v>
      </c>
    </row>
    <row r="16" spans="1:17" s="72" customFormat="1" x14ac:dyDescent="0.25">
      <c r="A16" s="79">
        <v>55469</v>
      </c>
      <c r="B16" s="80">
        <v>61</v>
      </c>
      <c r="C16" s="80">
        <v>14</v>
      </c>
      <c r="D16" s="80" t="s">
        <v>280</v>
      </c>
      <c r="E16" s="80"/>
      <c r="F16" s="80" t="s">
        <v>1257</v>
      </c>
      <c r="G16" s="80" t="s">
        <v>1270</v>
      </c>
      <c r="H16" s="81">
        <f t="shared" ref="H16:H29" si="0">20 + 20 *(7.69/100)</f>
        <v>21.538</v>
      </c>
      <c r="I16" s="80">
        <v>0</v>
      </c>
      <c r="J16" s="80">
        <v>0</v>
      </c>
      <c r="K16" s="80">
        <v>0</v>
      </c>
      <c r="L16" s="80">
        <v>0</v>
      </c>
      <c r="M16" s="81">
        <v>400</v>
      </c>
      <c r="N16" s="80">
        <v>4.2300000000000004</v>
      </c>
      <c r="O16" s="82">
        <v>4.49</v>
      </c>
      <c r="P16" s="424"/>
      <c r="Q16" s="424"/>
    </row>
    <row r="17" spans="1:17" s="72" customFormat="1" x14ac:dyDescent="0.25">
      <c r="A17" s="79">
        <v>55469</v>
      </c>
      <c r="B17" s="80">
        <v>61</v>
      </c>
      <c r="C17" s="80">
        <v>15</v>
      </c>
      <c r="D17" s="80" t="s">
        <v>281</v>
      </c>
      <c r="E17" s="80"/>
      <c r="F17" s="80" t="s">
        <v>1259</v>
      </c>
      <c r="G17" s="80" t="s">
        <v>1270</v>
      </c>
      <c r="H17" s="81">
        <f t="shared" si="0"/>
        <v>21.538</v>
      </c>
      <c r="I17" s="80">
        <v>0</v>
      </c>
      <c r="J17" s="80">
        <v>0</v>
      </c>
      <c r="K17" s="80">
        <v>0</v>
      </c>
      <c r="L17" s="80">
        <v>0</v>
      </c>
      <c r="M17" s="81">
        <v>400</v>
      </c>
      <c r="N17" s="80">
        <v>4.2300000000000004</v>
      </c>
      <c r="O17" s="82">
        <v>4.47</v>
      </c>
      <c r="P17" s="425"/>
      <c r="Q17" s="425"/>
    </row>
    <row r="18" spans="1:17" s="72" customFormat="1" x14ac:dyDescent="0.25">
      <c r="A18" s="79">
        <v>55469</v>
      </c>
      <c r="B18" s="80">
        <v>61</v>
      </c>
      <c r="C18" s="80">
        <v>16</v>
      </c>
      <c r="D18" s="80" t="s">
        <v>282</v>
      </c>
      <c r="E18" s="80"/>
      <c r="F18" s="80" t="s">
        <v>1255</v>
      </c>
      <c r="G18" s="80" t="s">
        <v>1271</v>
      </c>
      <c r="H18" s="81">
        <f t="shared" si="0"/>
        <v>21.538</v>
      </c>
      <c r="I18" s="80">
        <v>0.8</v>
      </c>
      <c r="J18" s="80">
        <v>0</v>
      </c>
      <c r="K18" s="80">
        <v>0</v>
      </c>
      <c r="L18" s="80">
        <v>0</v>
      </c>
      <c r="M18" s="81">
        <v>400</v>
      </c>
      <c r="N18" s="80">
        <v>4.2300000000000004</v>
      </c>
      <c r="O18" s="82">
        <v>8.5399999999999991</v>
      </c>
      <c r="P18" s="423">
        <f>AVERAGE(N18:N20)</f>
        <v>4.2300000000000004</v>
      </c>
      <c r="Q18" s="423">
        <f>AVERAGE(O18:O20)</f>
        <v>8.5666666666666664</v>
      </c>
    </row>
    <row r="19" spans="1:17" s="72" customFormat="1" x14ac:dyDescent="0.25">
      <c r="A19" s="79">
        <v>55469</v>
      </c>
      <c r="B19" s="80">
        <v>61</v>
      </c>
      <c r="C19" s="80">
        <v>17</v>
      </c>
      <c r="D19" s="80" t="s">
        <v>1272</v>
      </c>
      <c r="E19" s="80"/>
      <c r="F19" s="80" t="s">
        <v>1257</v>
      </c>
      <c r="G19" s="80" t="s">
        <v>1273</v>
      </c>
      <c r="H19" s="81">
        <f t="shared" si="0"/>
        <v>21.538</v>
      </c>
      <c r="I19" s="80">
        <v>0.8</v>
      </c>
      <c r="J19" s="80">
        <v>0</v>
      </c>
      <c r="K19" s="80">
        <v>0</v>
      </c>
      <c r="L19" s="80">
        <v>0</v>
      </c>
      <c r="M19" s="81">
        <v>400</v>
      </c>
      <c r="N19" s="80">
        <v>4.2300000000000004</v>
      </c>
      <c r="O19" s="82">
        <v>8.5500000000000007</v>
      </c>
      <c r="P19" s="424"/>
      <c r="Q19" s="424"/>
    </row>
    <row r="20" spans="1:17" s="72" customFormat="1" x14ac:dyDescent="0.25">
      <c r="A20" s="79">
        <v>55469</v>
      </c>
      <c r="B20" s="80">
        <v>61</v>
      </c>
      <c r="C20" s="80">
        <v>18</v>
      </c>
      <c r="D20" s="80" t="s">
        <v>1274</v>
      </c>
      <c r="E20" s="80"/>
      <c r="F20" s="80" t="s">
        <v>1259</v>
      </c>
      <c r="G20" s="80" t="s">
        <v>1275</v>
      </c>
      <c r="H20" s="81">
        <f t="shared" si="0"/>
        <v>21.538</v>
      </c>
      <c r="I20" s="80">
        <v>0.8</v>
      </c>
      <c r="J20" s="80">
        <v>0</v>
      </c>
      <c r="K20" s="80">
        <v>0</v>
      </c>
      <c r="L20" s="80">
        <v>0</v>
      </c>
      <c r="M20" s="81">
        <v>400</v>
      </c>
      <c r="N20" s="80">
        <v>4.2300000000000004</v>
      </c>
      <c r="O20" s="82">
        <v>8.61</v>
      </c>
      <c r="P20" s="425"/>
      <c r="Q20" s="425"/>
    </row>
    <row r="21" spans="1:17" s="72" customFormat="1" x14ac:dyDescent="0.25">
      <c r="A21" s="79">
        <v>55469</v>
      </c>
      <c r="B21" s="80">
        <v>61</v>
      </c>
      <c r="C21" s="80">
        <v>19</v>
      </c>
      <c r="D21" s="80" t="s">
        <v>1276</v>
      </c>
      <c r="E21" s="80" t="s">
        <v>1277</v>
      </c>
      <c r="F21" s="80" t="s">
        <v>1255</v>
      </c>
      <c r="G21" s="80" t="s">
        <v>1278</v>
      </c>
      <c r="H21" s="81">
        <f t="shared" si="0"/>
        <v>21.538</v>
      </c>
      <c r="I21" s="80">
        <v>0.8</v>
      </c>
      <c r="J21" s="80">
        <v>3</v>
      </c>
      <c r="K21" s="80">
        <v>0</v>
      </c>
      <c r="L21" s="80">
        <v>6</v>
      </c>
      <c r="M21" s="81">
        <v>400</v>
      </c>
      <c r="N21" s="80">
        <v>4.21</v>
      </c>
      <c r="O21" s="82">
        <v>12.25</v>
      </c>
      <c r="P21" s="423">
        <f>AVERAGE(N21:N23)</f>
        <v>4.21</v>
      </c>
      <c r="Q21" s="423">
        <f>AVERAGE(O21:O23)</f>
        <v>12.19</v>
      </c>
    </row>
    <row r="22" spans="1:17" s="72" customFormat="1" x14ac:dyDescent="0.25">
      <c r="A22" s="79">
        <v>55469</v>
      </c>
      <c r="B22" s="80">
        <v>61</v>
      </c>
      <c r="C22" s="80">
        <v>20</v>
      </c>
      <c r="D22" s="80" t="s">
        <v>1279</v>
      </c>
      <c r="E22" s="80" t="s">
        <v>1280</v>
      </c>
      <c r="F22" s="80" t="s">
        <v>1257</v>
      </c>
      <c r="G22" s="80" t="s">
        <v>1281</v>
      </c>
      <c r="H22" s="81">
        <f t="shared" si="0"/>
        <v>21.538</v>
      </c>
      <c r="I22" s="80">
        <v>0.8</v>
      </c>
      <c r="J22" s="80">
        <v>3</v>
      </c>
      <c r="K22" s="80">
        <v>0</v>
      </c>
      <c r="L22" s="80">
        <v>6</v>
      </c>
      <c r="M22" s="81">
        <v>400</v>
      </c>
      <c r="N22" s="80">
        <v>4.21</v>
      </c>
      <c r="O22" s="82">
        <v>12.15</v>
      </c>
      <c r="P22" s="424"/>
      <c r="Q22" s="424"/>
    </row>
    <row r="23" spans="1:17" s="72" customFormat="1" x14ac:dyDescent="0.25">
      <c r="A23" s="79">
        <v>55469</v>
      </c>
      <c r="B23" s="80">
        <v>61</v>
      </c>
      <c r="C23" s="80">
        <v>21</v>
      </c>
      <c r="D23" s="80" t="s">
        <v>1282</v>
      </c>
      <c r="E23" s="80"/>
      <c r="F23" s="80" t="s">
        <v>1259</v>
      </c>
      <c r="G23" s="80" t="s">
        <v>1283</v>
      </c>
      <c r="H23" s="81">
        <f t="shared" si="0"/>
        <v>21.538</v>
      </c>
      <c r="I23" s="80">
        <v>0.8</v>
      </c>
      <c r="J23" s="80">
        <v>3</v>
      </c>
      <c r="K23" s="80">
        <v>0</v>
      </c>
      <c r="L23" s="80">
        <v>6</v>
      </c>
      <c r="M23" s="81">
        <v>400</v>
      </c>
      <c r="N23" s="80">
        <v>4.21</v>
      </c>
      <c r="O23" s="82">
        <v>12.17</v>
      </c>
      <c r="P23" s="425"/>
      <c r="Q23" s="425"/>
    </row>
    <row r="24" spans="1:17" s="72" customFormat="1" x14ac:dyDescent="0.25">
      <c r="A24" s="79">
        <v>55469</v>
      </c>
      <c r="B24" s="80">
        <v>61</v>
      </c>
      <c r="C24" s="80">
        <v>22</v>
      </c>
      <c r="D24" s="80" t="s">
        <v>1284</v>
      </c>
      <c r="E24" s="80"/>
      <c r="F24" s="80" t="s">
        <v>1255</v>
      </c>
      <c r="G24" s="80" t="s">
        <v>1285</v>
      </c>
      <c r="H24" s="81">
        <f t="shared" si="0"/>
        <v>21.538</v>
      </c>
      <c r="I24" s="80">
        <v>0</v>
      </c>
      <c r="J24" s="80">
        <v>0</v>
      </c>
      <c r="K24" s="80">
        <v>0.8</v>
      </c>
      <c r="L24" s="80">
        <v>0</v>
      </c>
      <c r="M24" s="81">
        <v>400</v>
      </c>
      <c r="N24" s="80">
        <v>4.21</v>
      </c>
      <c r="O24" s="82">
        <v>7.63</v>
      </c>
      <c r="P24" s="423">
        <f>AVERAGE(N24:N26)</f>
        <v>4.2233333333333336</v>
      </c>
      <c r="Q24" s="423">
        <f>AVERAGE(O24:O26)</f>
        <v>7.4499999999999993</v>
      </c>
    </row>
    <row r="25" spans="1:17" s="72" customFormat="1" x14ac:dyDescent="0.25">
      <c r="A25" s="79">
        <v>55469</v>
      </c>
      <c r="B25" s="80">
        <v>61</v>
      </c>
      <c r="C25" s="80">
        <v>23</v>
      </c>
      <c r="D25" s="80" t="s">
        <v>1286</v>
      </c>
      <c r="E25" s="80"/>
      <c r="F25" s="80" t="s">
        <v>1257</v>
      </c>
      <c r="G25" s="80" t="s">
        <v>1287</v>
      </c>
      <c r="H25" s="81">
        <f t="shared" si="0"/>
        <v>21.538</v>
      </c>
      <c r="I25" s="80">
        <v>0</v>
      </c>
      <c r="J25" s="80">
        <v>0</v>
      </c>
      <c r="K25" s="80">
        <v>0.8</v>
      </c>
      <c r="L25" s="80">
        <v>0</v>
      </c>
      <c r="M25" s="81">
        <v>400</v>
      </c>
      <c r="N25" s="80">
        <v>4.2300000000000004</v>
      </c>
      <c r="O25" s="82">
        <v>7.43</v>
      </c>
      <c r="P25" s="424"/>
      <c r="Q25" s="424"/>
    </row>
    <row r="26" spans="1:17" s="72" customFormat="1" x14ac:dyDescent="0.25">
      <c r="A26" s="79">
        <v>55469</v>
      </c>
      <c r="B26" s="80">
        <v>61</v>
      </c>
      <c r="C26" s="80">
        <v>24</v>
      </c>
      <c r="D26" s="80" t="s">
        <v>1288</v>
      </c>
      <c r="E26" s="80"/>
      <c r="F26" s="80" t="s">
        <v>1259</v>
      </c>
      <c r="G26" s="80" t="s">
        <v>1289</v>
      </c>
      <c r="H26" s="81">
        <f t="shared" si="0"/>
        <v>21.538</v>
      </c>
      <c r="I26" s="80">
        <v>0</v>
      </c>
      <c r="J26" s="80">
        <v>0</v>
      </c>
      <c r="K26" s="80">
        <v>0.8</v>
      </c>
      <c r="L26" s="80">
        <v>0</v>
      </c>
      <c r="M26" s="81">
        <v>400</v>
      </c>
      <c r="N26" s="80">
        <v>4.2300000000000004</v>
      </c>
      <c r="O26" s="82">
        <v>7.29</v>
      </c>
      <c r="P26" s="425"/>
      <c r="Q26" s="425"/>
    </row>
    <row r="27" spans="1:17" s="72" customFormat="1" x14ac:dyDescent="0.25">
      <c r="A27" s="79">
        <v>55469</v>
      </c>
      <c r="B27" s="80">
        <v>61</v>
      </c>
      <c r="C27" s="80">
        <v>25</v>
      </c>
      <c r="D27" s="80" t="s">
        <v>1290</v>
      </c>
      <c r="E27" s="80"/>
      <c r="F27" s="80" t="s">
        <v>1255</v>
      </c>
      <c r="G27" s="80" t="s">
        <v>1291</v>
      </c>
      <c r="H27" s="81">
        <f t="shared" si="0"/>
        <v>21.538</v>
      </c>
      <c r="I27" s="80">
        <v>0</v>
      </c>
      <c r="J27" s="80">
        <v>3</v>
      </c>
      <c r="K27" s="80">
        <v>0.8</v>
      </c>
      <c r="L27" s="80">
        <v>6</v>
      </c>
      <c r="M27" s="81">
        <v>400</v>
      </c>
      <c r="N27" s="80">
        <v>4.2300000000000004</v>
      </c>
      <c r="O27" s="82">
        <v>12.25</v>
      </c>
      <c r="P27" s="423">
        <f>AVERAGE(N27:N29)</f>
        <v>4.2300000000000004</v>
      </c>
      <c r="Q27" s="423">
        <f>AVERAGE(O27:O29)</f>
        <v>12.25</v>
      </c>
    </row>
    <row r="28" spans="1:17" s="72" customFormat="1" x14ac:dyDescent="0.25">
      <c r="A28" s="79">
        <v>55469</v>
      </c>
      <c r="B28" s="80">
        <v>61</v>
      </c>
      <c r="C28" s="80">
        <v>26</v>
      </c>
      <c r="D28" s="80" t="s">
        <v>1292</v>
      </c>
      <c r="E28" s="80"/>
      <c r="F28" s="80" t="s">
        <v>1257</v>
      </c>
      <c r="G28" s="80" t="s">
        <v>1293</v>
      </c>
      <c r="H28" s="81">
        <f t="shared" si="0"/>
        <v>21.538</v>
      </c>
      <c r="I28" s="80">
        <v>0</v>
      </c>
      <c r="J28" s="80">
        <v>3</v>
      </c>
      <c r="K28" s="80">
        <v>0.8</v>
      </c>
      <c r="L28" s="80">
        <v>6</v>
      </c>
      <c r="M28" s="81">
        <v>400</v>
      </c>
      <c r="N28" s="80">
        <v>4.2300000000000004</v>
      </c>
      <c r="O28" s="82">
        <v>12.18</v>
      </c>
      <c r="P28" s="424"/>
      <c r="Q28" s="424"/>
    </row>
    <row r="29" spans="1:17" s="72" customFormat="1" x14ac:dyDescent="0.25">
      <c r="A29" s="79">
        <v>55469</v>
      </c>
      <c r="B29" s="80">
        <v>61</v>
      </c>
      <c r="C29" s="80">
        <v>27</v>
      </c>
      <c r="D29" s="80" t="s">
        <v>1294</v>
      </c>
      <c r="E29" s="80"/>
      <c r="F29" s="80" t="s">
        <v>1259</v>
      </c>
      <c r="G29" s="80" t="s">
        <v>1295</v>
      </c>
      <c r="H29" s="81">
        <f t="shared" si="0"/>
        <v>21.538</v>
      </c>
      <c r="I29" s="80">
        <v>0</v>
      </c>
      <c r="J29" s="80">
        <v>3</v>
      </c>
      <c r="K29" s="80">
        <v>0.8</v>
      </c>
      <c r="L29" s="80">
        <v>6</v>
      </c>
      <c r="M29" s="81">
        <v>400</v>
      </c>
      <c r="N29" s="80">
        <v>4.2300000000000004</v>
      </c>
      <c r="O29" s="82">
        <v>12.32</v>
      </c>
      <c r="P29" s="425"/>
      <c r="Q29" s="425"/>
    </row>
    <row r="30" spans="1:17" s="72" customFormat="1" x14ac:dyDescent="0.25">
      <c r="A30" s="83">
        <v>55469</v>
      </c>
      <c r="B30" s="84">
        <v>61</v>
      </c>
      <c r="C30" s="84">
        <v>28</v>
      </c>
      <c r="D30" s="84" t="s">
        <v>1296</v>
      </c>
      <c r="E30" s="84"/>
      <c r="F30" s="84" t="s">
        <v>1255</v>
      </c>
      <c r="G30" s="84" t="s">
        <v>1297</v>
      </c>
      <c r="H30" s="85">
        <v>21.236000000000001</v>
      </c>
      <c r="I30" s="84">
        <v>0</v>
      </c>
      <c r="J30" s="84">
        <v>0</v>
      </c>
      <c r="K30" s="84">
        <v>0</v>
      </c>
      <c r="L30" s="84">
        <v>0</v>
      </c>
      <c r="M30" s="85">
        <v>400</v>
      </c>
      <c r="N30" s="84">
        <v>4.2300000000000004</v>
      </c>
      <c r="O30" s="86">
        <v>9.44</v>
      </c>
      <c r="P30" s="423">
        <f>AVERAGE(N30:N32)</f>
        <v>4.2166666666666677</v>
      </c>
      <c r="Q30" s="423">
        <f>AVERAGE(O30:O32)</f>
        <v>9.3166666666666682</v>
      </c>
    </row>
    <row r="31" spans="1:17" s="72" customFormat="1" x14ac:dyDescent="0.25">
      <c r="A31" s="83">
        <v>55469</v>
      </c>
      <c r="B31" s="84">
        <v>61</v>
      </c>
      <c r="C31" s="84">
        <v>29</v>
      </c>
      <c r="D31" s="84" t="s">
        <v>1298</v>
      </c>
      <c r="E31" s="84"/>
      <c r="F31" s="84" t="s">
        <v>1257</v>
      </c>
      <c r="G31" s="84" t="s">
        <v>1297</v>
      </c>
      <c r="H31" s="85">
        <v>21.236000000000001</v>
      </c>
      <c r="I31" s="84">
        <v>0</v>
      </c>
      <c r="J31" s="84">
        <v>0</v>
      </c>
      <c r="K31" s="84">
        <v>0</v>
      </c>
      <c r="L31" s="84">
        <v>0</v>
      </c>
      <c r="M31" s="85">
        <v>400</v>
      </c>
      <c r="N31" s="84">
        <v>4.2300000000000004</v>
      </c>
      <c r="O31" s="86">
        <v>9.27</v>
      </c>
      <c r="P31" s="424"/>
      <c r="Q31" s="424"/>
    </row>
    <row r="32" spans="1:17" s="72" customFormat="1" x14ac:dyDescent="0.25">
      <c r="A32" s="83">
        <v>55469</v>
      </c>
      <c r="B32" s="84">
        <v>61</v>
      </c>
      <c r="C32" s="84">
        <v>30</v>
      </c>
      <c r="D32" s="84" t="s">
        <v>760</v>
      </c>
      <c r="E32" s="84"/>
      <c r="F32" s="84" t="s">
        <v>1259</v>
      </c>
      <c r="G32" s="84" t="s">
        <v>1297</v>
      </c>
      <c r="H32" s="85">
        <v>21.236000000000001</v>
      </c>
      <c r="I32" s="84">
        <v>0</v>
      </c>
      <c r="J32" s="84">
        <v>0</v>
      </c>
      <c r="K32" s="84">
        <v>0</v>
      </c>
      <c r="L32" s="84">
        <v>0</v>
      </c>
      <c r="M32" s="85">
        <v>400</v>
      </c>
      <c r="N32" s="84">
        <v>4.1900000000000004</v>
      </c>
      <c r="O32" s="86">
        <v>9.24</v>
      </c>
      <c r="P32" s="425"/>
      <c r="Q32" s="425"/>
    </row>
    <row r="33" spans="1:17" s="72" customFormat="1" x14ac:dyDescent="0.25">
      <c r="A33" s="83">
        <v>55469</v>
      </c>
      <c r="B33" s="84">
        <v>61</v>
      </c>
      <c r="C33" s="84">
        <v>31</v>
      </c>
      <c r="D33" s="84" t="s">
        <v>761</v>
      </c>
      <c r="E33" s="84"/>
      <c r="F33" s="84" t="s">
        <v>1255</v>
      </c>
      <c r="G33" s="84" t="s">
        <v>1299</v>
      </c>
      <c r="H33" s="85">
        <v>21.236000000000001</v>
      </c>
      <c r="I33" s="84">
        <v>0.8</v>
      </c>
      <c r="J33" s="84">
        <v>0</v>
      </c>
      <c r="K33" s="84">
        <v>0</v>
      </c>
      <c r="L33" s="84">
        <v>0</v>
      </c>
      <c r="M33" s="85">
        <v>400</v>
      </c>
      <c r="N33" s="84">
        <v>4.1900000000000004</v>
      </c>
      <c r="O33" s="86">
        <v>8.52</v>
      </c>
      <c r="P33" s="423">
        <f>AVERAGE(N33:N35)</f>
        <v>4.1900000000000004</v>
      </c>
      <c r="Q33" s="423">
        <f>AVERAGE(O33:O35)</f>
        <v>8.4166666666666661</v>
      </c>
    </row>
    <row r="34" spans="1:17" s="72" customFormat="1" x14ac:dyDescent="0.25">
      <c r="A34" s="83">
        <v>55469</v>
      </c>
      <c r="B34" s="84">
        <v>61</v>
      </c>
      <c r="C34" s="84">
        <v>32</v>
      </c>
      <c r="D34" s="84" t="s">
        <v>762</v>
      </c>
      <c r="E34" s="84"/>
      <c r="F34" s="84" t="s">
        <v>1257</v>
      </c>
      <c r="G34" s="84" t="s">
        <v>1300</v>
      </c>
      <c r="H34" s="85">
        <v>21.236000000000001</v>
      </c>
      <c r="I34" s="84">
        <v>0.8</v>
      </c>
      <c r="J34" s="84">
        <v>0</v>
      </c>
      <c r="K34" s="84">
        <v>0</v>
      </c>
      <c r="L34" s="84">
        <v>0</v>
      </c>
      <c r="M34" s="85">
        <v>400</v>
      </c>
      <c r="N34" s="84">
        <v>4.1900000000000004</v>
      </c>
      <c r="O34" s="86">
        <v>8.41</v>
      </c>
      <c r="P34" s="424"/>
      <c r="Q34" s="424"/>
    </row>
    <row r="35" spans="1:17" s="72" customFormat="1" x14ac:dyDescent="0.25">
      <c r="A35" s="83">
        <v>55469</v>
      </c>
      <c r="B35" s="84">
        <v>61</v>
      </c>
      <c r="C35" s="84">
        <v>33</v>
      </c>
      <c r="D35" s="84" t="s">
        <v>763</v>
      </c>
      <c r="E35" s="84"/>
      <c r="F35" s="84" t="s">
        <v>1259</v>
      </c>
      <c r="G35" s="84" t="s">
        <v>1301</v>
      </c>
      <c r="H35" s="85">
        <v>21.236000000000001</v>
      </c>
      <c r="I35" s="84">
        <v>0.8</v>
      </c>
      <c r="J35" s="84">
        <v>0</v>
      </c>
      <c r="K35" s="84">
        <v>0</v>
      </c>
      <c r="L35" s="84">
        <v>0</v>
      </c>
      <c r="M35" s="85">
        <v>400</v>
      </c>
      <c r="N35" s="84">
        <v>4.1900000000000004</v>
      </c>
      <c r="O35" s="86">
        <v>8.32</v>
      </c>
      <c r="P35" s="425"/>
      <c r="Q35" s="425"/>
    </row>
    <row r="36" spans="1:17" s="72" customFormat="1" x14ac:dyDescent="0.25">
      <c r="A36" s="83">
        <v>55469</v>
      </c>
      <c r="B36" s="84">
        <v>61</v>
      </c>
      <c r="C36" s="84">
        <v>34</v>
      </c>
      <c r="D36" s="84" t="s">
        <v>764</v>
      </c>
      <c r="E36" s="84" t="s">
        <v>1302</v>
      </c>
      <c r="F36" s="84" t="s">
        <v>1255</v>
      </c>
      <c r="G36" s="84" t="s">
        <v>1303</v>
      </c>
      <c r="H36" s="85">
        <v>21.236000000000001</v>
      </c>
      <c r="I36" s="84">
        <v>0.8</v>
      </c>
      <c r="J36" s="84">
        <v>3</v>
      </c>
      <c r="K36" s="84">
        <v>0</v>
      </c>
      <c r="L36" s="84">
        <v>6</v>
      </c>
      <c r="M36" s="85">
        <v>400</v>
      </c>
      <c r="N36" s="84">
        <v>4.1900000000000004</v>
      </c>
      <c r="O36" s="86">
        <v>12.05</v>
      </c>
      <c r="P36" s="423">
        <f>AVERAGE(N36:N38)</f>
        <v>4.203333333333334</v>
      </c>
      <c r="Q36" s="423">
        <f>AVERAGE(O36:O38)</f>
        <v>12.073333333333332</v>
      </c>
    </row>
    <row r="37" spans="1:17" s="72" customFormat="1" x14ac:dyDescent="0.25">
      <c r="A37" s="83">
        <v>55469</v>
      </c>
      <c r="B37" s="84">
        <v>61</v>
      </c>
      <c r="C37" s="84">
        <v>35</v>
      </c>
      <c r="D37" s="84" t="s">
        <v>765</v>
      </c>
      <c r="E37" s="84" t="s">
        <v>1304</v>
      </c>
      <c r="F37" s="84" t="s">
        <v>1257</v>
      </c>
      <c r="G37" s="84" t="s">
        <v>1305</v>
      </c>
      <c r="H37" s="85">
        <v>21.236000000000001</v>
      </c>
      <c r="I37" s="84">
        <v>0.8</v>
      </c>
      <c r="J37" s="84">
        <v>3</v>
      </c>
      <c r="K37" s="84">
        <v>0</v>
      </c>
      <c r="L37" s="84">
        <v>6</v>
      </c>
      <c r="M37" s="85">
        <v>400</v>
      </c>
      <c r="N37" s="84">
        <v>4.1900000000000004</v>
      </c>
      <c r="O37" s="86">
        <v>12.09</v>
      </c>
      <c r="P37" s="424"/>
      <c r="Q37" s="424"/>
    </row>
    <row r="38" spans="1:17" s="72" customFormat="1" x14ac:dyDescent="0.25">
      <c r="A38" s="83">
        <v>55469</v>
      </c>
      <c r="B38" s="84">
        <v>61</v>
      </c>
      <c r="C38" s="84">
        <v>36</v>
      </c>
      <c r="D38" s="84" t="s">
        <v>766</v>
      </c>
      <c r="E38" s="84"/>
      <c r="F38" s="84" t="s">
        <v>1259</v>
      </c>
      <c r="G38" s="84" t="s">
        <v>1306</v>
      </c>
      <c r="H38" s="85">
        <v>21.236000000000001</v>
      </c>
      <c r="I38" s="84">
        <v>0.8</v>
      </c>
      <c r="J38" s="84">
        <v>3</v>
      </c>
      <c r="K38" s="84">
        <v>0</v>
      </c>
      <c r="L38" s="84">
        <v>6</v>
      </c>
      <c r="M38" s="85">
        <v>400</v>
      </c>
      <c r="N38" s="84">
        <v>4.2300000000000004</v>
      </c>
      <c r="O38" s="86">
        <v>12.08</v>
      </c>
      <c r="P38" s="425"/>
      <c r="Q38" s="425"/>
    </row>
    <row r="39" spans="1:17" s="72" customFormat="1" x14ac:dyDescent="0.25">
      <c r="A39" s="83">
        <v>55469</v>
      </c>
      <c r="B39" s="84">
        <v>61</v>
      </c>
      <c r="C39" s="84">
        <v>37</v>
      </c>
      <c r="D39" s="84" t="s">
        <v>767</v>
      </c>
      <c r="E39" s="84"/>
      <c r="F39" s="84" t="s">
        <v>1255</v>
      </c>
      <c r="G39" s="84" t="s">
        <v>1307</v>
      </c>
      <c r="H39" s="85">
        <v>21.236000000000001</v>
      </c>
      <c r="I39" s="84">
        <v>0</v>
      </c>
      <c r="J39" s="84">
        <v>0</v>
      </c>
      <c r="K39" s="84">
        <v>0.8</v>
      </c>
      <c r="L39" s="84">
        <v>0</v>
      </c>
      <c r="M39" s="85">
        <v>400</v>
      </c>
      <c r="N39" s="84">
        <v>4.2300000000000004</v>
      </c>
      <c r="O39" s="86">
        <v>9.39</v>
      </c>
      <c r="P39" s="423">
        <f>AVERAGE(N39:N41)</f>
        <v>4.2300000000000004</v>
      </c>
      <c r="Q39" s="423">
        <f>AVERAGE(O39:O41)</f>
        <v>9.2000000000000011</v>
      </c>
    </row>
    <row r="40" spans="1:17" s="72" customFormat="1" x14ac:dyDescent="0.25">
      <c r="A40" s="83">
        <v>55469</v>
      </c>
      <c r="B40" s="84">
        <v>61</v>
      </c>
      <c r="C40" s="84">
        <v>38</v>
      </c>
      <c r="D40" s="84" t="s">
        <v>768</v>
      </c>
      <c r="E40" s="84"/>
      <c r="F40" s="84" t="s">
        <v>1257</v>
      </c>
      <c r="G40" s="84" t="s">
        <v>1308</v>
      </c>
      <c r="H40" s="85">
        <v>21.236000000000001</v>
      </c>
      <c r="I40" s="84">
        <v>0</v>
      </c>
      <c r="J40" s="84">
        <v>0</v>
      </c>
      <c r="K40" s="84">
        <v>0.8</v>
      </c>
      <c r="L40" s="84">
        <v>0</v>
      </c>
      <c r="M40" s="85">
        <v>400</v>
      </c>
      <c r="N40" s="84">
        <v>4.2300000000000004</v>
      </c>
      <c r="O40" s="86">
        <v>9.16</v>
      </c>
      <c r="P40" s="424"/>
      <c r="Q40" s="424"/>
    </row>
    <row r="41" spans="1:17" s="72" customFormat="1" x14ac:dyDescent="0.25">
      <c r="A41" s="83">
        <v>55469</v>
      </c>
      <c r="B41" s="84">
        <v>61</v>
      </c>
      <c r="C41" s="84">
        <v>39</v>
      </c>
      <c r="D41" s="84" t="s">
        <v>769</v>
      </c>
      <c r="E41" s="84"/>
      <c r="F41" s="84" t="s">
        <v>1259</v>
      </c>
      <c r="G41" s="84" t="s">
        <v>1309</v>
      </c>
      <c r="H41" s="85">
        <v>21.236000000000001</v>
      </c>
      <c r="I41" s="84">
        <v>0</v>
      </c>
      <c r="J41" s="84">
        <v>0</v>
      </c>
      <c r="K41" s="84">
        <v>0.8</v>
      </c>
      <c r="L41" s="84">
        <v>0</v>
      </c>
      <c r="M41" s="85">
        <v>400</v>
      </c>
      <c r="N41" s="84">
        <v>4.2300000000000004</v>
      </c>
      <c r="O41" s="86">
        <v>9.0500000000000007</v>
      </c>
      <c r="P41" s="425"/>
      <c r="Q41" s="425"/>
    </row>
    <row r="42" spans="1:17" s="72" customFormat="1" x14ac:dyDescent="0.25">
      <c r="A42" s="83">
        <v>55469</v>
      </c>
      <c r="B42" s="84">
        <v>61</v>
      </c>
      <c r="C42" s="84">
        <v>40</v>
      </c>
      <c r="D42" s="84" t="s">
        <v>770</v>
      </c>
      <c r="E42" s="84"/>
      <c r="F42" s="84" t="s">
        <v>1255</v>
      </c>
      <c r="G42" s="84" t="s">
        <v>1310</v>
      </c>
      <c r="H42" s="85">
        <v>21.236000000000001</v>
      </c>
      <c r="I42" s="84">
        <v>0</v>
      </c>
      <c r="J42" s="84">
        <v>3</v>
      </c>
      <c r="K42" s="84">
        <v>0.8</v>
      </c>
      <c r="L42" s="84">
        <v>6</v>
      </c>
      <c r="M42" s="85">
        <v>400</v>
      </c>
      <c r="N42" s="84">
        <v>4.2300000000000004</v>
      </c>
      <c r="O42" s="86">
        <v>12.06</v>
      </c>
      <c r="P42" s="423">
        <f>AVERAGE(N42:N44)</f>
        <v>4.2300000000000004</v>
      </c>
      <c r="Q42" s="423">
        <f>AVERAGE(O42:O44)</f>
        <v>12.08</v>
      </c>
    </row>
    <row r="43" spans="1:17" s="72" customFormat="1" x14ac:dyDescent="0.25">
      <c r="A43" s="83">
        <v>55469</v>
      </c>
      <c r="B43" s="84">
        <v>61</v>
      </c>
      <c r="C43" s="84">
        <v>41</v>
      </c>
      <c r="D43" s="84" t="s">
        <v>771</v>
      </c>
      <c r="E43" s="84"/>
      <c r="F43" s="84" t="s">
        <v>1257</v>
      </c>
      <c r="G43" s="84" t="s">
        <v>1311</v>
      </c>
      <c r="H43" s="85">
        <v>21.236000000000001</v>
      </c>
      <c r="I43" s="84">
        <v>0</v>
      </c>
      <c r="J43" s="84">
        <v>3</v>
      </c>
      <c r="K43" s="84">
        <v>0.8</v>
      </c>
      <c r="L43" s="84">
        <v>6</v>
      </c>
      <c r="M43" s="85">
        <v>400</v>
      </c>
      <c r="N43" s="84">
        <v>4.2300000000000004</v>
      </c>
      <c r="O43" s="86">
        <v>12.08</v>
      </c>
      <c r="P43" s="424"/>
      <c r="Q43" s="424"/>
    </row>
    <row r="44" spans="1:17" s="72" customFormat="1" x14ac:dyDescent="0.25">
      <c r="A44" s="83">
        <v>55469</v>
      </c>
      <c r="B44" s="84">
        <v>61</v>
      </c>
      <c r="C44" s="84">
        <v>42</v>
      </c>
      <c r="D44" s="84" t="s">
        <v>772</v>
      </c>
      <c r="E44" s="84"/>
      <c r="F44" s="84" t="s">
        <v>1259</v>
      </c>
      <c r="G44" s="84" t="s">
        <v>1312</v>
      </c>
      <c r="H44" s="85">
        <v>21.236000000000001</v>
      </c>
      <c r="I44" s="84">
        <v>0</v>
      </c>
      <c r="J44" s="84">
        <v>3</v>
      </c>
      <c r="K44" s="84">
        <v>0.8</v>
      </c>
      <c r="L44" s="84">
        <v>6</v>
      </c>
      <c r="M44" s="85">
        <v>400</v>
      </c>
      <c r="N44" s="84">
        <v>4.2300000000000004</v>
      </c>
      <c r="O44" s="86">
        <v>12.1</v>
      </c>
      <c r="P44" s="425"/>
      <c r="Q44" s="425"/>
    </row>
  </sheetData>
  <mergeCells count="29">
    <mergeCell ref="P36:P38"/>
    <mergeCell ref="Q36:Q38"/>
    <mergeCell ref="P39:P41"/>
    <mergeCell ref="Q39:Q41"/>
    <mergeCell ref="P42:P44"/>
    <mergeCell ref="Q42:Q44"/>
    <mergeCell ref="P27:P29"/>
    <mergeCell ref="Q27:Q29"/>
    <mergeCell ref="P30:P32"/>
    <mergeCell ref="Q30:Q32"/>
    <mergeCell ref="P33:P35"/>
    <mergeCell ref="Q33:Q35"/>
    <mergeCell ref="P18:P20"/>
    <mergeCell ref="Q18:Q20"/>
    <mergeCell ref="P21:P23"/>
    <mergeCell ref="Q21:Q23"/>
    <mergeCell ref="P24:P26"/>
    <mergeCell ref="Q24:Q26"/>
    <mergeCell ref="P9:P11"/>
    <mergeCell ref="Q9:Q11"/>
    <mergeCell ref="P12:P14"/>
    <mergeCell ref="Q12:Q14"/>
    <mergeCell ref="P15:P17"/>
    <mergeCell ref="Q15:Q17"/>
    <mergeCell ref="H1:L1"/>
    <mergeCell ref="P3:P5"/>
    <mergeCell ref="Q3:Q5"/>
    <mergeCell ref="P6:P8"/>
    <mergeCell ref="Q6:Q8"/>
  </mergeCells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38F5C-7711-4314-B26C-19E3A3D77993}">
  <dimension ref="A1:DL74"/>
  <sheetViews>
    <sheetView topLeftCell="AI16" workbookViewId="0">
      <selection activeCell="AZ34" sqref="AZ34"/>
    </sheetView>
  </sheetViews>
  <sheetFormatPr defaultColWidth="10.85546875" defaultRowHeight="15" x14ac:dyDescent="0.25"/>
  <cols>
    <col min="1" max="1" width="10.85546875" style="101"/>
    <col min="2" max="2" width="22.5703125" style="112" customWidth="1"/>
    <col min="3" max="3" width="13" style="102" customWidth="1"/>
    <col min="4" max="4" width="4.140625" style="103" customWidth="1"/>
    <col min="5" max="5" width="10.85546875" style="99"/>
    <col min="6" max="6" width="4.28515625" style="112" customWidth="1"/>
    <col min="7" max="7" width="10.85546875" style="99"/>
    <col min="8" max="8" width="4" style="112" customWidth="1"/>
    <col min="9" max="9" width="10.85546875" style="99"/>
    <col min="10" max="10" width="3.28515625" style="112" customWidth="1"/>
    <col min="11" max="11" width="10.85546875" style="121"/>
    <col min="12" max="12" width="8.42578125" style="114" customWidth="1"/>
    <col min="13" max="13" width="10.85546875" style="99"/>
    <col min="14" max="14" width="4" style="112" customWidth="1"/>
    <col min="15" max="15" width="10.85546875" style="99"/>
    <col min="16" max="16" width="3.85546875" style="112" customWidth="1"/>
    <col min="17" max="17" width="10.85546875" style="99"/>
    <col min="18" max="18" width="4.42578125" style="112" customWidth="1"/>
    <col min="19" max="19" width="10.85546875" style="121"/>
    <col min="20" max="20" width="8.5703125" style="114" customWidth="1"/>
    <col min="21" max="21" width="10.85546875" style="99"/>
    <col min="22" max="22" width="4" style="112" customWidth="1"/>
    <col min="23" max="23" width="10.85546875" style="99"/>
    <col min="24" max="24" width="4.140625" style="112" customWidth="1"/>
    <col min="25" max="25" width="10.85546875" style="99"/>
    <col min="26" max="26" width="3.42578125" style="112" customWidth="1"/>
    <col min="27" max="27" width="10.85546875" style="121"/>
    <col min="28" max="28" width="9.42578125" style="114" customWidth="1"/>
    <col min="29" max="29" width="10.85546875" style="99"/>
    <col min="30" max="30" width="4.42578125" style="112" customWidth="1"/>
    <col min="31" max="31" width="10.85546875" style="99"/>
    <col min="32" max="32" width="3.85546875" style="112" customWidth="1"/>
    <col min="33" max="33" width="10.85546875" style="99"/>
    <col min="34" max="34" width="3.42578125" style="112" customWidth="1"/>
    <col min="35" max="35" width="10.85546875" style="121"/>
    <col min="36" max="36" width="10.85546875" style="114"/>
    <col min="37" max="37" width="10.85546875" style="99"/>
    <col min="38" max="38" width="4.42578125" style="112" customWidth="1"/>
    <col min="39" max="39" width="10.85546875" style="99"/>
    <col min="40" max="40" width="4.42578125" style="112" customWidth="1"/>
    <col min="41" max="41" width="10.85546875" style="99"/>
    <col min="42" max="42" width="3.7109375" style="112" customWidth="1"/>
    <col min="43" max="43" width="10.85546875" style="121"/>
    <col min="44" max="44" width="10.85546875" style="114"/>
    <col min="45" max="45" width="10.85546875" style="99"/>
    <col min="46" max="46" width="3.5703125" style="112" customWidth="1"/>
    <col min="47" max="47" width="16.42578125" style="99" customWidth="1"/>
    <col min="48" max="48" width="5.5703125" style="112" customWidth="1"/>
    <col min="49" max="49" width="17" style="99" customWidth="1"/>
    <col min="50" max="50" width="5.7109375" style="112" customWidth="1"/>
    <col min="51" max="51" width="10.85546875" style="121" customWidth="1"/>
    <col min="52" max="52" width="10.85546875" style="116" customWidth="1"/>
    <col min="53" max="53" width="14.140625" style="99" customWidth="1"/>
    <col min="54" max="54" width="4.7109375" style="112" customWidth="1"/>
    <col min="55" max="55" width="13.28515625" style="99" customWidth="1"/>
    <col min="56" max="56" width="4.85546875" style="112" customWidth="1"/>
    <col min="57" max="57" width="15.42578125" style="99" customWidth="1"/>
    <col min="58" max="58" width="5.5703125" style="112" customWidth="1"/>
    <col min="59" max="59" width="10.85546875" style="115"/>
    <col min="60" max="60" width="11.5703125" style="117" customWidth="1"/>
    <col min="61" max="61" width="15.28515625" style="99" customWidth="1"/>
    <col min="62" max="62" width="5.5703125" style="112" customWidth="1"/>
    <col min="63" max="63" width="12.28515625" style="99" customWidth="1"/>
    <col min="64" max="64" width="5.5703125" style="112" customWidth="1"/>
    <col min="65" max="65" width="12.85546875" style="99" customWidth="1"/>
    <col min="66" max="66" width="5.5703125" style="112" customWidth="1"/>
    <col min="67" max="67" width="10.85546875" style="115"/>
    <col min="68" max="68" width="11.5703125" style="117" customWidth="1"/>
    <col min="69" max="69" width="16.140625" style="99" customWidth="1"/>
    <col min="70" max="70" width="5.5703125" style="112" customWidth="1"/>
    <col min="71" max="71" width="14.5703125" style="99" customWidth="1"/>
    <col min="72" max="72" width="5.5703125" style="112" customWidth="1"/>
    <col min="73" max="73" width="14" style="99" customWidth="1"/>
    <col min="74" max="74" width="5.5703125" style="112" customWidth="1"/>
    <col min="75" max="75" width="10.85546875" style="115"/>
    <col min="76" max="76" width="10.140625" style="117" customWidth="1"/>
    <col min="77" max="77" width="15.85546875" style="99" customWidth="1"/>
    <col min="78" max="78" width="5.5703125" style="112" customWidth="1"/>
    <col min="79" max="79" width="19.140625" style="99" customWidth="1"/>
    <col min="80" max="80" width="5.5703125" style="112" customWidth="1"/>
    <col min="81" max="81" width="10.85546875" style="99"/>
    <col min="82" max="82" width="5.140625" style="118" customWidth="1"/>
    <col min="83" max="84" width="10.85546875" style="118"/>
    <col min="85" max="85" width="10.85546875" style="99"/>
    <col min="86" max="86" width="3.7109375" style="112" customWidth="1"/>
    <col min="87" max="87" width="10.85546875" style="99"/>
    <col min="88" max="88" width="4.28515625" style="112" customWidth="1"/>
    <col min="89" max="89" width="10.85546875" style="99"/>
    <col min="90" max="90" width="4" style="112" customWidth="1"/>
    <col min="91" max="91" width="10.85546875" style="112"/>
    <col min="92" max="92" width="10.85546875" style="119"/>
    <col min="93" max="93" width="10.85546875" style="99"/>
    <col min="94" max="94" width="3.42578125" style="112" customWidth="1"/>
    <col min="95" max="95" width="10.85546875" style="99"/>
    <col min="96" max="96" width="4.5703125" style="112" customWidth="1"/>
    <col min="97" max="97" width="10.85546875" style="99"/>
    <col min="98" max="98" width="5.5703125" style="112" customWidth="1"/>
    <col min="99" max="99" width="10.85546875" style="112"/>
    <col min="100" max="100" width="10.85546875" style="119"/>
    <col min="101" max="101" width="10.85546875" style="99"/>
    <col min="102" max="102" width="3.140625" style="112" customWidth="1"/>
    <col min="103" max="103" width="10.85546875" style="99"/>
    <col min="104" max="104" width="4.28515625" style="112" customWidth="1"/>
    <col min="105" max="105" width="10.85546875" style="99"/>
    <col min="106" max="106" width="4" style="112" customWidth="1"/>
    <col min="107" max="107" width="10.85546875" style="112"/>
    <col min="108" max="108" width="10.85546875" style="119"/>
    <col min="109" max="109" width="10.85546875" style="99"/>
    <col min="110" max="110" width="3.5703125" style="112" customWidth="1"/>
    <col min="111" max="111" width="10.85546875" style="99"/>
    <col min="112" max="112" width="4.42578125" style="112" customWidth="1"/>
    <col min="113" max="113" width="10.85546875" style="99"/>
    <col min="114" max="114" width="4.5703125" style="112" customWidth="1"/>
    <col min="115" max="115" width="10.85546875" style="112"/>
    <col min="116" max="116" width="10.85546875" style="115"/>
    <col min="117" max="16384" width="10.85546875" style="112"/>
  </cols>
  <sheetData>
    <row r="1" spans="2:116" s="101" customFormat="1" x14ac:dyDescent="0.25">
      <c r="C1" s="102"/>
      <c r="D1" s="103"/>
      <c r="E1" s="104">
        <v>5</v>
      </c>
      <c r="F1" s="101" t="s">
        <v>0</v>
      </c>
      <c r="G1" s="104">
        <v>6</v>
      </c>
      <c r="H1" s="101" t="s">
        <v>1</v>
      </c>
      <c r="I1" s="104">
        <v>7</v>
      </c>
      <c r="J1" s="101" t="s">
        <v>253</v>
      </c>
      <c r="K1" s="105"/>
      <c r="L1" s="106"/>
      <c r="M1" s="104">
        <v>8</v>
      </c>
      <c r="N1" s="101" t="s">
        <v>254</v>
      </c>
      <c r="O1" s="104">
        <v>9</v>
      </c>
      <c r="P1" s="101" t="s">
        <v>255</v>
      </c>
      <c r="Q1" s="104">
        <v>10</v>
      </c>
      <c r="R1" s="101" t="s">
        <v>256</v>
      </c>
      <c r="S1" s="105"/>
      <c r="T1" s="106"/>
      <c r="U1" s="104">
        <v>11</v>
      </c>
      <c r="V1" s="101" t="s">
        <v>257</v>
      </c>
      <c r="W1" s="104">
        <v>12</v>
      </c>
      <c r="X1" s="101" t="s">
        <v>258</v>
      </c>
      <c r="Y1" s="104">
        <v>13</v>
      </c>
      <c r="Z1" s="101" t="s">
        <v>259</v>
      </c>
      <c r="AA1" s="105"/>
      <c r="AB1" s="106"/>
      <c r="AC1" s="104">
        <v>14</v>
      </c>
      <c r="AD1" s="101" t="s">
        <v>260</v>
      </c>
      <c r="AE1" s="104">
        <v>15</v>
      </c>
      <c r="AF1" s="101" t="s">
        <v>261</v>
      </c>
      <c r="AG1" s="104">
        <v>16</v>
      </c>
      <c r="AH1" s="101" t="s">
        <v>262</v>
      </c>
      <c r="AI1" s="105"/>
      <c r="AJ1" s="106"/>
      <c r="AK1" s="104">
        <v>17</v>
      </c>
      <c r="AL1" s="101" t="s">
        <v>263</v>
      </c>
      <c r="AM1" s="104">
        <v>18</v>
      </c>
      <c r="AN1" s="101" t="s">
        <v>264</v>
      </c>
      <c r="AO1" s="104">
        <v>19</v>
      </c>
      <c r="AP1" s="101" t="s">
        <v>265</v>
      </c>
      <c r="AQ1" s="105"/>
      <c r="AR1" s="106"/>
      <c r="AS1" s="104">
        <v>20</v>
      </c>
      <c r="AT1" s="101" t="s">
        <v>266</v>
      </c>
      <c r="AU1" s="104">
        <v>5</v>
      </c>
      <c r="AV1" s="101" t="s">
        <v>0</v>
      </c>
      <c r="AW1" s="104">
        <v>6</v>
      </c>
      <c r="AX1" s="101" t="s">
        <v>1</v>
      </c>
      <c r="AY1" s="105"/>
      <c r="AZ1" s="108"/>
      <c r="BA1" s="104">
        <v>7</v>
      </c>
      <c r="BB1" s="101" t="s">
        <v>253</v>
      </c>
      <c r="BC1" s="104">
        <v>8</v>
      </c>
      <c r="BD1" s="101" t="s">
        <v>254</v>
      </c>
      <c r="BE1" s="104">
        <v>9</v>
      </c>
      <c r="BF1" s="101" t="s">
        <v>255</v>
      </c>
      <c r="BG1" s="107"/>
      <c r="BH1" s="109"/>
      <c r="BI1" s="104">
        <v>10</v>
      </c>
      <c r="BJ1" s="101" t="s">
        <v>256</v>
      </c>
      <c r="BK1" s="104">
        <v>11</v>
      </c>
      <c r="BL1" s="101" t="s">
        <v>257</v>
      </c>
      <c r="BM1" s="104">
        <v>12</v>
      </c>
      <c r="BN1" s="101" t="s">
        <v>258</v>
      </c>
      <c r="BO1" s="107"/>
      <c r="BP1" s="109"/>
      <c r="BQ1" s="104">
        <v>13</v>
      </c>
      <c r="BR1" s="101" t="s">
        <v>259</v>
      </c>
      <c r="BS1" s="104">
        <v>14</v>
      </c>
      <c r="BT1" s="101" t="s">
        <v>260</v>
      </c>
      <c r="BU1" s="104">
        <v>15</v>
      </c>
      <c r="BV1" s="101" t="s">
        <v>261</v>
      </c>
      <c r="BW1" s="107"/>
      <c r="BX1" s="109"/>
      <c r="BY1" s="104">
        <v>16</v>
      </c>
      <c r="BZ1" s="101" t="s">
        <v>262</v>
      </c>
      <c r="CA1" s="104">
        <v>17</v>
      </c>
      <c r="CB1" s="101" t="s">
        <v>263</v>
      </c>
      <c r="CC1" s="104">
        <v>5</v>
      </c>
      <c r="CD1" s="110" t="s">
        <v>0</v>
      </c>
      <c r="CE1" s="110"/>
      <c r="CF1" s="110"/>
      <c r="CG1" s="104">
        <v>6</v>
      </c>
      <c r="CH1" s="101" t="s">
        <v>1</v>
      </c>
      <c r="CI1" s="104">
        <v>7</v>
      </c>
      <c r="CJ1" s="101" t="s">
        <v>253</v>
      </c>
      <c r="CK1" s="104">
        <v>8</v>
      </c>
      <c r="CL1" s="101" t="s">
        <v>254</v>
      </c>
      <c r="CN1" s="111"/>
      <c r="CO1" s="104">
        <v>9</v>
      </c>
      <c r="CP1" s="101" t="s">
        <v>255</v>
      </c>
      <c r="CQ1" s="104">
        <v>10</v>
      </c>
      <c r="CR1" s="101" t="s">
        <v>256</v>
      </c>
      <c r="CS1" s="104">
        <v>11</v>
      </c>
      <c r="CT1" s="101" t="s">
        <v>257</v>
      </c>
      <c r="CV1" s="111"/>
      <c r="CW1" s="104">
        <v>12</v>
      </c>
      <c r="CX1" s="101" t="s">
        <v>258</v>
      </c>
      <c r="CY1" s="104">
        <v>13</v>
      </c>
      <c r="CZ1" s="101" t="s">
        <v>259</v>
      </c>
      <c r="DA1" s="104">
        <v>14</v>
      </c>
      <c r="DB1" s="101" t="s">
        <v>260</v>
      </c>
      <c r="DD1" s="111"/>
      <c r="DE1" s="104">
        <v>15</v>
      </c>
      <c r="DF1" s="101" t="s">
        <v>261</v>
      </c>
      <c r="DG1" s="104">
        <v>16</v>
      </c>
      <c r="DH1" s="101" t="s">
        <v>262</v>
      </c>
      <c r="DI1" s="104">
        <v>17</v>
      </c>
      <c r="DJ1" s="101" t="s">
        <v>263</v>
      </c>
      <c r="DL1" s="107"/>
    </row>
    <row r="2" spans="2:116" s="101" customFormat="1" x14ac:dyDescent="0.25">
      <c r="C2" s="102"/>
      <c r="D2" s="103"/>
      <c r="E2" s="104"/>
      <c r="G2" s="104"/>
      <c r="I2" s="104"/>
      <c r="K2" s="105"/>
      <c r="L2" s="106"/>
      <c r="M2" s="104"/>
      <c r="O2" s="104"/>
      <c r="Q2" s="104"/>
      <c r="S2" s="105"/>
      <c r="T2" s="106"/>
      <c r="U2" s="104"/>
      <c r="W2" s="104"/>
      <c r="Y2" s="104"/>
      <c r="AA2" s="105"/>
      <c r="AB2" s="106"/>
      <c r="AC2" s="104"/>
      <c r="AE2" s="104"/>
      <c r="AG2" s="104"/>
      <c r="AI2" s="105"/>
      <c r="AJ2" s="106"/>
      <c r="AK2" s="104"/>
      <c r="AM2" s="104"/>
      <c r="AO2" s="104"/>
      <c r="AQ2" s="105"/>
      <c r="AR2" s="106"/>
      <c r="AS2" s="104"/>
      <c r="AU2" s="104"/>
      <c r="AW2" s="104"/>
      <c r="AY2" s="105"/>
      <c r="AZ2" s="108"/>
      <c r="BA2" s="104"/>
      <c r="BC2" s="104"/>
      <c r="BE2" s="104"/>
      <c r="BG2" s="107"/>
      <c r="BH2" s="109"/>
      <c r="BI2" s="104"/>
      <c r="BK2" s="104"/>
      <c r="BM2" s="104"/>
      <c r="BO2" s="107"/>
      <c r="BP2" s="109"/>
      <c r="BQ2" s="104"/>
      <c r="BS2" s="104"/>
      <c r="BU2" s="104"/>
      <c r="BW2" s="107"/>
      <c r="BX2" s="109"/>
      <c r="BY2" s="104"/>
      <c r="CA2" s="104"/>
      <c r="CC2" s="104"/>
      <c r="CD2" s="110"/>
      <c r="CE2" s="110"/>
      <c r="CF2" s="110"/>
      <c r="CG2" s="104"/>
      <c r="CI2" s="104"/>
      <c r="CK2" s="104"/>
      <c r="CN2" s="111"/>
      <c r="CO2" s="104"/>
      <c r="CQ2" s="104"/>
      <c r="CS2" s="104"/>
      <c r="CV2" s="111"/>
      <c r="CW2" s="104"/>
      <c r="CY2" s="104"/>
      <c r="DA2" s="104"/>
      <c r="DD2" s="111"/>
      <c r="DE2" s="104"/>
      <c r="DG2" s="104"/>
      <c r="DI2" s="104"/>
      <c r="DL2" s="107"/>
    </row>
    <row r="8" spans="2:116" x14ac:dyDescent="0.25">
      <c r="E8" s="99" t="s">
        <v>1320</v>
      </c>
      <c r="G8" s="99" t="s">
        <v>1321</v>
      </c>
      <c r="I8" s="99" t="s">
        <v>1322</v>
      </c>
      <c r="K8" s="113" t="s">
        <v>1323</v>
      </c>
      <c r="M8" s="99" t="s">
        <v>1325</v>
      </c>
      <c r="O8" s="99" t="s">
        <v>1326</v>
      </c>
      <c r="Q8" s="99" t="s">
        <v>1327</v>
      </c>
      <c r="S8" s="113" t="s">
        <v>1328</v>
      </c>
      <c r="U8" s="99" t="s">
        <v>1329</v>
      </c>
      <c r="W8" s="99" t="s">
        <v>1330</v>
      </c>
      <c r="Y8" s="99" t="s">
        <v>1331</v>
      </c>
      <c r="AA8" s="113"/>
      <c r="AC8" s="99" t="s">
        <v>1332</v>
      </c>
      <c r="AE8" s="99" t="s">
        <v>1333</v>
      </c>
      <c r="AG8" s="99" t="s">
        <v>1334</v>
      </c>
      <c r="AI8" s="113" t="s">
        <v>1335</v>
      </c>
      <c r="AK8" s="99" t="s">
        <v>1671</v>
      </c>
      <c r="AM8" s="99" t="s">
        <v>1672</v>
      </c>
      <c r="AO8" s="99" t="s">
        <v>1673</v>
      </c>
      <c r="AQ8" s="113" t="s">
        <v>1270</v>
      </c>
      <c r="AS8" s="99" t="s">
        <v>1674</v>
      </c>
      <c r="AU8" s="99" t="s">
        <v>1675</v>
      </c>
      <c r="AW8" s="99" t="s">
        <v>1676</v>
      </c>
      <c r="AY8" s="113" t="s">
        <v>1677</v>
      </c>
      <c r="BA8" s="99" t="s">
        <v>1679</v>
      </c>
      <c r="BC8" s="99" t="s">
        <v>1680</v>
      </c>
      <c r="BE8" s="99" t="s">
        <v>1681</v>
      </c>
      <c r="BG8" s="115" t="s">
        <v>1682</v>
      </c>
      <c r="BI8" s="99" t="s">
        <v>1683</v>
      </c>
      <c r="BK8" s="99" t="s">
        <v>1684</v>
      </c>
      <c r="BM8" s="99" t="s">
        <v>1685</v>
      </c>
      <c r="BO8" s="99" t="s">
        <v>1686</v>
      </c>
      <c r="BQ8" s="99" t="s">
        <v>1687</v>
      </c>
      <c r="BS8" s="99" t="s">
        <v>1688</v>
      </c>
      <c r="BU8" s="99" t="s">
        <v>1689</v>
      </c>
      <c r="BW8" s="99" t="s">
        <v>1690</v>
      </c>
      <c r="BY8" s="99" t="s">
        <v>1691</v>
      </c>
      <c r="CA8" s="99" t="s">
        <v>1692</v>
      </c>
      <c r="CC8" s="99" t="s">
        <v>1693</v>
      </c>
      <c r="CE8" s="99" t="s">
        <v>1297</v>
      </c>
      <c r="CG8" s="99" t="s">
        <v>1336</v>
      </c>
      <c r="CI8" s="99" t="s">
        <v>1337</v>
      </c>
      <c r="CK8" s="99" t="s">
        <v>1338</v>
      </c>
      <c r="CM8" s="99" t="s">
        <v>1339</v>
      </c>
      <c r="CO8" s="99" t="s">
        <v>1340</v>
      </c>
      <c r="CQ8" s="99" t="s">
        <v>1341</v>
      </c>
      <c r="CS8" s="99" t="s">
        <v>1342</v>
      </c>
      <c r="CU8" s="99" t="s">
        <v>1343</v>
      </c>
      <c r="CW8" s="99" t="s">
        <v>1344</v>
      </c>
      <c r="CY8" s="99" t="s">
        <v>1345</v>
      </c>
      <c r="DA8" s="99" t="s">
        <v>1346</v>
      </c>
      <c r="DC8" s="99" t="s">
        <v>1347</v>
      </c>
      <c r="DE8" s="99" t="s">
        <v>1348</v>
      </c>
      <c r="DG8" s="99" t="s">
        <v>1349</v>
      </c>
      <c r="DI8" s="99" t="s">
        <v>1350</v>
      </c>
      <c r="DK8" s="99" t="s">
        <v>1351</v>
      </c>
    </row>
    <row r="9" spans="2:116" ht="30" x14ac:dyDescent="0.25">
      <c r="B9" s="112" t="s">
        <v>2</v>
      </c>
      <c r="E9" s="120" t="s">
        <v>267</v>
      </c>
      <c r="G9" s="120" t="s">
        <v>268</v>
      </c>
      <c r="I9" s="120" t="s">
        <v>269</v>
      </c>
      <c r="M9" s="120" t="s">
        <v>270</v>
      </c>
      <c r="O9" s="120" t="s">
        <v>271</v>
      </c>
      <c r="Q9" s="120" t="s">
        <v>272</v>
      </c>
      <c r="S9" s="121" t="s">
        <v>1239</v>
      </c>
      <c r="T9" s="114" t="s">
        <v>1324</v>
      </c>
      <c r="U9" s="120" t="s">
        <v>273</v>
      </c>
      <c r="W9" s="120" t="s">
        <v>274</v>
      </c>
      <c r="Y9" s="120" t="s">
        <v>275</v>
      </c>
      <c r="AB9" s="114" t="s">
        <v>1324</v>
      </c>
      <c r="AC9" s="120" t="s">
        <v>276</v>
      </c>
      <c r="AE9" s="120" t="s">
        <v>277</v>
      </c>
      <c r="AG9" s="120" t="s">
        <v>278</v>
      </c>
      <c r="AI9" s="121" t="s">
        <v>1239</v>
      </c>
      <c r="AJ9" s="114" t="s">
        <v>1324</v>
      </c>
      <c r="AK9" s="120" t="s">
        <v>279</v>
      </c>
      <c r="AM9" s="120" t="s">
        <v>280</v>
      </c>
      <c r="AO9" s="120" t="s">
        <v>281</v>
      </c>
      <c r="AQ9" s="121" t="s">
        <v>1239</v>
      </c>
      <c r="AR9" s="114" t="s">
        <v>1324</v>
      </c>
      <c r="AS9" s="120" t="s">
        <v>282</v>
      </c>
      <c r="AU9" s="120" t="s">
        <v>1272</v>
      </c>
      <c r="AW9" s="120" t="s">
        <v>1274</v>
      </c>
      <c r="AY9" s="121" t="s">
        <v>1239</v>
      </c>
      <c r="AZ9" s="116" t="s">
        <v>1678</v>
      </c>
      <c r="BA9" s="120" t="s">
        <v>1276</v>
      </c>
      <c r="BC9" s="120" t="s">
        <v>1279</v>
      </c>
      <c r="BE9" s="120" t="s">
        <v>1282</v>
      </c>
      <c r="BG9" s="115" t="s">
        <v>1239</v>
      </c>
      <c r="BH9" s="117" t="s">
        <v>1678</v>
      </c>
      <c r="BI9" s="120" t="s">
        <v>1284</v>
      </c>
      <c r="BK9" s="120" t="s">
        <v>1286</v>
      </c>
      <c r="BM9" s="120" t="s">
        <v>1288</v>
      </c>
      <c r="BO9" s="115" t="s">
        <v>1239</v>
      </c>
      <c r="BP9" s="117" t="s">
        <v>1678</v>
      </c>
      <c r="BQ9" s="120" t="s">
        <v>1290</v>
      </c>
      <c r="BS9" s="120" t="s">
        <v>1292</v>
      </c>
      <c r="BU9" s="120" t="s">
        <v>1294</v>
      </c>
      <c r="BW9" s="115" t="s">
        <v>1239</v>
      </c>
      <c r="BX9" s="117" t="s">
        <v>1678</v>
      </c>
      <c r="BY9" s="120" t="s">
        <v>1296</v>
      </c>
      <c r="CA9" s="120" t="s">
        <v>1298</v>
      </c>
      <c r="CC9" s="120" t="s">
        <v>760</v>
      </c>
      <c r="CE9" s="118" t="s">
        <v>1239</v>
      </c>
      <c r="CF9" s="118" t="s">
        <v>1678</v>
      </c>
      <c r="CG9" s="120" t="s">
        <v>761</v>
      </c>
      <c r="CI9" s="120" t="s">
        <v>762</v>
      </c>
      <c r="CK9" s="120" t="s">
        <v>763</v>
      </c>
      <c r="CM9" s="112" t="s">
        <v>1239</v>
      </c>
      <c r="CN9" s="119" t="s">
        <v>1324</v>
      </c>
      <c r="CO9" s="120" t="s">
        <v>764</v>
      </c>
      <c r="CQ9" s="120" t="s">
        <v>765</v>
      </c>
      <c r="CS9" s="120" t="s">
        <v>766</v>
      </c>
      <c r="CU9" s="112" t="s">
        <v>1239</v>
      </c>
      <c r="CV9" s="119" t="s">
        <v>1324</v>
      </c>
      <c r="CW9" s="120" t="s">
        <v>767</v>
      </c>
      <c r="CY9" s="120" t="s">
        <v>768</v>
      </c>
      <c r="DA9" s="120" t="s">
        <v>769</v>
      </c>
      <c r="DC9" s="112" t="s">
        <v>1239</v>
      </c>
      <c r="DD9" s="119" t="s">
        <v>1324</v>
      </c>
      <c r="DE9" s="120" t="s">
        <v>770</v>
      </c>
      <c r="DG9" s="120" t="s">
        <v>771</v>
      </c>
      <c r="DI9" s="120" t="s">
        <v>772</v>
      </c>
      <c r="DK9" s="112" t="s">
        <v>1239</v>
      </c>
      <c r="DL9" s="115" t="s">
        <v>1324</v>
      </c>
    </row>
    <row r="11" spans="2:116" x14ac:dyDescent="0.25">
      <c r="B11" s="112" t="s">
        <v>5</v>
      </c>
      <c r="E11" s="99" t="s">
        <v>283</v>
      </c>
      <c r="G11" s="99" t="s">
        <v>284</v>
      </c>
      <c r="I11" s="99" t="s">
        <v>285</v>
      </c>
      <c r="M11" s="99" t="s">
        <v>286</v>
      </c>
      <c r="O11" s="99" t="s">
        <v>287</v>
      </c>
      <c r="Q11" s="99" t="s">
        <v>288</v>
      </c>
      <c r="U11" s="99" t="s">
        <v>289</v>
      </c>
      <c r="W11" s="99" t="s">
        <v>290</v>
      </c>
      <c r="Y11" s="99" t="s">
        <v>291</v>
      </c>
      <c r="AC11" s="99" t="s">
        <v>292</v>
      </c>
      <c r="AE11" s="99" t="s">
        <v>293</v>
      </c>
      <c r="AG11" s="99" t="s">
        <v>294</v>
      </c>
      <c r="AK11" s="99" t="s">
        <v>295</v>
      </c>
      <c r="AM11" s="99" t="s">
        <v>296</v>
      </c>
      <c r="AO11" s="99" t="s">
        <v>297</v>
      </c>
      <c r="AS11" s="99" t="s">
        <v>298</v>
      </c>
      <c r="AU11" s="99" t="s">
        <v>1352</v>
      </c>
      <c r="AW11" s="99" t="s">
        <v>1353</v>
      </c>
      <c r="BA11" s="99" t="s">
        <v>1354</v>
      </c>
      <c r="BC11" s="99" t="s">
        <v>1355</v>
      </c>
      <c r="BE11" s="99" t="s">
        <v>1356</v>
      </c>
      <c r="BI11" s="99" t="s">
        <v>1357</v>
      </c>
      <c r="BK11" s="99" t="s">
        <v>1358</v>
      </c>
      <c r="BM11" s="99" t="s">
        <v>1359</v>
      </c>
      <c r="BQ11" s="99" t="s">
        <v>1360</v>
      </c>
      <c r="BS11" s="99" t="s">
        <v>1361</v>
      </c>
      <c r="BU11" s="99" t="s">
        <v>1362</v>
      </c>
      <c r="BY11" s="99" t="s">
        <v>1363</v>
      </c>
      <c r="CA11" s="99" t="s">
        <v>1364</v>
      </c>
      <c r="CC11" s="99" t="s">
        <v>773</v>
      </c>
      <c r="CG11" s="99" t="s">
        <v>774</v>
      </c>
      <c r="CI11" s="99" t="s">
        <v>775</v>
      </c>
      <c r="CK11" s="99" t="s">
        <v>776</v>
      </c>
      <c r="CO11" s="99" t="s">
        <v>777</v>
      </c>
      <c r="CQ11" s="99" t="s">
        <v>778</v>
      </c>
      <c r="CS11" s="99" t="s">
        <v>779</v>
      </c>
      <c r="CW11" s="99" t="s">
        <v>780</v>
      </c>
      <c r="CY11" s="99" t="s">
        <v>781</v>
      </c>
      <c r="DA11" s="99" t="s">
        <v>782</v>
      </c>
      <c r="DE11" s="99" t="s">
        <v>783</v>
      </c>
      <c r="DG11" s="99" t="s">
        <v>784</v>
      </c>
      <c r="DI11" s="99" t="s">
        <v>785</v>
      </c>
    </row>
    <row r="12" spans="2:116" x14ac:dyDescent="0.25">
      <c r="B12" s="112" t="s">
        <v>8</v>
      </c>
      <c r="E12" s="99" t="s">
        <v>9</v>
      </c>
      <c r="G12" s="99" t="s">
        <v>9</v>
      </c>
      <c r="I12" s="99" t="s">
        <v>9</v>
      </c>
      <c r="M12" s="99" t="s">
        <v>9</v>
      </c>
      <c r="O12" s="99" t="s">
        <v>9</v>
      </c>
      <c r="Q12" s="99" t="s">
        <v>9</v>
      </c>
      <c r="U12" s="99" t="s">
        <v>9</v>
      </c>
      <c r="W12" s="99" t="s">
        <v>9</v>
      </c>
      <c r="Y12" s="99" t="s">
        <v>9</v>
      </c>
      <c r="AC12" s="99" t="s">
        <v>9</v>
      </c>
      <c r="AE12" s="99" t="s">
        <v>9</v>
      </c>
      <c r="AG12" s="99" t="s">
        <v>9</v>
      </c>
      <c r="AK12" s="99" t="s">
        <v>9</v>
      </c>
      <c r="AM12" s="99" t="s">
        <v>9</v>
      </c>
      <c r="AO12" s="99" t="s">
        <v>9</v>
      </c>
      <c r="AS12" s="99" t="s">
        <v>9</v>
      </c>
      <c r="AU12" s="99" t="s">
        <v>9</v>
      </c>
      <c r="AW12" s="99" t="s">
        <v>9</v>
      </c>
      <c r="BA12" s="99" t="s">
        <v>9</v>
      </c>
      <c r="BC12" s="99" t="s">
        <v>9</v>
      </c>
      <c r="BE12" s="99" t="s">
        <v>9</v>
      </c>
      <c r="BI12" s="99" t="s">
        <v>9</v>
      </c>
      <c r="BK12" s="99" t="s">
        <v>9</v>
      </c>
      <c r="BM12" s="99" t="s">
        <v>9</v>
      </c>
      <c r="BQ12" s="99" t="s">
        <v>9</v>
      </c>
      <c r="BS12" s="99" t="s">
        <v>9</v>
      </c>
      <c r="BU12" s="99" t="s">
        <v>9</v>
      </c>
      <c r="BY12" s="99" t="s">
        <v>9</v>
      </c>
      <c r="CA12" s="99" t="s">
        <v>9</v>
      </c>
      <c r="CC12" s="99" t="s">
        <v>9</v>
      </c>
      <c r="CG12" s="99" t="s">
        <v>9</v>
      </c>
      <c r="CI12" s="99" t="s">
        <v>9</v>
      </c>
      <c r="CK12" s="99" t="s">
        <v>9</v>
      </c>
      <c r="CO12" s="99" t="s">
        <v>9</v>
      </c>
      <c r="CQ12" s="99" t="s">
        <v>9</v>
      </c>
      <c r="CS12" s="99" t="s">
        <v>9</v>
      </c>
      <c r="CW12" s="99" t="s">
        <v>9</v>
      </c>
      <c r="CY12" s="99" t="s">
        <v>9</v>
      </c>
      <c r="DA12" s="99" t="s">
        <v>9</v>
      </c>
      <c r="DE12" s="99" t="s">
        <v>9</v>
      </c>
      <c r="DG12" s="99" t="s">
        <v>9</v>
      </c>
      <c r="DI12" s="99" t="s">
        <v>9</v>
      </c>
    </row>
    <row r="13" spans="2:116" x14ac:dyDescent="0.25">
      <c r="B13" s="112" t="s">
        <v>10</v>
      </c>
      <c r="E13" s="99" t="s">
        <v>11</v>
      </c>
      <c r="G13" s="99" t="s">
        <v>11</v>
      </c>
      <c r="I13" s="99" t="s">
        <v>11</v>
      </c>
      <c r="M13" s="99" t="s">
        <v>11</v>
      </c>
      <c r="O13" s="99" t="s">
        <v>11</v>
      </c>
      <c r="Q13" s="99" t="s">
        <v>11</v>
      </c>
      <c r="U13" s="99" t="s">
        <v>11</v>
      </c>
      <c r="W13" s="99" t="s">
        <v>11</v>
      </c>
      <c r="Y13" s="99" t="s">
        <v>11</v>
      </c>
      <c r="AC13" s="99" t="s">
        <v>11</v>
      </c>
      <c r="AE13" s="99" t="s">
        <v>11</v>
      </c>
      <c r="AG13" s="99" t="s">
        <v>11</v>
      </c>
      <c r="AK13" s="99" t="s">
        <v>11</v>
      </c>
      <c r="AM13" s="99" t="s">
        <v>11</v>
      </c>
      <c r="AO13" s="99" t="s">
        <v>11</v>
      </c>
      <c r="AS13" s="99" t="s">
        <v>11</v>
      </c>
      <c r="AU13" s="99" t="s">
        <v>11</v>
      </c>
      <c r="AW13" s="99" t="s">
        <v>11</v>
      </c>
      <c r="BA13" s="99" t="s">
        <v>11</v>
      </c>
      <c r="BC13" s="99" t="s">
        <v>11</v>
      </c>
      <c r="BE13" s="99" t="s">
        <v>11</v>
      </c>
      <c r="BI13" s="99" t="s">
        <v>11</v>
      </c>
      <c r="BK13" s="99" t="s">
        <v>11</v>
      </c>
      <c r="BM13" s="99" t="s">
        <v>11</v>
      </c>
      <c r="BQ13" s="99" t="s">
        <v>11</v>
      </c>
      <c r="BS13" s="99" t="s">
        <v>11</v>
      </c>
      <c r="BU13" s="99" t="s">
        <v>11</v>
      </c>
      <c r="BY13" s="99" t="s">
        <v>11</v>
      </c>
      <c r="CA13" s="99" t="s">
        <v>11</v>
      </c>
      <c r="CC13" s="99" t="s">
        <v>11</v>
      </c>
      <c r="CG13" s="99" t="s">
        <v>11</v>
      </c>
      <c r="CI13" s="99" t="s">
        <v>11</v>
      </c>
      <c r="CK13" s="99" t="s">
        <v>11</v>
      </c>
      <c r="CO13" s="99" t="s">
        <v>11</v>
      </c>
      <c r="CQ13" s="99" t="s">
        <v>11</v>
      </c>
      <c r="CS13" s="99" t="s">
        <v>11</v>
      </c>
      <c r="CW13" s="99" t="s">
        <v>11</v>
      </c>
      <c r="CY13" s="99" t="s">
        <v>11</v>
      </c>
      <c r="DA13" s="99" t="s">
        <v>11</v>
      </c>
      <c r="DE13" s="99" t="s">
        <v>11</v>
      </c>
      <c r="DG13" s="99" t="s">
        <v>11</v>
      </c>
      <c r="DI13" s="99" t="s">
        <v>11</v>
      </c>
    </row>
    <row r="14" spans="2:116" x14ac:dyDescent="0.25">
      <c r="B14" s="112" t="s">
        <v>12</v>
      </c>
      <c r="E14" s="99" t="s">
        <v>299</v>
      </c>
      <c r="G14" s="99" t="s">
        <v>299</v>
      </c>
      <c r="I14" s="99" t="s">
        <v>299</v>
      </c>
      <c r="M14" s="99" t="s">
        <v>299</v>
      </c>
      <c r="O14" s="99" t="s">
        <v>299</v>
      </c>
      <c r="Q14" s="99" t="s">
        <v>299</v>
      </c>
      <c r="U14" s="99" t="s">
        <v>299</v>
      </c>
      <c r="W14" s="99" t="s">
        <v>299</v>
      </c>
      <c r="Y14" s="99" t="s">
        <v>299</v>
      </c>
      <c r="AC14" s="99" t="s">
        <v>299</v>
      </c>
      <c r="AE14" s="99" t="s">
        <v>299</v>
      </c>
      <c r="AG14" s="99" t="s">
        <v>299</v>
      </c>
      <c r="AK14" s="99" t="s">
        <v>299</v>
      </c>
      <c r="AM14" s="99" t="s">
        <v>299</v>
      </c>
      <c r="AO14" s="99" t="s">
        <v>299</v>
      </c>
      <c r="AS14" s="99" t="s">
        <v>299</v>
      </c>
      <c r="AU14" s="99" t="s">
        <v>299</v>
      </c>
      <c r="AW14" s="99" t="s">
        <v>299</v>
      </c>
      <c r="BA14" s="99" t="s">
        <v>299</v>
      </c>
      <c r="BC14" s="99" t="s">
        <v>299</v>
      </c>
      <c r="BE14" s="99" t="s">
        <v>299</v>
      </c>
      <c r="BI14" s="99" t="s">
        <v>299</v>
      </c>
      <c r="BK14" s="99" t="s">
        <v>299</v>
      </c>
      <c r="BM14" s="99" t="s">
        <v>299</v>
      </c>
      <c r="BQ14" s="99" t="s">
        <v>299</v>
      </c>
      <c r="BS14" s="99" t="s">
        <v>299</v>
      </c>
      <c r="BU14" s="99" t="s">
        <v>299</v>
      </c>
      <c r="BY14" s="99" t="s">
        <v>299</v>
      </c>
      <c r="CA14" s="99" t="s">
        <v>299</v>
      </c>
      <c r="CC14" s="99" t="s">
        <v>299</v>
      </c>
      <c r="CG14" s="99" t="s">
        <v>299</v>
      </c>
      <c r="CI14" s="99" t="s">
        <v>299</v>
      </c>
      <c r="CK14" s="99" t="s">
        <v>299</v>
      </c>
      <c r="CO14" s="99" t="s">
        <v>299</v>
      </c>
      <c r="CQ14" s="99" t="s">
        <v>299</v>
      </c>
      <c r="CS14" s="99" t="s">
        <v>299</v>
      </c>
      <c r="CW14" s="99" t="s">
        <v>299</v>
      </c>
      <c r="CY14" s="99" t="s">
        <v>299</v>
      </c>
      <c r="DA14" s="99" t="s">
        <v>299</v>
      </c>
      <c r="DE14" s="99" t="s">
        <v>299</v>
      </c>
      <c r="DG14" s="99" t="s">
        <v>299</v>
      </c>
      <c r="DI14" s="99" t="s">
        <v>299</v>
      </c>
    </row>
    <row r="15" spans="2:116" x14ac:dyDescent="0.25">
      <c r="B15" s="112" t="s">
        <v>14</v>
      </c>
      <c r="E15" s="99" t="s">
        <v>15</v>
      </c>
      <c r="G15" s="99" t="s">
        <v>15</v>
      </c>
      <c r="I15" s="99" t="s">
        <v>15</v>
      </c>
      <c r="M15" s="99" t="s">
        <v>15</v>
      </c>
      <c r="O15" s="99" t="s">
        <v>15</v>
      </c>
      <c r="Q15" s="99" t="s">
        <v>15</v>
      </c>
      <c r="U15" s="99" t="s">
        <v>15</v>
      </c>
      <c r="W15" s="99" t="s">
        <v>15</v>
      </c>
      <c r="Y15" s="99" t="s">
        <v>15</v>
      </c>
      <c r="AC15" s="99" t="s">
        <v>15</v>
      </c>
      <c r="AE15" s="99" t="s">
        <v>15</v>
      </c>
      <c r="AG15" s="99" t="s">
        <v>15</v>
      </c>
      <c r="AK15" s="99" t="s">
        <v>15</v>
      </c>
      <c r="AM15" s="99" t="s">
        <v>15</v>
      </c>
      <c r="AO15" s="99" t="s">
        <v>15</v>
      </c>
      <c r="AS15" s="99" t="s">
        <v>15</v>
      </c>
      <c r="AU15" s="99" t="s">
        <v>1365</v>
      </c>
      <c r="AW15" s="99" t="s">
        <v>1365</v>
      </c>
      <c r="BA15" s="99" t="s">
        <v>1365</v>
      </c>
      <c r="BC15" s="99" t="s">
        <v>1365</v>
      </c>
      <c r="BE15" s="99" t="s">
        <v>1365</v>
      </c>
      <c r="BI15" s="99" t="s">
        <v>1365</v>
      </c>
      <c r="BK15" s="99" t="s">
        <v>1365</v>
      </c>
      <c r="BM15" s="99" t="s">
        <v>1365</v>
      </c>
      <c r="BQ15" s="99" t="s">
        <v>1365</v>
      </c>
      <c r="BS15" s="99" t="s">
        <v>1365</v>
      </c>
      <c r="BU15" s="99" t="s">
        <v>1365</v>
      </c>
      <c r="BY15" s="99" t="s">
        <v>1365</v>
      </c>
      <c r="CA15" s="99" t="s">
        <v>1365</v>
      </c>
      <c r="CC15" s="99" t="s">
        <v>786</v>
      </c>
      <c r="CG15" s="99" t="s">
        <v>786</v>
      </c>
      <c r="CI15" s="99" t="s">
        <v>786</v>
      </c>
      <c r="CK15" s="99" t="s">
        <v>786</v>
      </c>
      <c r="CO15" s="99" t="s">
        <v>786</v>
      </c>
      <c r="CQ15" s="99" t="s">
        <v>786</v>
      </c>
      <c r="CS15" s="99" t="s">
        <v>786</v>
      </c>
      <c r="CW15" s="99" t="s">
        <v>786</v>
      </c>
      <c r="CY15" s="99" t="s">
        <v>786</v>
      </c>
      <c r="DA15" s="99" t="s">
        <v>786</v>
      </c>
      <c r="DE15" s="99" t="s">
        <v>786</v>
      </c>
      <c r="DG15" s="99" t="s">
        <v>786</v>
      </c>
      <c r="DI15" s="99" t="s">
        <v>786</v>
      </c>
    </row>
    <row r="16" spans="2:116" x14ac:dyDescent="0.25">
      <c r="B16" s="112" t="s">
        <v>16</v>
      </c>
      <c r="E16" s="99" t="s">
        <v>300</v>
      </c>
      <c r="G16" s="99" t="s">
        <v>300</v>
      </c>
      <c r="I16" s="99" t="s">
        <v>300</v>
      </c>
      <c r="M16" s="99" t="s">
        <v>300</v>
      </c>
      <c r="O16" s="99" t="s">
        <v>300</v>
      </c>
      <c r="Q16" s="99" t="s">
        <v>300</v>
      </c>
      <c r="U16" s="99" t="s">
        <v>300</v>
      </c>
      <c r="W16" s="99" t="s">
        <v>300</v>
      </c>
      <c r="Y16" s="99" t="s">
        <v>300</v>
      </c>
      <c r="AC16" s="99" t="s">
        <v>300</v>
      </c>
      <c r="AE16" s="99" t="s">
        <v>300</v>
      </c>
      <c r="AG16" s="99" t="s">
        <v>300</v>
      </c>
      <c r="AK16" s="99" t="s">
        <v>300</v>
      </c>
      <c r="AM16" s="99" t="s">
        <v>300</v>
      </c>
      <c r="AO16" s="99" t="s">
        <v>300</v>
      </c>
      <c r="AS16" s="99" t="s">
        <v>300</v>
      </c>
      <c r="AU16" s="99" t="s">
        <v>300</v>
      </c>
      <c r="AW16" s="99" t="s">
        <v>300</v>
      </c>
      <c r="BA16" s="99" t="s">
        <v>300</v>
      </c>
      <c r="BC16" s="99" t="s">
        <v>300</v>
      </c>
      <c r="BE16" s="99" t="s">
        <v>300</v>
      </c>
      <c r="BI16" s="99" t="s">
        <v>300</v>
      </c>
      <c r="BK16" s="99" t="s">
        <v>300</v>
      </c>
      <c r="BM16" s="99" t="s">
        <v>300</v>
      </c>
      <c r="BQ16" s="99" t="s">
        <v>300</v>
      </c>
      <c r="BS16" s="99" t="s">
        <v>300</v>
      </c>
      <c r="BU16" s="99" t="s">
        <v>300</v>
      </c>
      <c r="BY16" s="99" t="s">
        <v>300</v>
      </c>
      <c r="CA16" s="99" t="s">
        <v>300</v>
      </c>
      <c r="CC16" s="99" t="s">
        <v>300</v>
      </c>
      <c r="CG16" s="99" t="s">
        <v>300</v>
      </c>
      <c r="CI16" s="99" t="s">
        <v>300</v>
      </c>
      <c r="CK16" s="99" t="s">
        <v>300</v>
      </c>
      <c r="CO16" s="99" t="s">
        <v>300</v>
      </c>
      <c r="CQ16" s="99" t="s">
        <v>300</v>
      </c>
      <c r="CS16" s="99" t="s">
        <v>300</v>
      </c>
      <c r="CW16" s="99" t="s">
        <v>300</v>
      </c>
      <c r="CY16" s="99" t="s">
        <v>300</v>
      </c>
      <c r="DA16" s="99" t="s">
        <v>300</v>
      </c>
      <c r="DE16" s="99" t="s">
        <v>300</v>
      </c>
      <c r="DG16" s="99" t="s">
        <v>300</v>
      </c>
      <c r="DI16" s="99" t="s">
        <v>300</v>
      </c>
    </row>
    <row r="17" spans="1:116" x14ac:dyDescent="0.25">
      <c r="B17" s="112" t="s">
        <v>17</v>
      </c>
      <c r="E17" s="99" t="s">
        <v>301</v>
      </c>
      <c r="G17" s="99" t="s">
        <v>301</v>
      </c>
      <c r="I17" s="99" t="s">
        <v>301</v>
      </c>
      <c r="M17" s="99" t="s">
        <v>301</v>
      </c>
      <c r="O17" s="99" t="s">
        <v>301</v>
      </c>
      <c r="Q17" s="99" t="s">
        <v>301</v>
      </c>
      <c r="U17" s="99" t="s">
        <v>301</v>
      </c>
      <c r="W17" s="99" t="s">
        <v>301</v>
      </c>
      <c r="Y17" s="99" t="s">
        <v>301</v>
      </c>
      <c r="AC17" s="99" t="s">
        <v>301</v>
      </c>
      <c r="AE17" s="99" t="s">
        <v>301</v>
      </c>
      <c r="AG17" s="99" t="s">
        <v>301</v>
      </c>
      <c r="AK17" s="99" t="s">
        <v>301</v>
      </c>
      <c r="AM17" s="99" t="s">
        <v>301</v>
      </c>
      <c r="AO17" s="99" t="s">
        <v>301</v>
      </c>
      <c r="AS17" s="99" t="s">
        <v>301</v>
      </c>
      <c r="AU17" s="99" t="s">
        <v>301</v>
      </c>
      <c r="AW17" s="99" t="s">
        <v>301</v>
      </c>
      <c r="BA17" s="99" t="s">
        <v>301</v>
      </c>
      <c r="BC17" s="99" t="s">
        <v>301</v>
      </c>
      <c r="BE17" s="99" t="s">
        <v>301</v>
      </c>
      <c r="BI17" s="99" t="s">
        <v>301</v>
      </c>
      <c r="BK17" s="99" t="s">
        <v>301</v>
      </c>
      <c r="BM17" s="99" t="s">
        <v>301</v>
      </c>
      <c r="BQ17" s="99" t="s">
        <v>301</v>
      </c>
      <c r="BS17" s="99" t="s">
        <v>301</v>
      </c>
      <c r="BU17" s="99" t="s">
        <v>301</v>
      </c>
      <c r="BY17" s="99" t="s">
        <v>301</v>
      </c>
      <c r="CA17" s="99" t="s">
        <v>301</v>
      </c>
      <c r="CC17" s="99" t="s">
        <v>301</v>
      </c>
      <c r="CG17" s="99" t="s">
        <v>301</v>
      </c>
      <c r="CI17" s="99" t="s">
        <v>301</v>
      </c>
      <c r="CK17" s="99" t="s">
        <v>301</v>
      </c>
      <c r="CO17" s="99" t="s">
        <v>301</v>
      </c>
      <c r="CQ17" s="99" t="s">
        <v>301</v>
      </c>
      <c r="CS17" s="99" t="s">
        <v>301</v>
      </c>
      <c r="CW17" s="99" t="s">
        <v>301</v>
      </c>
      <c r="CY17" s="99" t="s">
        <v>301</v>
      </c>
      <c r="DA17" s="99" t="s">
        <v>301</v>
      </c>
      <c r="DE17" s="99" t="s">
        <v>301</v>
      </c>
      <c r="DG17" s="99" t="s">
        <v>301</v>
      </c>
      <c r="DI17" s="99" t="s">
        <v>301</v>
      </c>
    </row>
    <row r="18" spans="1:116" x14ac:dyDescent="0.25">
      <c r="B18" s="122" t="s">
        <v>19</v>
      </c>
      <c r="E18" s="99">
        <v>0.22500000000000001</v>
      </c>
      <c r="G18" s="99">
        <v>0.217</v>
      </c>
      <c r="I18" s="99">
        <v>0.22</v>
      </c>
      <c r="M18" s="99">
        <v>0.22500000000000001</v>
      </c>
      <c r="O18" s="99">
        <v>0.217</v>
      </c>
      <c r="Q18" s="99">
        <v>0.23699999999999999</v>
      </c>
      <c r="U18" s="99">
        <v>0.23499999999999999</v>
      </c>
      <c r="W18" s="99">
        <v>0.215</v>
      </c>
      <c r="Y18" s="99">
        <v>0.22</v>
      </c>
      <c r="AC18" s="99">
        <v>0.22500000000000001</v>
      </c>
      <c r="AE18" s="99">
        <v>0.22500000000000001</v>
      </c>
      <c r="AG18" s="99">
        <v>0.22</v>
      </c>
      <c r="AK18" s="99">
        <v>0.23499999999999999</v>
      </c>
      <c r="AM18" s="99">
        <v>0.215</v>
      </c>
      <c r="AO18" s="99">
        <v>0.21</v>
      </c>
      <c r="AS18" s="99">
        <v>0.22</v>
      </c>
      <c r="AU18" s="99">
        <v>0.21</v>
      </c>
      <c r="AW18" s="99">
        <v>0.2</v>
      </c>
      <c r="BA18" s="99">
        <v>0.21</v>
      </c>
      <c r="BC18" s="99">
        <v>0.21</v>
      </c>
      <c r="BE18" s="99">
        <v>0.21</v>
      </c>
      <c r="BI18" s="99">
        <v>0.21</v>
      </c>
      <c r="BK18" s="99">
        <v>0.21</v>
      </c>
      <c r="BM18" s="99">
        <v>0.21</v>
      </c>
      <c r="BQ18" s="99">
        <v>0.215</v>
      </c>
      <c r="BS18" s="99">
        <v>0.22</v>
      </c>
      <c r="BU18" s="99">
        <v>0.22500000000000001</v>
      </c>
      <c r="BY18" s="99">
        <v>0.20499999999999999</v>
      </c>
      <c r="CA18" s="99">
        <v>0.21</v>
      </c>
      <c r="CC18" s="99">
        <v>0.20499999999999999</v>
      </c>
      <c r="CG18" s="99">
        <v>0.20499999999999999</v>
      </c>
      <c r="CI18" s="99">
        <v>0.20499999999999999</v>
      </c>
      <c r="CK18" s="99">
        <v>0.21</v>
      </c>
      <c r="CO18" s="99">
        <v>0.20499999999999999</v>
      </c>
      <c r="CQ18" s="99">
        <v>0.20499999999999999</v>
      </c>
      <c r="CS18" s="99">
        <v>0.21</v>
      </c>
      <c r="CW18" s="99">
        <v>0.20499999999999999</v>
      </c>
      <c r="CY18" s="99">
        <v>0.217</v>
      </c>
      <c r="DA18" s="99">
        <v>0.20499999999999999</v>
      </c>
      <c r="DE18" s="99">
        <v>0.215</v>
      </c>
      <c r="DG18" s="99">
        <v>0.21</v>
      </c>
      <c r="DI18" s="99">
        <v>0.215</v>
      </c>
    </row>
    <row r="19" spans="1:116" x14ac:dyDescent="0.25">
      <c r="B19" s="122" t="s">
        <v>20</v>
      </c>
      <c r="E19" s="99" t="s">
        <v>302</v>
      </c>
      <c r="G19" s="99" t="s">
        <v>302</v>
      </c>
      <c r="I19" s="99" t="s">
        <v>302</v>
      </c>
      <c r="M19" s="99" t="s">
        <v>302</v>
      </c>
      <c r="O19" s="99" t="s">
        <v>302</v>
      </c>
      <c r="Q19" s="99" t="s">
        <v>302</v>
      </c>
      <c r="U19" s="99" t="s">
        <v>302</v>
      </c>
      <c r="W19" s="99" t="s">
        <v>302</v>
      </c>
      <c r="Y19" s="99" t="s">
        <v>302</v>
      </c>
      <c r="AC19" s="99" t="s">
        <v>302</v>
      </c>
      <c r="AE19" s="99" t="s">
        <v>302</v>
      </c>
      <c r="AG19" s="99" t="s">
        <v>302</v>
      </c>
      <c r="AK19" s="99" t="s">
        <v>302</v>
      </c>
      <c r="AM19" s="99" t="s">
        <v>302</v>
      </c>
      <c r="AO19" s="99" t="s">
        <v>302</v>
      </c>
      <c r="AS19" s="99" t="s">
        <v>302</v>
      </c>
      <c r="AU19" s="99" t="s">
        <v>302</v>
      </c>
      <c r="AW19" s="99" t="s">
        <v>302</v>
      </c>
      <c r="BA19" s="99" t="s">
        <v>302</v>
      </c>
      <c r="BC19" s="99" t="s">
        <v>302</v>
      </c>
      <c r="BE19" s="99" t="s">
        <v>302</v>
      </c>
      <c r="BI19" s="99" t="s">
        <v>302</v>
      </c>
      <c r="BK19" s="99" t="s">
        <v>302</v>
      </c>
      <c r="BM19" s="99" t="s">
        <v>302</v>
      </c>
      <c r="BQ19" s="99" t="s">
        <v>302</v>
      </c>
      <c r="BS19" s="99" t="s">
        <v>302</v>
      </c>
      <c r="BU19" s="99" t="s">
        <v>302</v>
      </c>
      <c r="BY19" s="99" t="s">
        <v>302</v>
      </c>
      <c r="CA19" s="99" t="s">
        <v>302</v>
      </c>
      <c r="CC19" s="99" t="s">
        <v>302</v>
      </c>
      <c r="CG19" s="99" t="s">
        <v>302</v>
      </c>
      <c r="CI19" s="99" t="s">
        <v>302</v>
      </c>
      <c r="CK19" s="99" t="s">
        <v>302</v>
      </c>
      <c r="CO19" s="99" t="s">
        <v>302</v>
      </c>
      <c r="CQ19" s="99" t="s">
        <v>302</v>
      </c>
      <c r="CS19" s="99" t="s">
        <v>302</v>
      </c>
      <c r="CW19" s="99" t="s">
        <v>302</v>
      </c>
      <c r="CY19" s="99" t="s">
        <v>302</v>
      </c>
      <c r="DA19" s="99" t="s">
        <v>302</v>
      </c>
      <c r="DE19" s="99" t="s">
        <v>302</v>
      </c>
      <c r="DG19" s="99" t="s">
        <v>302</v>
      </c>
      <c r="DI19" s="99" t="s">
        <v>302</v>
      </c>
    </row>
    <row r="20" spans="1:116" x14ac:dyDescent="0.25">
      <c r="B20" s="122" t="s">
        <v>1694</v>
      </c>
      <c r="E20" s="99">
        <v>0.4</v>
      </c>
      <c r="G20" s="99">
        <v>0.4</v>
      </c>
      <c r="I20" s="99">
        <v>0.4</v>
      </c>
      <c r="K20" s="121" t="s">
        <v>1239</v>
      </c>
      <c r="L20" s="114" t="s">
        <v>1324</v>
      </c>
      <c r="M20" s="99">
        <v>0.4</v>
      </c>
      <c r="O20" s="99">
        <v>0.4</v>
      </c>
      <c r="Q20" s="99">
        <v>0.4</v>
      </c>
      <c r="S20" s="121" t="s">
        <v>1239</v>
      </c>
      <c r="T20" s="114" t="s">
        <v>1324</v>
      </c>
      <c r="U20" s="99">
        <v>0.4</v>
      </c>
      <c r="W20" s="99">
        <v>0.4</v>
      </c>
      <c r="Y20" s="99">
        <v>0.4</v>
      </c>
      <c r="AA20" s="121" t="s">
        <v>1239</v>
      </c>
      <c r="AB20" s="114" t="s">
        <v>1324</v>
      </c>
      <c r="AC20" s="99">
        <v>0.4</v>
      </c>
      <c r="AE20" s="99">
        <v>0.4</v>
      </c>
      <c r="AG20" s="99">
        <v>0.4</v>
      </c>
      <c r="AI20" s="121" t="s">
        <v>1239</v>
      </c>
      <c r="AJ20" s="114" t="s">
        <v>1324</v>
      </c>
      <c r="AK20" s="99">
        <v>0.4</v>
      </c>
      <c r="AM20" s="99">
        <v>0.4</v>
      </c>
      <c r="AO20" s="99">
        <v>0.4</v>
      </c>
      <c r="AQ20" s="121" t="s">
        <v>1239</v>
      </c>
      <c r="AR20" s="114" t="s">
        <v>1324</v>
      </c>
      <c r="AS20" s="99">
        <v>0.4</v>
      </c>
      <c r="AU20" s="99">
        <v>0.4</v>
      </c>
      <c r="AW20" s="99">
        <v>0.4</v>
      </c>
      <c r="AY20" s="121" t="s">
        <v>1239</v>
      </c>
      <c r="AZ20" s="116" t="s">
        <v>1324</v>
      </c>
      <c r="BA20" s="99">
        <v>0.4</v>
      </c>
      <c r="BC20" s="99">
        <v>0.4</v>
      </c>
      <c r="BE20" s="99">
        <v>0.4</v>
      </c>
      <c r="BG20" s="115" t="s">
        <v>1239</v>
      </c>
      <c r="BH20" s="117" t="s">
        <v>1324</v>
      </c>
      <c r="BI20" s="99">
        <v>0.4</v>
      </c>
      <c r="BK20" s="99">
        <v>0.4</v>
      </c>
      <c r="BM20" s="99">
        <v>0.4</v>
      </c>
      <c r="BO20" s="115" t="s">
        <v>1239</v>
      </c>
      <c r="BP20" s="117" t="s">
        <v>1324</v>
      </c>
      <c r="BQ20" s="99">
        <v>0.4</v>
      </c>
      <c r="BS20" s="99">
        <v>0.4</v>
      </c>
      <c r="BU20" s="99">
        <v>0.4</v>
      </c>
      <c r="BW20" s="115" t="s">
        <v>1239</v>
      </c>
      <c r="BX20" s="117" t="s">
        <v>1324</v>
      </c>
      <c r="BY20" s="99">
        <v>0.4</v>
      </c>
      <c r="CA20" s="99">
        <v>0.4</v>
      </c>
      <c r="CC20" s="99">
        <v>0.4</v>
      </c>
      <c r="CE20" s="118" t="s">
        <v>1239</v>
      </c>
      <c r="CF20" s="118" t="s">
        <v>1324</v>
      </c>
      <c r="CG20" s="99">
        <v>0.4</v>
      </c>
      <c r="CI20" s="99">
        <v>0.4</v>
      </c>
      <c r="CK20" s="99">
        <v>0.4</v>
      </c>
      <c r="CM20" s="112" t="s">
        <v>1239</v>
      </c>
      <c r="CN20" s="119" t="s">
        <v>1324</v>
      </c>
      <c r="CO20" s="99">
        <v>0.4</v>
      </c>
      <c r="CQ20" s="99">
        <v>0.4</v>
      </c>
      <c r="CS20" s="99">
        <v>0.4</v>
      </c>
      <c r="CU20" s="112" t="s">
        <v>1239</v>
      </c>
      <c r="CV20" s="119" t="s">
        <v>1324</v>
      </c>
      <c r="CW20" s="99">
        <v>0.4</v>
      </c>
      <c r="CY20" s="99">
        <v>0.4</v>
      </c>
      <c r="DA20" s="99">
        <v>0.4</v>
      </c>
      <c r="DC20" s="112" t="s">
        <v>1239</v>
      </c>
      <c r="DD20" s="119" t="s">
        <v>1324</v>
      </c>
      <c r="DE20" s="99">
        <v>0.4</v>
      </c>
      <c r="DG20" s="99">
        <v>0.4</v>
      </c>
      <c r="DI20" s="99">
        <v>0.4</v>
      </c>
      <c r="DK20" s="112" t="s">
        <v>1239</v>
      </c>
      <c r="DL20" s="115" t="s">
        <v>1324</v>
      </c>
    </row>
    <row r="21" spans="1:116" s="135" customFormat="1" ht="30.75" thickBot="1" x14ac:dyDescent="0.3">
      <c r="A21" s="123"/>
      <c r="B21" s="124" t="s">
        <v>23</v>
      </c>
      <c r="C21" s="125" t="s">
        <v>24</v>
      </c>
      <c r="D21" s="126"/>
      <c r="E21" s="127" t="s">
        <v>303</v>
      </c>
      <c r="F21" s="125"/>
      <c r="G21" s="127" t="s">
        <v>303</v>
      </c>
      <c r="H21" s="125"/>
      <c r="I21" s="127" t="s">
        <v>303</v>
      </c>
      <c r="J21" s="125"/>
      <c r="K21" s="128" t="s">
        <v>1695</v>
      </c>
      <c r="L21" s="129"/>
      <c r="M21" s="127" t="s">
        <v>303</v>
      </c>
      <c r="N21" s="125"/>
      <c r="O21" s="127" t="s">
        <v>303</v>
      </c>
      <c r="P21" s="125"/>
      <c r="Q21" s="127" t="s">
        <v>303</v>
      </c>
      <c r="R21" s="125"/>
      <c r="S21" s="128" t="s">
        <v>1695</v>
      </c>
      <c r="T21" s="129"/>
      <c r="U21" s="127" t="s">
        <v>303</v>
      </c>
      <c r="V21" s="125"/>
      <c r="W21" s="127" t="s">
        <v>303</v>
      </c>
      <c r="X21" s="125"/>
      <c r="Y21" s="127" t="s">
        <v>303</v>
      </c>
      <c r="Z21" s="125"/>
      <c r="AA21" s="128" t="s">
        <v>1695</v>
      </c>
      <c r="AB21" s="129"/>
      <c r="AC21" s="127" t="s">
        <v>303</v>
      </c>
      <c r="AD21" s="125"/>
      <c r="AE21" s="127" t="s">
        <v>303</v>
      </c>
      <c r="AF21" s="125"/>
      <c r="AG21" s="127" t="s">
        <v>303</v>
      </c>
      <c r="AH21" s="125"/>
      <c r="AI21" s="128" t="s">
        <v>1695</v>
      </c>
      <c r="AJ21" s="129"/>
      <c r="AK21" s="127" t="s">
        <v>303</v>
      </c>
      <c r="AL21" s="125"/>
      <c r="AM21" s="127" t="s">
        <v>303</v>
      </c>
      <c r="AN21" s="125"/>
      <c r="AO21" s="127" t="s">
        <v>303</v>
      </c>
      <c r="AP21" s="125"/>
      <c r="AQ21" s="128" t="s">
        <v>1695</v>
      </c>
      <c r="AR21" s="129"/>
      <c r="AS21" s="127" t="s">
        <v>303</v>
      </c>
      <c r="AT21" s="125"/>
      <c r="AU21" s="127" t="s">
        <v>303</v>
      </c>
      <c r="AV21" s="125"/>
      <c r="AW21" s="127" t="s">
        <v>303</v>
      </c>
      <c r="AX21" s="125"/>
      <c r="AY21" s="131" t="s">
        <v>1695</v>
      </c>
      <c r="AZ21" s="132"/>
      <c r="BA21" s="127" t="s">
        <v>303</v>
      </c>
      <c r="BB21" s="125"/>
      <c r="BC21" s="127" t="s">
        <v>303</v>
      </c>
      <c r="BD21" s="125"/>
      <c r="BE21" s="127" t="s">
        <v>303</v>
      </c>
      <c r="BF21" s="125"/>
      <c r="BG21" s="130" t="s">
        <v>1695</v>
      </c>
      <c r="BH21" s="133"/>
      <c r="BI21" s="127" t="s">
        <v>303</v>
      </c>
      <c r="BJ21" s="125"/>
      <c r="BK21" s="127" t="s">
        <v>303</v>
      </c>
      <c r="BL21" s="125"/>
      <c r="BM21" s="127" t="s">
        <v>303</v>
      </c>
      <c r="BN21" s="125"/>
      <c r="BO21" s="130" t="s">
        <v>1695</v>
      </c>
      <c r="BP21" s="133"/>
      <c r="BQ21" s="127" t="s">
        <v>303</v>
      </c>
      <c r="BR21" s="125"/>
      <c r="BS21" s="127" t="s">
        <v>303</v>
      </c>
      <c r="BT21" s="125"/>
      <c r="BU21" s="127" t="s">
        <v>303</v>
      </c>
      <c r="BV21" s="125"/>
      <c r="BW21" s="130" t="s">
        <v>1695</v>
      </c>
      <c r="BX21" s="133"/>
      <c r="BY21" s="127" t="s">
        <v>303</v>
      </c>
      <c r="BZ21" s="125"/>
      <c r="CA21" s="127" t="s">
        <v>303</v>
      </c>
      <c r="CB21" s="125"/>
      <c r="CC21" s="127" t="s">
        <v>303</v>
      </c>
      <c r="CD21" s="125"/>
      <c r="CE21" s="125" t="s">
        <v>1695</v>
      </c>
      <c r="CF21" s="125"/>
      <c r="CG21" s="127" t="s">
        <v>303</v>
      </c>
      <c r="CH21" s="125"/>
      <c r="CI21" s="127" t="s">
        <v>303</v>
      </c>
      <c r="CJ21" s="125"/>
      <c r="CK21" s="127" t="s">
        <v>303</v>
      </c>
      <c r="CL21" s="125"/>
      <c r="CM21" s="125" t="s">
        <v>1695</v>
      </c>
      <c r="CN21" s="134"/>
      <c r="CO21" s="127" t="s">
        <v>303</v>
      </c>
      <c r="CP21" s="125"/>
      <c r="CQ21" s="127" t="s">
        <v>303</v>
      </c>
      <c r="CR21" s="125"/>
      <c r="CS21" s="127" t="s">
        <v>303</v>
      </c>
      <c r="CT21" s="125"/>
      <c r="CU21" s="125" t="s">
        <v>1695</v>
      </c>
      <c r="CV21" s="134"/>
      <c r="CW21" s="127" t="s">
        <v>303</v>
      </c>
      <c r="CX21" s="125"/>
      <c r="CY21" s="127" t="s">
        <v>303</v>
      </c>
      <c r="CZ21" s="125"/>
      <c r="DA21" s="127" t="s">
        <v>303</v>
      </c>
      <c r="DB21" s="125"/>
      <c r="DC21" s="125" t="s">
        <v>1695</v>
      </c>
      <c r="DD21" s="134"/>
      <c r="DE21" s="127" t="s">
        <v>303</v>
      </c>
      <c r="DF21" s="125"/>
      <c r="DG21" s="127" t="s">
        <v>303</v>
      </c>
      <c r="DH21" s="125"/>
      <c r="DI21" s="127" t="s">
        <v>303</v>
      </c>
      <c r="DJ21" s="125"/>
      <c r="DK21" s="125" t="s">
        <v>1695</v>
      </c>
      <c r="DL21" s="130"/>
    </row>
    <row r="22" spans="1:116" ht="14.1" customHeight="1" x14ac:dyDescent="0.25">
      <c r="A22" s="112" t="s">
        <v>1319</v>
      </c>
      <c r="B22" s="122"/>
    </row>
    <row r="23" spans="1:116" x14ac:dyDescent="0.25">
      <c r="A23" s="136">
        <v>214.03960000000001</v>
      </c>
      <c r="B23" s="122" t="s">
        <v>32</v>
      </c>
      <c r="C23" s="112" t="s">
        <v>33</v>
      </c>
      <c r="E23" s="99">
        <v>1.1100000000000001</v>
      </c>
      <c r="F23" s="137" t="s">
        <v>116</v>
      </c>
      <c r="G23" s="99">
        <v>1.1499999999999999</v>
      </c>
      <c r="H23" s="137" t="s">
        <v>116</v>
      </c>
      <c r="I23" s="99">
        <v>3.79</v>
      </c>
      <c r="J23" s="137" t="s">
        <v>96</v>
      </c>
      <c r="K23" s="94">
        <f>AVERAGE(E23,G23,I23)</f>
        <v>2.0166666666666666</v>
      </c>
      <c r="L23" s="95">
        <f>STDEV(E23,G23,I23)</f>
        <v>1.5358819399072747</v>
      </c>
      <c r="M23" s="99">
        <v>28.7</v>
      </c>
      <c r="N23" s="137" t="s">
        <v>35</v>
      </c>
      <c r="O23" s="99">
        <v>6.43</v>
      </c>
      <c r="P23" s="137" t="s">
        <v>35</v>
      </c>
      <c r="Q23" s="99">
        <v>25.9</v>
      </c>
      <c r="R23" s="137" t="s">
        <v>35</v>
      </c>
      <c r="S23" s="96">
        <f>AVERAGE(M23,O23,Q23)</f>
        <v>20.34333333333333</v>
      </c>
      <c r="T23" s="95">
        <f>STDEV(M23,O23,Q23)</f>
        <v>12.130359983666326</v>
      </c>
      <c r="U23" s="99">
        <v>1.06</v>
      </c>
      <c r="V23" s="137" t="s">
        <v>116</v>
      </c>
      <c r="W23" s="99">
        <v>1.1599999999999999</v>
      </c>
      <c r="X23" s="137" t="s">
        <v>116</v>
      </c>
      <c r="Y23" s="99">
        <v>1.1399999999999999</v>
      </c>
      <c r="Z23" s="137" t="s">
        <v>116</v>
      </c>
      <c r="AA23" s="94">
        <f>AVERAGE(U23,W23,Y23)</f>
        <v>1.1199999999999999</v>
      </c>
      <c r="AB23" s="95">
        <f>STDEV(U23,W23,Y23)</f>
        <v>5.2915026221291732E-2</v>
      </c>
      <c r="AC23" s="99">
        <v>1.1100000000000001</v>
      </c>
      <c r="AD23" s="137" t="s">
        <v>116</v>
      </c>
      <c r="AE23" s="99">
        <v>0.67600000000000005</v>
      </c>
      <c r="AF23" s="137" t="s">
        <v>96</v>
      </c>
      <c r="AG23" s="99">
        <v>1.75</v>
      </c>
      <c r="AH23" s="137" t="s">
        <v>96</v>
      </c>
      <c r="AI23" s="94">
        <f>AVERAGE(AC23,AE23,AG23)</f>
        <v>1.1786666666666668</v>
      </c>
      <c r="AJ23" s="95">
        <f>STDEV(AC23,AE23,AG23)</f>
        <v>0.54028264208035892</v>
      </c>
      <c r="AK23" s="99">
        <v>59.3</v>
      </c>
      <c r="AL23" s="137" t="s">
        <v>51</v>
      </c>
      <c r="AM23" s="99">
        <v>63.1</v>
      </c>
      <c r="AN23" s="137" t="s">
        <v>51</v>
      </c>
      <c r="AO23" s="99">
        <v>61.1</v>
      </c>
      <c r="AP23" s="137" t="s">
        <v>51</v>
      </c>
      <c r="AQ23" s="96">
        <f>AVERAGE(AK23,AM23,AO23)</f>
        <v>61.166666666666664</v>
      </c>
      <c r="AR23" s="95">
        <f>STDEV(AK23,AM23,AO23)</f>
        <v>1.9008769905844358</v>
      </c>
      <c r="AS23" s="99">
        <v>1.1399999999999999</v>
      </c>
      <c r="AT23" s="137" t="s">
        <v>116</v>
      </c>
      <c r="AU23" s="148">
        <v>184</v>
      </c>
      <c r="AV23" s="137" t="s">
        <v>35</v>
      </c>
      <c r="AW23" s="148">
        <v>58.8</v>
      </c>
      <c r="AX23" s="137" t="s">
        <v>51</v>
      </c>
      <c r="AY23" s="175">
        <f>AVERAGE(AU23,AW23)</f>
        <v>121.4</v>
      </c>
      <c r="AZ23" s="176">
        <f>STDEV(AU23,AW23)</f>
        <v>88.529769004555746</v>
      </c>
      <c r="BA23" s="99">
        <v>426</v>
      </c>
      <c r="BB23" s="137" t="s">
        <v>35</v>
      </c>
      <c r="BC23" s="99">
        <v>422</v>
      </c>
      <c r="BD23" s="137" t="s">
        <v>35</v>
      </c>
      <c r="BE23" s="99">
        <v>37.799999999999997</v>
      </c>
      <c r="BF23" s="137" t="s">
        <v>51</v>
      </c>
      <c r="BG23" s="96">
        <f>AVERAGE(BA23,BC23,BE23)</f>
        <v>295.26666666666665</v>
      </c>
      <c r="BH23" s="95">
        <f>STDEV(BA23,BC23,BE23)</f>
        <v>222.98164348962308</v>
      </c>
      <c r="BI23" s="99">
        <v>1.19</v>
      </c>
      <c r="BJ23" s="137" t="s">
        <v>116</v>
      </c>
      <c r="BK23" s="99">
        <v>1.19</v>
      </c>
      <c r="BL23" s="137" t="s">
        <v>116</v>
      </c>
      <c r="BM23" s="99">
        <v>1.19</v>
      </c>
      <c r="BN23" s="137" t="s">
        <v>116</v>
      </c>
      <c r="BO23" s="94">
        <f>AVERAGE(BI23,BK23,BM23)</f>
        <v>1.19</v>
      </c>
      <c r="BP23" s="95">
        <f>STDEV(BI23,BK23,BM23)</f>
        <v>0</v>
      </c>
      <c r="BQ23" s="99">
        <v>82</v>
      </c>
      <c r="BR23" s="137" t="s">
        <v>35</v>
      </c>
      <c r="BS23" s="99">
        <v>95.3</v>
      </c>
      <c r="BT23" s="137" t="s">
        <v>35</v>
      </c>
      <c r="BU23" s="99">
        <v>78.7</v>
      </c>
      <c r="BV23" s="137" t="s">
        <v>35</v>
      </c>
      <c r="BW23" s="96">
        <f>AVERAGE(BQ23,BS23,BU23)</f>
        <v>85.333333333333329</v>
      </c>
      <c r="BX23" s="95">
        <f>STDEV(BQ23,BS23,BU23)</f>
        <v>8.787680771018783</v>
      </c>
      <c r="BY23" s="99">
        <v>2220</v>
      </c>
      <c r="BZ23" s="137" t="s">
        <v>51</v>
      </c>
      <c r="CA23" s="99">
        <v>3210</v>
      </c>
      <c r="CB23" s="137" t="s">
        <v>51</v>
      </c>
      <c r="CC23" s="99">
        <v>5930</v>
      </c>
      <c r="CD23" s="140" t="s">
        <v>51</v>
      </c>
      <c r="CE23" s="96">
        <f>AVERAGE(BY23,CA23,CC23)</f>
        <v>3786.6666666666665</v>
      </c>
      <c r="CF23" s="95">
        <f>STDEV(BY23,CA23,CC23)</f>
        <v>1921.0500600799896</v>
      </c>
      <c r="CG23" s="99">
        <v>999</v>
      </c>
      <c r="CH23" s="137" t="s">
        <v>51</v>
      </c>
      <c r="CI23" s="99">
        <v>1000</v>
      </c>
      <c r="CJ23" s="137" t="s">
        <v>51</v>
      </c>
      <c r="CK23" s="99">
        <v>941</v>
      </c>
      <c r="CL23" s="137" t="s">
        <v>51</v>
      </c>
      <c r="CM23" s="96">
        <f>AVERAGE(CG23,CI23,CK23)</f>
        <v>980</v>
      </c>
      <c r="CN23" s="95">
        <f>STDEV(CG23,CI23,CK23)</f>
        <v>33.77869150810907</v>
      </c>
      <c r="CO23" s="99">
        <v>2330</v>
      </c>
      <c r="CP23" s="137" t="s">
        <v>51</v>
      </c>
      <c r="CQ23" s="99">
        <v>3400</v>
      </c>
      <c r="CR23" s="137" t="s">
        <v>51</v>
      </c>
      <c r="CS23" s="99">
        <v>680</v>
      </c>
      <c r="CT23" s="137" t="s">
        <v>35</v>
      </c>
      <c r="CU23" s="96">
        <f>AVERAGE(CO23,CQ23,CS23)</f>
        <v>2136.6666666666665</v>
      </c>
      <c r="CV23" s="95">
        <f>STDEV(CO23,CQ23,CS23)</f>
        <v>1370.2676137650385</v>
      </c>
      <c r="CW23" s="99">
        <v>121</v>
      </c>
      <c r="CX23" s="137" t="s">
        <v>35</v>
      </c>
      <c r="CY23" s="99">
        <v>96.8</v>
      </c>
      <c r="CZ23" s="137" t="s">
        <v>35</v>
      </c>
      <c r="DA23" s="99">
        <v>156</v>
      </c>
      <c r="DB23" s="137" t="s">
        <v>35</v>
      </c>
      <c r="DC23" s="96">
        <f>AVERAGE(CW23,CY23,DA23)</f>
        <v>124.60000000000001</v>
      </c>
      <c r="DD23" s="95">
        <f>STDEV(CW23,CY23,DA23)</f>
        <v>29.763736324594689</v>
      </c>
      <c r="DE23" s="99">
        <v>709</v>
      </c>
      <c r="DF23" s="137" t="s">
        <v>51</v>
      </c>
      <c r="DG23" s="99">
        <v>611</v>
      </c>
      <c r="DH23" s="137" t="s">
        <v>51</v>
      </c>
      <c r="DI23" s="99">
        <v>920</v>
      </c>
      <c r="DJ23" s="137" t="s">
        <v>51</v>
      </c>
      <c r="DK23" s="96">
        <f>AVERAGE(DE23,DG23,DI23)</f>
        <v>746.66666666666663</v>
      </c>
      <c r="DL23" s="95">
        <f>STDEV(DE23,DG23,DI23)</f>
        <v>157.90609023509313</v>
      </c>
    </row>
    <row r="24" spans="1:116" x14ac:dyDescent="0.25">
      <c r="A24" s="141">
        <v>264.04739999999998</v>
      </c>
      <c r="B24" s="142" t="s">
        <v>45</v>
      </c>
      <c r="C24" s="143" t="s">
        <v>46</v>
      </c>
      <c r="D24" s="144"/>
      <c r="E24" s="100">
        <v>0.64600000000000002</v>
      </c>
      <c r="F24" s="145" t="s">
        <v>96</v>
      </c>
      <c r="G24" s="100">
        <v>0.44600000000000001</v>
      </c>
      <c r="H24" s="145" t="s">
        <v>96</v>
      </c>
      <c r="I24" s="100">
        <v>1.1599999999999999</v>
      </c>
      <c r="J24" s="145" t="s">
        <v>96</v>
      </c>
      <c r="K24" s="94">
        <f t="shared" ref="K24:K50" si="0">AVERAGE(E24,G24,I24)</f>
        <v>0.75066666666666659</v>
      </c>
      <c r="L24" s="95">
        <f t="shared" ref="L24:L50" si="1">STDEV(E24,G24,I24)</f>
        <v>0.36832775259723971</v>
      </c>
      <c r="M24" s="100">
        <v>1.1100000000000001</v>
      </c>
      <c r="N24" s="145" t="s">
        <v>116</v>
      </c>
      <c r="O24" s="100">
        <v>1.1499999999999999</v>
      </c>
      <c r="P24" s="145" t="s">
        <v>116</v>
      </c>
      <c r="Q24" s="100">
        <v>1.05</v>
      </c>
      <c r="R24" s="145" t="s">
        <v>116</v>
      </c>
      <c r="S24" s="94">
        <f t="shared" ref="S24:S50" si="2">AVERAGE(M24,O24,Q24)</f>
        <v>1.1033333333333333</v>
      </c>
      <c r="T24" s="95">
        <f t="shared" ref="T24:T50" si="3">STDEV(M24,O24,Q24)</f>
        <v>5.0332229568471609E-2</v>
      </c>
      <c r="U24" s="100">
        <v>1.06</v>
      </c>
      <c r="V24" s="145" t="s">
        <v>116</v>
      </c>
      <c r="W24" s="100">
        <v>0.442</v>
      </c>
      <c r="X24" s="145" t="s">
        <v>96</v>
      </c>
      <c r="Y24" s="100">
        <v>0.433</v>
      </c>
      <c r="Z24" s="145" t="s">
        <v>96</v>
      </c>
      <c r="AA24" s="94">
        <f t="shared" ref="AA24:AA50" si="4">AVERAGE(U24,W24,Y24)</f>
        <v>0.64500000000000002</v>
      </c>
      <c r="AB24" s="95">
        <f t="shared" ref="AB24:AB50" si="5">STDEV(U24,W24,Y24)</f>
        <v>0.35942871337721494</v>
      </c>
      <c r="AC24" s="100">
        <v>0.82399999999999995</v>
      </c>
      <c r="AD24" s="145" t="s">
        <v>96</v>
      </c>
      <c r="AE24" s="100">
        <v>0.73799999999999999</v>
      </c>
      <c r="AF24" s="145" t="s">
        <v>96</v>
      </c>
      <c r="AG24" s="100">
        <v>1.1599999999999999</v>
      </c>
      <c r="AH24" s="145" t="s">
        <v>96</v>
      </c>
      <c r="AI24" s="94">
        <f t="shared" ref="AI24:AI50" si="6">AVERAGE(AC24,AE24,AG24)</f>
        <v>0.90733333333333321</v>
      </c>
      <c r="AJ24" s="95">
        <f t="shared" ref="AJ24:AJ50" si="7">STDEV(AC24,AE24,AG24)</f>
        <v>0.22300074738290343</v>
      </c>
      <c r="AK24" s="100">
        <v>149</v>
      </c>
      <c r="AL24" s="145" t="s">
        <v>51</v>
      </c>
      <c r="AM24" s="100">
        <v>161</v>
      </c>
      <c r="AN24" s="145" t="s">
        <v>51</v>
      </c>
      <c r="AO24" s="100">
        <v>164</v>
      </c>
      <c r="AP24" s="145" t="s">
        <v>51</v>
      </c>
      <c r="AQ24" s="96">
        <f t="shared" ref="AQ24:AQ50" si="8">AVERAGE(AK24,AM24,AO24)</f>
        <v>158</v>
      </c>
      <c r="AR24" s="95">
        <f t="shared" ref="AR24:AR50" si="9">STDEV(AK24,AM24,AO24)</f>
        <v>7.9372539331937721</v>
      </c>
      <c r="AS24" s="100">
        <v>402</v>
      </c>
      <c r="AT24" s="145" t="s">
        <v>51</v>
      </c>
      <c r="AU24" s="100">
        <v>583</v>
      </c>
      <c r="AV24" s="145" t="s">
        <v>51</v>
      </c>
      <c r="AW24" s="100">
        <v>1120</v>
      </c>
      <c r="AX24" s="145" t="s">
        <v>51</v>
      </c>
      <c r="AY24" s="96">
        <f t="shared" ref="AY24:AY50" si="10">AVERAGE(AS24,AU24,AW24)</f>
        <v>701.66666666666663</v>
      </c>
      <c r="AZ24" s="95">
        <f t="shared" ref="AZ24:AZ50" si="11">STDEV(AS24,AU24,AW24)</f>
        <v>373.41978165776567</v>
      </c>
      <c r="BA24" s="100">
        <v>416</v>
      </c>
      <c r="BB24" s="145" t="s">
        <v>51</v>
      </c>
      <c r="BC24" s="100">
        <v>378</v>
      </c>
      <c r="BD24" s="145" t="s">
        <v>51</v>
      </c>
      <c r="BE24" s="100">
        <v>352</v>
      </c>
      <c r="BF24" s="145" t="s">
        <v>51</v>
      </c>
      <c r="BG24" s="96">
        <f t="shared" ref="BG24:BG50" si="12">AVERAGE(BA24,BC24,BE24)</f>
        <v>382</v>
      </c>
      <c r="BH24" s="95">
        <f t="shared" ref="BH24:BH50" si="13">STDEV(BA24,BC24,BE24)</f>
        <v>32.186953878862163</v>
      </c>
      <c r="BI24" s="100">
        <v>2.11</v>
      </c>
      <c r="BJ24" s="145" t="s">
        <v>96</v>
      </c>
      <c r="BK24" s="100">
        <v>1.89</v>
      </c>
      <c r="BL24" s="145" t="s">
        <v>96</v>
      </c>
      <c r="BM24" s="100">
        <v>1.22</v>
      </c>
      <c r="BN24" s="145" t="s">
        <v>96</v>
      </c>
      <c r="BO24" s="94">
        <f t="shared" ref="BO24:BO50" si="14">AVERAGE(BI24,BK24,BM24)</f>
        <v>1.74</v>
      </c>
      <c r="BP24" s="95">
        <f t="shared" ref="BP24:BP50" si="15">STDEV(BI24,BK24,BM24)</f>
        <v>0.46357307945997145</v>
      </c>
      <c r="BQ24" s="100">
        <v>15.6</v>
      </c>
      <c r="BR24" s="145" t="s">
        <v>35</v>
      </c>
      <c r="BS24" s="100">
        <v>19</v>
      </c>
      <c r="BT24" s="145" t="s">
        <v>35</v>
      </c>
      <c r="BU24" s="100">
        <v>15.2</v>
      </c>
      <c r="BV24" s="145" t="s">
        <v>35</v>
      </c>
      <c r="BW24" s="96">
        <f t="shared" ref="BW24:BW50" si="16">AVERAGE(BQ24,BS24,BU24)</f>
        <v>16.599999999999998</v>
      </c>
      <c r="BX24" s="95">
        <f t="shared" ref="BX24:BX50" si="17">STDEV(BQ24,BS24,BU24)</f>
        <v>2.088061301782127</v>
      </c>
      <c r="BY24" s="100">
        <v>9740</v>
      </c>
      <c r="BZ24" s="145" t="s">
        <v>51</v>
      </c>
      <c r="CA24" s="100">
        <v>9520</v>
      </c>
      <c r="CB24" s="145" t="s">
        <v>51</v>
      </c>
      <c r="CC24" s="100">
        <v>15400</v>
      </c>
      <c r="CD24" s="147" t="s">
        <v>51</v>
      </c>
      <c r="CE24" s="96">
        <f t="shared" ref="CE24:CE50" si="18">AVERAGE(BY24,CA24,CC24)</f>
        <v>11553.333333333334</v>
      </c>
      <c r="CF24" s="95">
        <f t="shared" ref="CF24:CF50" si="19">STDEV(BY24,CA24,CC24)</f>
        <v>3333.1266602596043</v>
      </c>
      <c r="CG24" s="100">
        <v>13100</v>
      </c>
      <c r="CH24" s="145" t="s">
        <v>51</v>
      </c>
      <c r="CI24" s="100">
        <v>10400</v>
      </c>
      <c r="CJ24" s="145" t="s">
        <v>51</v>
      </c>
      <c r="CK24" s="100">
        <v>12400</v>
      </c>
      <c r="CL24" s="145" t="s">
        <v>51</v>
      </c>
      <c r="CM24" s="96">
        <f t="shared" ref="CM24:CM50" si="20">AVERAGE(CG24,CI24,CK24)</f>
        <v>11966.666666666666</v>
      </c>
      <c r="CN24" s="95">
        <f t="shared" ref="CN24:CN50" si="21">STDEV(CG24,CI24,CK24)</f>
        <v>1401.1899704655802</v>
      </c>
      <c r="CO24" s="100">
        <v>5700</v>
      </c>
      <c r="CP24" s="145" t="s">
        <v>51</v>
      </c>
      <c r="CQ24" s="100">
        <v>8940</v>
      </c>
      <c r="CR24" s="145" t="s">
        <v>51</v>
      </c>
      <c r="CS24" s="100">
        <v>5360</v>
      </c>
      <c r="CT24" s="145" t="s">
        <v>35</v>
      </c>
      <c r="CU24" s="96">
        <f t="shared" ref="CU24:CU50" si="22">AVERAGE(CO24,CQ24,CS24)</f>
        <v>6666.666666666667</v>
      </c>
      <c r="CV24" s="95">
        <f t="shared" ref="CV24:CV50" si="23">STDEV(CO24,CQ24,CS24)</f>
        <v>1976.0904162849774</v>
      </c>
      <c r="CW24" s="100">
        <v>143</v>
      </c>
      <c r="CX24" s="145" t="s">
        <v>35</v>
      </c>
      <c r="CY24" s="100">
        <v>89.6</v>
      </c>
      <c r="CZ24" s="145" t="s">
        <v>35</v>
      </c>
      <c r="DA24" s="100">
        <v>180</v>
      </c>
      <c r="DB24" s="145" t="s">
        <v>35</v>
      </c>
      <c r="DC24" s="96">
        <f t="shared" ref="DC24:DC50" si="24">AVERAGE(CW24,CY24,DA24)</f>
        <v>137.53333333333333</v>
      </c>
      <c r="DD24" s="95">
        <f t="shared" ref="DD24:DD50" si="25">STDEV(CW24,CY24,DA24)</f>
        <v>45.447258809892318</v>
      </c>
      <c r="DE24" s="100">
        <v>260</v>
      </c>
      <c r="DF24" s="145" t="s">
        <v>51</v>
      </c>
      <c r="DG24" s="100">
        <v>237</v>
      </c>
      <c r="DH24" s="145" t="s">
        <v>51</v>
      </c>
      <c r="DI24" s="100">
        <v>347</v>
      </c>
      <c r="DJ24" s="145" t="s">
        <v>51</v>
      </c>
      <c r="DK24" s="96">
        <f t="shared" ref="DK24:DK50" si="26">AVERAGE(DE24,DG24,DI24)</f>
        <v>281.33333333333331</v>
      </c>
      <c r="DL24" s="95">
        <f t="shared" ref="DL24:DL50" si="27">STDEV(DE24,DG24,DI24)</f>
        <v>58.020111455712737</v>
      </c>
    </row>
    <row r="25" spans="1:116" x14ac:dyDescent="0.25">
      <c r="A25" s="136">
        <v>314.05520000000001</v>
      </c>
      <c r="B25" s="122" t="s">
        <v>55</v>
      </c>
      <c r="C25" s="112" t="s">
        <v>56</v>
      </c>
      <c r="E25" s="99">
        <v>0.61499999999999999</v>
      </c>
      <c r="F25" s="137" t="s">
        <v>96</v>
      </c>
      <c r="G25" s="99">
        <v>1.82</v>
      </c>
      <c r="H25" s="137" t="s">
        <v>96</v>
      </c>
      <c r="I25" s="99">
        <v>1.1200000000000001</v>
      </c>
      <c r="J25" s="137" t="s">
        <v>96</v>
      </c>
      <c r="K25" s="94">
        <f t="shared" si="0"/>
        <v>1.1850000000000001</v>
      </c>
      <c r="L25" s="95">
        <f t="shared" si="1"/>
        <v>0.60512395424408716</v>
      </c>
      <c r="M25" s="99">
        <v>4.87</v>
      </c>
      <c r="N25" s="137" t="s">
        <v>96</v>
      </c>
      <c r="O25" s="148">
        <v>15.6</v>
      </c>
      <c r="P25" s="173" t="s">
        <v>35</v>
      </c>
      <c r="Q25" s="148">
        <v>6.58</v>
      </c>
      <c r="R25" s="137" t="s">
        <v>35</v>
      </c>
      <c r="S25" s="98">
        <f t="shared" si="2"/>
        <v>9.0166666666666657</v>
      </c>
      <c r="T25" s="95">
        <f t="shared" si="3"/>
        <v>5.7650874523577995</v>
      </c>
      <c r="U25" s="99">
        <v>1.87</v>
      </c>
      <c r="V25" s="137" t="s">
        <v>96</v>
      </c>
      <c r="W25" s="148">
        <v>10.7</v>
      </c>
      <c r="X25" s="137" t="s">
        <v>35</v>
      </c>
      <c r="Y25" s="99">
        <v>2.69</v>
      </c>
      <c r="Z25" s="137" t="s">
        <v>96</v>
      </c>
      <c r="AA25" s="94">
        <f t="shared" si="4"/>
        <v>5.0866666666666669</v>
      </c>
      <c r="AB25" s="95">
        <f t="shared" si="5"/>
        <v>4.8785482813367054</v>
      </c>
      <c r="AC25" s="148">
        <v>7.46</v>
      </c>
      <c r="AD25" s="137" t="s">
        <v>35</v>
      </c>
      <c r="AE25" s="99">
        <v>1.52</v>
      </c>
      <c r="AF25" s="137" t="s">
        <v>96</v>
      </c>
      <c r="AG25" s="99">
        <v>2.76</v>
      </c>
      <c r="AH25" s="137" t="s">
        <v>96</v>
      </c>
      <c r="AI25" s="94">
        <f t="shared" si="6"/>
        <v>3.9133333333333336</v>
      </c>
      <c r="AJ25" s="95">
        <f t="shared" si="7"/>
        <v>3.1334538983896558</v>
      </c>
      <c r="AK25" s="99">
        <v>871</v>
      </c>
      <c r="AL25" s="137" t="s">
        <v>51</v>
      </c>
      <c r="AM25" s="99">
        <v>862</v>
      </c>
      <c r="AN25" s="137" t="s">
        <v>51</v>
      </c>
      <c r="AO25" s="99">
        <v>900</v>
      </c>
      <c r="AP25" s="137" t="s">
        <v>51</v>
      </c>
      <c r="AQ25" s="96">
        <f t="shared" si="8"/>
        <v>877.66666666666663</v>
      </c>
      <c r="AR25" s="95">
        <f t="shared" si="9"/>
        <v>19.857828011475309</v>
      </c>
      <c r="AS25" s="99">
        <v>740</v>
      </c>
      <c r="AT25" s="137" t="s">
        <v>51</v>
      </c>
      <c r="AU25" s="99">
        <v>833</v>
      </c>
      <c r="AV25" s="137" t="s">
        <v>51</v>
      </c>
      <c r="AW25" s="99">
        <v>993</v>
      </c>
      <c r="AX25" s="137" t="s">
        <v>51</v>
      </c>
      <c r="AY25" s="96">
        <f t="shared" si="10"/>
        <v>855.33333333333337</v>
      </c>
      <c r="AZ25" s="95">
        <f t="shared" si="11"/>
        <v>127.97004857908453</v>
      </c>
      <c r="BA25" s="99">
        <v>1630</v>
      </c>
      <c r="BB25" s="137" t="s">
        <v>51</v>
      </c>
      <c r="BC25" s="99">
        <v>1330</v>
      </c>
      <c r="BD25" s="137" t="s">
        <v>51</v>
      </c>
      <c r="BE25" s="99">
        <v>1530</v>
      </c>
      <c r="BF25" s="137" t="s">
        <v>51</v>
      </c>
      <c r="BG25" s="96">
        <f t="shared" si="12"/>
        <v>1496.6666666666667</v>
      </c>
      <c r="BH25" s="95">
        <f t="shared" si="13"/>
        <v>152.75252316519467</v>
      </c>
      <c r="BI25" s="99">
        <v>10.1</v>
      </c>
      <c r="BJ25" s="137" t="s">
        <v>35</v>
      </c>
      <c r="BK25" s="99">
        <v>8.66</v>
      </c>
      <c r="BL25" s="137" t="s">
        <v>35</v>
      </c>
      <c r="BM25" s="99">
        <v>6.42</v>
      </c>
      <c r="BN25" s="137" t="s">
        <v>35</v>
      </c>
      <c r="BO25" s="96">
        <f t="shared" si="14"/>
        <v>8.3933333333333326</v>
      </c>
      <c r="BP25" s="97">
        <f t="shared" si="15"/>
        <v>1.854436122742797</v>
      </c>
      <c r="BQ25" s="99">
        <v>11</v>
      </c>
      <c r="BR25" s="137" t="s">
        <v>35</v>
      </c>
      <c r="BS25" s="99">
        <v>15.5</v>
      </c>
      <c r="BT25" s="137" t="s">
        <v>35</v>
      </c>
      <c r="BU25" s="99">
        <v>12.7</v>
      </c>
      <c r="BV25" s="137" t="s">
        <v>35</v>
      </c>
      <c r="BW25" s="96">
        <f t="shared" si="16"/>
        <v>13.066666666666668</v>
      </c>
      <c r="BX25" s="95">
        <f t="shared" si="17"/>
        <v>2.2722969289538817</v>
      </c>
      <c r="BY25" s="99">
        <v>28000</v>
      </c>
      <c r="BZ25" s="137" t="s">
        <v>51</v>
      </c>
      <c r="CA25" s="99">
        <v>25600</v>
      </c>
      <c r="CB25" s="137" t="s">
        <v>51</v>
      </c>
      <c r="CC25" s="99">
        <v>40000</v>
      </c>
      <c r="CD25" s="140" t="s">
        <v>51</v>
      </c>
      <c r="CE25" s="96">
        <f t="shared" si="18"/>
        <v>31200</v>
      </c>
      <c r="CF25" s="95">
        <f t="shared" si="19"/>
        <v>7714.9206087943639</v>
      </c>
      <c r="CG25" s="99">
        <v>37700</v>
      </c>
      <c r="CH25" s="137" t="s">
        <v>51</v>
      </c>
      <c r="CI25" s="99">
        <v>26500</v>
      </c>
      <c r="CJ25" s="137" t="s">
        <v>51</v>
      </c>
      <c r="CK25" s="99">
        <v>30100</v>
      </c>
      <c r="CL25" s="137" t="s">
        <v>51</v>
      </c>
      <c r="CM25" s="96">
        <f t="shared" si="20"/>
        <v>31433.333333333332</v>
      </c>
      <c r="CN25" s="95">
        <f t="shared" si="21"/>
        <v>5717.8084379710772</v>
      </c>
      <c r="CO25" s="99">
        <v>11200</v>
      </c>
      <c r="CP25" s="137" t="s">
        <v>51</v>
      </c>
      <c r="CQ25" s="99">
        <v>16800</v>
      </c>
      <c r="CR25" s="137" t="s">
        <v>51</v>
      </c>
      <c r="CS25" s="99">
        <v>12500</v>
      </c>
      <c r="CT25" s="137" t="s">
        <v>51</v>
      </c>
      <c r="CU25" s="96">
        <f t="shared" si="22"/>
        <v>13500</v>
      </c>
      <c r="CV25" s="95">
        <f t="shared" si="23"/>
        <v>2930.8701779505691</v>
      </c>
      <c r="CW25" s="99">
        <v>496</v>
      </c>
      <c r="CX25" s="137" t="s">
        <v>51</v>
      </c>
      <c r="CY25" s="99">
        <v>293</v>
      </c>
      <c r="CZ25" s="137" t="s">
        <v>51</v>
      </c>
      <c r="DA25" s="99">
        <v>618</v>
      </c>
      <c r="DB25" s="137" t="s">
        <v>51</v>
      </c>
      <c r="DC25" s="96">
        <f t="shared" si="24"/>
        <v>469</v>
      </c>
      <c r="DD25" s="95">
        <f t="shared" si="25"/>
        <v>164.17368851311102</v>
      </c>
      <c r="DE25" s="99">
        <v>102</v>
      </c>
      <c r="DF25" s="137" t="s">
        <v>35</v>
      </c>
      <c r="DG25" s="99">
        <v>105</v>
      </c>
      <c r="DH25" s="137" t="s">
        <v>35</v>
      </c>
      <c r="DI25" s="99">
        <v>138</v>
      </c>
      <c r="DJ25" s="137" t="s">
        <v>35</v>
      </c>
      <c r="DK25" s="96">
        <f t="shared" si="26"/>
        <v>115</v>
      </c>
      <c r="DL25" s="95">
        <f t="shared" si="27"/>
        <v>19.974984355438178</v>
      </c>
    </row>
    <row r="26" spans="1:116" x14ac:dyDescent="0.25">
      <c r="A26" s="141">
        <v>364.06299999999999</v>
      </c>
      <c r="B26" s="142" t="s">
        <v>64</v>
      </c>
      <c r="C26" s="143" t="s">
        <v>65</v>
      </c>
      <c r="D26" s="144"/>
      <c r="E26" s="100">
        <v>0.78900000000000003</v>
      </c>
      <c r="F26" s="145" t="s">
        <v>96</v>
      </c>
      <c r="G26" s="100">
        <v>5.16</v>
      </c>
      <c r="H26" s="145" t="s">
        <v>96</v>
      </c>
      <c r="I26" s="100">
        <v>2.36</v>
      </c>
      <c r="J26" s="145" t="s">
        <v>96</v>
      </c>
      <c r="K26" s="94">
        <f t="shared" si="0"/>
        <v>2.7696666666666663</v>
      </c>
      <c r="L26" s="95">
        <f t="shared" si="1"/>
        <v>2.2141093770031626</v>
      </c>
      <c r="M26" s="100">
        <v>4.43</v>
      </c>
      <c r="N26" s="145" t="s">
        <v>96</v>
      </c>
      <c r="O26" s="100">
        <v>3.94</v>
      </c>
      <c r="P26" s="145" t="s">
        <v>96</v>
      </c>
      <c r="Q26" s="100">
        <v>4.29</v>
      </c>
      <c r="R26" s="145" t="s">
        <v>96</v>
      </c>
      <c r="S26" s="94">
        <f t="shared" si="2"/>
        <v>4.22</v>
      </c>
      <c r="T26" s="95">
        <f t="shared" si="3"/>
        <v>0.25238858928247915</v>
      </c>
      <c r="U26" s="100">
        <v>1.86</v>
      </c>
      <c r="V26" s="145" t="s">
        <v>96</v>
      </c>
      <c r="W26" s="100">
        <v>2.69</v>
      </c>
      <c r="X26" s="145" t="s">
        <v>96</v>
      </c>
      <c r="Y26" s="100">
        <v>3.9</v>
      </c>
      <c r="Z26" s="145" t="s">
        <v>96</v>
      </c>
      <c r="AA26" s="94">
        <f t="shared" si="4"/>
        <v>2.8166666666666664</v>
      </c>
      <c r="AB26" s="95">
        <f t="shared" si="5"/>
        <v>1.0258817345743783</v>
      </c>
      <c r="AC26" s="100">
        <v>4.76</v>
      </c>
      <c r="AD26" s="145" t="s">
        <v>96</v>
      </c>
      <c r="AE26" s="100">
        <v>1.8</v>
      </c>
      <c r="AF26" s="145" t="s">
        <v>96</v>
      </c>
      <c r="AG26" s="100">
        <v>3.41</v>
      </c>
      <c r="AH26" s="145" t="s">
        <v>96</v>
      </c>
      <c r="AI26" s="94">
        <f t="shared" si="6"/>
        <v>3.3233333333333328</v>
      </c>
      <c r="AJ26" s="95">
        <f t="shared" si="7"/>
        <v>1.4819019310782127</v>
      </c>
      <c r="AK26" s="100">
        <v>175</v>
      </c>
      <c r="AL26" s="145" t="s">
        <v>51</v>
      </c>
      <c r="AM26" s="100">
        <v>186</v>
      </c>
      <c r="AN26" s="145" t="s">
        <v>51</v>
      </c>
      <c r="AO26" s="100">
        <v>183</v>
      </c>
      <c r="AP26" s="145" t="s">
        <v>51</v>
      </c>
      <c r="AQ26" s="96">
        <f t="shared" si="8"/>
        <v>181.33333333333334</v>
      </c>
      <c r="AR26" s="95">
        <f t="shared" si="9"/>
        <v>5.6862407030773268</v>
      </c>
      <c r="AS26" s="100">
        <v>233</v>
      </c>
      <c r="AT26" s="145" t="s">
        <v>51</v>
      </c>
      <c r="AU26" s="100">
        <v>287</v>
      </c>
      <c r="AV26" s="145" t="s">
        <v>51</v>
      </c>
      <c r="AW26" s="100">
        <v>256</v>
      </c>
      <c r="AX26" s="145" t="s">
        <v>51</v>
      </c>
      <c r="AY26" s="96">
        <f t="shared" si="10"/>
        <v>258.66666666666669</v>
      </c>
      <c r="AZ26" s="95">
        <f t="shared" si="11"/>
        <v>27.098585448936877</v>
      </c>
      <c r="BA26" s="100">
        <v>290</v>
      </c>
      <c r="BB26" s="145" t="s">
        <v>51</v>
      </c>
      <c r="BC26" s="100">
        <v>313</v>
      </c>
      <c r="BD26" s="145" t="s">
        <v>51</v>
      </c>
      <c r="BE26" s="100">
        <v>321</v>
      </c>
      <c r="BF26" s="145" t="s">
        <v>51</v>
      </c>
      <c r="BG26" s="96">
        <f t="shared" si="12"/>
        <v>308</v>
      </c>
      <c r="BH26" s="95">
        <f t="shared" si="13"/>
        <v>16.093476939431081</v>
      </c>
      <c r="BI26" s="100">
        <v>4.51</v>
      </c>
      <c r="BJ26" s="145" t="s">
        <v>96</v>
      </c>
      <c r="BK26" s="100">
        <v>4.1100000000000003</v>
      </c>
      <c r="BL26" s="145" t="s">
        <v>96</v>
      </c>
      <c r="BM26" s="100">
        <v>2.86</v>
      </c>
      <c r="BN26" s="145" t="s">
        <v>96</v>
      </c>
      <c r="BO26" s="94">
        <f t="shared" si="14"/>
        <v>3.8266666666666667</v>
      </c>
      <c r="BP26" s="95">
        <f t="shared" si="15"/>
        <v>0.86071675557835781</v>
      </c>
      <c r="BQ26" s="174">
        <v>19.2</v>
      </c>
      <c r="BR26" s="145" t="s">
        <v>35</v>
      </c>
      <c r="BS26" s="100">
        <v>2.85</v>
      </c>
      <c r="BT26" s="145" t="s">
        <v>96</v>
      </c>
      <c r="BU26" s="100">
        <v>1.92</v>
      </c>
      <c r="BV26" s="145" t="s">
        <v>96</v>
      </c>
      <c r="BW26" s="175">
        <f>BQ26</f>
        <v>19.2</v>
      </c>
      <c r="BX26" s="95"/>
      <c r="BY26" s="100">
        <v>5780</v>
      </c>
      <c r="BZ26" s="145" t="s">
        <v>51</v>
      </c>
      <c r="CA26" s="100">
        <v>5630</v>
      </c>
      <c r="CB26" s="145" t="s">
        <v>51</v>
      </c>
      <c r="CC26" s="100">
        <v>6590</v>
      </c>
      <c r="CD26" s="147" t="s">
        <v>51</v>
      </c>
      <c r="CE26" s="96">
        <f t="shared" si="18"/>
        <v>6000</v>
      </c>
      <c r="CF26" s="95">
        <f t="shared" si="19"/>
        <v>516.43005334701422</v>
      </c>
      <c r="CG26" s="100">
        <v>5820</v>
      </c>
      <c r="CH26" s="145" t="s">
        <v>51</v>
      </c>
      <c r="CI26" s="100">
        <v>4350</v>
      </c>
      <c r="CJ26" s="145" t="s">
        <v>51</v>
      </c>
      <c r="CK26" s="100">
        <v>4420</v>
      </c>
      <c r="CL26" s="145" t="s">
        <v>51</v>
      </c>
      <c r="CM26" s="96">
        <f t="shared" si="20"/>
        <v>4863.333333333333</v>
      </c>
      <c r="CN26" s="95">
        <f t="shared" si="21"/>
        <v>829.23659671612165</v>
      </c>
      <c r="CO26" s="100">
        <v>1160</v>
      </c>
      <c r="CP26" s="145" t="s">
        <v>51</v>
      </c>
      <c r="CQ26" s="100">
        <v>1420</v>
      </c>
      <c r="CR26" s="145" t="s">
        <v>51</v>
      </c>
      <c r="CS26" s="100">
        <v>1480</v>
      </c>
      <c r="CT26" s="145" t="s">
        <v>51</v>
      </c>
      <c r="CU26" s="96">
        <f t="shared" si="22"/>
        <v>1353.3333333333333</v>
      </c>
      <c r="CV26" s="95">
        <f t="shared" si="23"/>
        <v>170.09801096230811</v>
      </c>
      <c r="CW26" s="100">
        <v>137</v>
      </c>
      <c r="CX26" s="145" t="s">
        <v>35</v>
      </c>
      <c r="CY26" s="100">
        <v>82.6</v>
      </c>
      <c r="CZ26" s="145" t="s">
        <v>35</v>
      </c>
      <c r="DA26" s="100">
        <v>180</v>
      </c>
      <c r="DB26" s="145" t="s">
        <v>35</v>
      </c>
      <c r="DC26" s="96">
        <f t="shared" si="24"/>
        <v>133.20000000000002</v>
      </c>
      <c r="DD26" s="95">
        <f t="shared" si="25"/>
        <v>48.81106431947569</v>
      </c>
      <c r="DE26" s="100">
        <v>9.7799999999999994</v>
      </c>
      <c r="DF26" s="145" t="s">
        <v>35</v>
      </c>
      <c r="DG26" s="100">
        <v>11.3</v>
      </c>
      <c r="DH26" s="145" t="s">
        <v>35</v>
      </c>
      <c r="DI26" s="100">
        <v>10.1</v>
      </c>
      <c r="DJ26" s="145" t="s">
        <v>35</v>
      </c>
      <c r="DK26" s="96">
        <f t="shared" si="26"/>
        <v>10.393333333333333</v>
      </c>
      <c r="DL26" s="95">
        <f t="shared" si="27"/>
        <v>0.80133222407022575</v>
      </c>
    </row>
    <row r="27" spans="1:116" x14ac:dyDescent="0.25">
      <c r="A27" s="136">
        <v>414.07080000000002</v>
      </c>
      <c r="B27" s="122" t="s">
        <v>72</v>
      </c>
      <c r="C27" s="112" t="s">
        <v>73</v>
      </c>
      <c r="E27" s="99">
        <v>2.92</v>
      </c>
      <c r="F27" s="137" t="s">
        <v>96</v>
      </c>
      <c r="G27" s="99">
        <v>4.6900000000000004</v>
      </c>
      <c r="H27" s="137" t="s">
        <v>96</v>
      </c>
      <c r="I27" s="99">
        <v>4.78</v>
      </c>
      <c r="J27" s="137" t="s">
        <v>96</v>
      </c>
      <c r="K27" s="94">
        <f t="shared" si="0"/>
        <v>4.13</v>
      </c>
      <c r="L27" s="95">
        <f t="shared" si="1"/>
        <v>1.0488565202161835</v>
      </c>
      <c r="M27" s="99">
        <v>14.3</v>
      </c>
      <c r="N27" s="137" t="s">
        <v>35</v>
      </c>
      <c r="O27" s="99">
        <v>7.4</v>
      </c>
      <c r="P27" s="137" t="s">
        <v>35</v>
      </c>
      <c r="Q27" s="99">
        <v>11.2</v>
      </c>
      <c r="R27" s="137" t="s">
        <v>35</v>
      </c>
      <c r="S27" s="96">
        <f t="shared" si="2"/>
        <v>10.966666666666669</v>
      </c>
      <c r="T27" s="95">
        <f t="shared" si="3"/>
        <v>3.455912807542064</v>
      </c>
      <c r="U27" s="99">
        <v>3.69</v>
      </c>
      <c r="V27" s="137" t="s">
        <v>96</v>
      </c>
      <c r="W27" s="148">
        <v>6.36</v>
      </c>
      <c r="X27" s="137" t="s">
        <v>35</v>
      </c>
      <c r="Y27" s="99">
        <v>4.7300000000000004</v>
      </c>
      <c r="Z27" s="137" t="s">
        <v>96</v>
      </c>
      <c r="AA27" s="94">
        <f t="shared" si="4"/>
        <v>4.9266666666666667</v>
      </c>
      <c r="AB27" s="95">
        <f t="shared" si="5"/>
        <v>1.3458206913750932</v>
      </c>
      <c r="AC27" s="148">
        <v>7.56</v>
      </c>
      <c r="AD27" s="137" t="s">
        <v>35</v>
      </c>
      <c r="AE27" s="99">
        <v>3.3</v>
      </c>
      <c r="AF27" s="137" t="s">
        <v>96</v>
      </c>
      <c r="AG27" s="148">
        <v>8.26</v>
      </c>
      <c r="AH27" s="137" t="s">
        <v>35</v>
      </c>
      <c r="AI27" s="94">
        <f t="shared" si="6"/>
        <v>6.3733333333333322</v>
      </c>
      <c r="AJ27" s="95">
        <f t="shared" si="7"/>
        <v>2.6844987117399306</v>
      </c>
      <c r="AK27" s="99">
        <v>1170</v>
      </c>
      <c r="AL27" s="137" t="s">
        <v>51</v>
      </c>
      <c r="AM27" s="99">
        <v>1180</v>
      </c>
      <c r="AN27" s="137" t="s">
        <v>51</v>
      </c>
      <c r="AO27" s="99">
        <v>1230</v>
      </c>
      <c r="AP27" s="137" t="s">
        <v>51</v>
      </c>
      <c r="AQ27" s="96">
        <f t="shared" si="8"/>
        <v>1193.3333333333333</v>
      </c>
      <c r="AR27" s="95">
        <f t="shared" si="9"/>
        <v>32.145502536643185</v>
      </c>
      <c r="AS27" s="99">
        <v>1730</v>
      </c>
      <c r="AT27" s="137" t="s">
        <v>51</v>
      </c>
      <c r="AU27" s="99">
        <v>1530</v>
      </c>
      <c r="AV27" s="137" t="s">
        <v>51</v>
      </c>
      <c r="AW27" s="99">
        <v>1610</v>
      </c>
      <c r="AX27" s="137" t="s">
        <v>51</v>
      </c>
      <c r="AY27" s="96">
        <f t="shared" si="10"/>
        <v>1623.3333333333333</v>
      </c>
      <c r="AZ27" s="95">
        <f t="shared" si="11"/>
        <v>100.66445913694334</v>
      </c>
      <c r="BA27" s="99">
        <v>2710</v>
      </c>
      <c r="BB27" s="137" t="s">
        <v>51</v>
      </c>
      <c r="BC27" s="99">
        <v>3460</v>
      </c>
      <c r="BD27" s="137" t="s">
        <v>51</v>
      </c>
      <c r="BE27" s="99">
        <v>3230</v>
      </c>
      <c r="BF27" s="137" t="s">
        <v>51</v>
      </c>
      <c r="BG27" s="96">
        <f t="shared" si="12"/>
        <v>3133.3333333333335</v>
      </c>
      <c r="BH27" s="95">
        <f t="shared" si="13"/>
        <v>384.23083339749473</v>
      </c>
      <c r="BI27" s="99">
        <v>33.6</v>
      </c>
      <c r="BJ27" s="137" t="s">
        <v>35</v>
      </c>
      <c r="BK27" s="99">
        <v>29.1</v>
      </c>
      <c r="BL27" s="137" t="s">
        <v>35</v>
      </c>
      <c r="BM27" s="99">
        <v>23.6</v>
      </c>
      <c r="BN27" s="137" t="s">
        <v>35</v>
      </c>
      <c r="BO27" s="96">
        <f t="shared" si="14"/>
        <v>28.766666666666669</v>
      </c>
      <c r="BP27" s="97">
        <f t="shared" si="15"/>
        <v>5.0083264004388761</v>
      </c>
      <c r="BQ27" s="99">
        <v>16.600000000000001</v>
      </c>
      <c r="BR27" s="137" t="s">
        <v>35</v>
      </c>
      <c r="BS27" s="99">
        <v>18.399999999999999</v>
      </c>
      <c r="BT27" s="137" t="s">
        <v>35</v>
      </c>
      <c r="BU27" s="99">
        <v>19.100000000000001</v>
      </c>
      <c r="BV27" s="137" t="s">
        <v>35</v>
      </c>
      <c r="BW27" s="96">
        <f t="shared" si="16"/>
        <v>18.033333333333335</v>
      </c>
      <c r="BX27" s="95">
        <f t="shared" si="17"/>
        <v>1.2897028081435398</v>
      </c>
      <c r="BY27" s="99">
        <v>33900</v>
      </c>
      <c r="BZ27" s="137" t="s">
        <v>51</v>
      </c>
      <c r="CA27" s="99">
        <v>35300</v>
      </c>
      <c r="CB27" s="137" t="s">
        <v>51</v>
      </c>
      <c r="CC27" s="99">
        <v>47700</v>
      </c>
      <c r="CD27" s="140" t="s">
        <v>51</v>
      </c>
      <c r="CE27" s="96">
        <f t="shared" si="18"/>
        <v>38966.666666666664</v>
      </c>
      <c r="CF27" s="95">
        <f t="shared" si="19"/>
        <v>7595.6127687852477</v>
      </c>
      <c r="CG27" s="99">
        <v>41400</v>
      </c>
      <c r="CH27" s="137" t="s">
        <v>51</v>
      </c>
      <c r="CI27" s="99">
        <v>36500</v>
      </c>
      <c r="CJ27" s="137" t="s">
        <v>51</v>
      </c>
      <c r="CK27" s="99">
        <v>36800</v>
      </c>
      <c r="CL27" s="137" t="s">
        <v>51</v>
      </c>
      <c r="CM27" s="96">
        <f t="shared" si="20"/>
        <v>38233.333333333336</v>
      </c>
      <c r="CN27" s="95">
        <f t="shared" si="21"/>
        <v>2746.5129406819356</v>
      </c>
      <c r="CO27" s="99">
        <v>5440</v>
      </c>
      <c r="CP27" s="137" t="s">
        <v>51</v>
      </c>
      <c r="CQ27" s="99">
        <v>8130</v>
      </c>
      <c r="CR27" s="137" t="s">
        <v>51</v>
      </c>
      <c r="CS27" s="99">
        <v>6000</v>
      </c>
      <c r="CT27" s="137" t="s">
        <v>51</v>
      </c>
      <c r="CU27" s="96">
        <f t="shared" si="22"/>
        <v>6523.333333333333</v>
      </c>
      <c r="CV27" s="95">
        <f t="shared" si="23"/>
        <v>1419.3073428025855</v>
      </c>
      <c r="CW27" s="99">
        <v>1160</v>
      </c>
      <c r="CX27" s="137" t="s">
        <v>51</v>
      </c>
      <c r="CY27" s="99">
        <v>1140</v>
      </c>
      <c r="CZ27" s="137" t="s">
        <v>51</v>
      </c>
      <c r="DA27" s="99">
        <v>1540</v>
      </c>
      <c r="DB27" s="137" t="s">
        <v>51</v>
      </c>
      <c r="DC27" s="96">
        <f t="shared" si="24"/>
        <v>1280</v>
      </c>
      <c r="DD27" s="95">
        <f t="shared" si="25"/>
        <v>225.38855339169291</v>
      </c>
      <c r="DE27" s="99">
        <v>56.3</v>
      </c>
      <c r="DF27" s="137" t="s">
        <v>35</v>
      </c>
      <c r="DG27" s="99">
        <v>57.5</v>
      </c>
      <c r="DH27" s="137" t="s">
        <v>35</v>
      </c>
      <c r="DI27" s="99">
        <v>54.3</v>
      </c>
      <c r="DJ27" s="137" t="s">
        <v>35</v>
      </c>
      <c r="DK27" s="96">
        <f t="shared" si="26"/>
        <v>56.033333333333331</v>
      </c>
      <c r="DL27" s="95">
        <f t="shared" si="27"/>
        <v>1.6165807537309536</v>
      </c>
    </row>
    <row r="28" spans="1:116" x14ac:dyDescent="0.25">
      <c r="A28" s="141">
        <v>464.07859999999999</v>
      </c>
      <c r="B28" s="142" t="s">
        <v>78</v>
      </c>
      <c r="C28" s="143" t="s">
        <v>79</v>
      </c>
      <c r="D28" s="144"/>
      <c r="E28" s="100">
        <v>1.1100000000000001</v>
      </c>
      <c r="F28" s="145" t="s">
        <v>116</v>
      </c>
      <c r="G28" s="100">
        <v>1.1499999999999999</v>
      </c>
      <c r="H28" s="145" t="s">
        <v>116</v>
      </c>
      <c r="I28" s="100">
        <v>1.1399999999999999</v>
      </c>
      <c r="J28" s="145" t="s">
        <v>116</v>
      </c>
      <c r="K28" s="94">
        <f t="shared" si="0"/>
        <v>1.1333333333333331</v>
      </c>
      <c r="L28" s="95">
        <f t="shared" si="1"/>
        <v>2.0816659994661223E-2</v>
      </c>
      <c r="M28" s="100">
        <v>1.46</v>
      </c>
      <c r="N28" s="145" t="s">
        <v>96</v>
      </c>
      <c r="O28" s="100">
        <v>0.77</v>
      </c>
      <c r="P28" s="145" t="s">
        <v>96</v>
      </c>
      <c r="Q28" s="100">
        <v>0.68700000000000006</v>
      </c>
      <c r="R28" s="145" t="s">
        <v>96</v>
      </c>
      <c r="S28" s="94">
        <f t="shared" si="2"/>
        <v>0.97233333333333327</v>
      </c>
      <c r="T28" s="95">
        <f t="shared" si="3"/>
        <v>0.42436580132396812</v>
      </c>
      <c r="U28" s="100">
        <v>0.78200000000000003</v>
      </c>
      <c r="V28" s="145" t="s">
        <v>96</v>
      </c>
      <c r="W28" s="100">
        <v>2.64</v>
      </c>
      <c r="X28" s="145" t="s">
        <v>96</v>
      </c>
      <c r="Y28" s="100">
        <v>0.71599999999999997</v>
      </c>
      <c r="Z28" s="145" t="s">
        <v>96</v>
      </c>
      <c r="AA28" s="94">
        <f t="shared" si="4"/>
        <v>1.3793333333333333</v>
      </c>
      <c r="AB28" s="95">
        <f t="shared" si="5"/>
        <v>1.0922679768872352</v>
      </c>
      <c r="AC28" s="100">
        <v>3.57</v>
      </c>
      <c r="AD28" s="145" t="s">
        <v>96</v>
      </c>
      <c r="AE28" s="100">
        <v>0.38100000000000001</v>
      </c>
      <c r="AF28" s="145" t="s">
        <v>96</v>
      </c>
      <c r="AG28" s="100">
        <v>0.36499999999999999</v>
      </c>
      <c r="AH28" s="145" t="s">
        <v>96</v>
      </c>
      <c r="AI28" s="94">
        <f t="shared" si="6"/>
        <v>1.4386666666666665</v>
      </c>
      <c r="AJ28" s="95">
        <f t="shared" si="7"/>
        <v>1.845806147279105</v>
      </c>
      <c r="AK28" s="100">
        <v>194</v>
      </c>
      <c r="AL28" s="145" t="s">
        <v>51</v>
      </c>
      <c r="AM28" s="100">
        <v>220</v>
      </c>
      <c r="AN28" s="145" t="s">
        <v>51</v>
      </c>
      <c r="AO28" s="100">
        <v>210</v>
      </c>
      <c r="AP28" s="145" t="s">
        <v>51</v>
      </c>
      <c r="AQ28" s="96">
        <f t="shared" si="8"/>
        <v>208</v>
      </c>
      <c r="AR28" s="95">
        <f t="shared" si="9"/>
        <v>13.114877048604001</v>
      </c>
      <c r="AS28" s="100">
        <v>249</v>
      </c>
      <c r="AT28" s="145" t="s">
        <v>51</v>
      </c>
      <c r="AU28" s="100">
        <v>228</v>
      </c>
      <c r="AV28" s="145" t="s">
        <v>51</v>
      </c>
      <c r="AW28" s="100">
        <v>205</v>
      </c>
      <c r="AX28" s="145" t="s">
        <v>51</v>
      </c>
      <c r="AY28" s="96">
        <f t="shared" si="10"/>
        <v>227.33333333333334</v>
      </c>
      <c r="AZ28" s="95">
        <f t="shared" si="11"/>
        <v>22.007574453658755</v>
      </c>
      <c r="BA28" s="100">
        <v>183</v>
      </c>
      <c r="BB28" s="145" t="s">
        <v>35</v>
      </c>
      <c r="BC28" s="100">
        <v>132</v>
      </c>
      <c r="BD28" s="145" t="s">
        <v>35</v>
      </c>
      <c r="BE28" s="100">
        <v>180</v>
      </c>
      <c r="BF28" s="145" t="s">
        <v>35</v>
      </c>
      <c r="BG28" s="96">
        <f t="shared" si="12"/>
        <v>165</v>
      </c>
      <c r="BH28" s="95">
        <f t="shared" si="13"/>
        <v>28.61817604250837</v>
      </c>
      <c r="BI28" s="100">
        <v>4.4400000000000004</v>
      </c>
      <c r="BJ28" s="145" t="s">
        <v>96</v>
      </c>
      <c r="BK28" s="100">
        <v>3.63</v>
      </c>
      <c r="BL28" s="145" t="s">
        <v>96</v>
      </c>
      <c r="BM28" s="100">
        <v>2.78</v>
      </c>
      <c r="BN28" s="145" t="s">
        <v>96</v>
      </c>
      <c r="BO28" s="94">
        <f t="shared" si="14"/>
        <v>3.6166666666666667</v>
      </c>
      <c r="BP28" s="95">
        <f t="shared" si="15"/>
        <v>0.83008031739906618</v>
      </c>
      <c r="BQ28" s="100">
        <v>0.49099999999999999</v>
      </c>
      <c r="BR28" s="145" t="s">
        <v>96</v>
      </c>
      <c r="BS28" s="100">
        <v>0.496</v>
      </c>
      <c r="BT28" s="145" t="s">
        <v>96</v>
      </c>
      <c r="BU28" s="100">
        <v>0.76</v>
      </c>
      <c r="BV28" s="145" t="s">
        <v>96</v>
      </c>
      <c r="BW28" s="94">
        <f t="shared" si="16"/>
        <v>0.58233333333333326</v>
      </c>
      <c r="BX28" s="95">
        <f t="shared" si="17"/>
        <v>0.15388415556298646</v>
      </c>
      <c r="BY28" s="100">
        <v>475</v>
      </c>
      <c r="BZ28" s="145" t="s">
        <v>51</v>
      </c>
      <c r="CA28" s="100">
        <v>485</v>
      </c>
      <c r="CB28" s="145" t="s">
        <v>51</v>
      </c>
      <c r="CC28" s="100">
        <v>415</v>
      </c>
      <c r="CD28" s="147" t="s">
        <v>35</v>
      </c>
      <c r="CE28" s="96">
        <f t="shared" si="18"/>
        <v>458.33333333333331</v>
      </c>
      <c r="CF28" s="95">
        <f t="shared" si="19"/>
        <v>37.859388972001824</v>
      </c>
      <c r="CG28" s="100">
        <v>392</v>
      </c>
      <c r="CH28" s="145" t="s">
        <v>35</v>
      </c>
      <c r="CI28" s="100">
        <v>337</v>
      </c>
      <c r="CJ28" s="145" t="s">
        <v>35</v>
      </c>
      <c r="CK28" s="100">
        <v>301</v>
      </c>
      <c r="CL28" s="145" t="s">
        <v>35</v>
      </c>
      <c r="CM28" s="96">
        <f t="shared" si="20"/>
        <v>343.33333333333331</v>
      </c>
      <c r="CN28" s="95">
        <f t="shared" si="21"/>
        <v>45.829393770083222</v>
      </c>
      <c r="CO28" s="100">
        <v>33.6</v>
      </c>
      <c r="CP28" s="145" t="s">
        <v>35</v>
      </c>
      <c r="CQ28" s="100">
        <v>33.1</v>
      </c>
      <c r="CR28" s="145" t="s">
        <v>35</v>
      </c>
      <c r="CS28" s="100">
        <v>33.700000000000003</v>
      </c>
      <c r="CT28" s="145" t="s">
        <v>35</v>
      </c>
      <c r="CU28" s="96">
        <f t="shared" si="22"/>
        <v>33.466666666666669</v>
      </c>
      <c r="CV28" s="95">
        <f t="shared" si="23"/>
        <v>0.32145502536643233</v>
      </c>
      <c r="CW28" s="100">
        <v>33</v>
      </c>
      <c r="CX28" s="145" t="s">
        <v>35</v>
      </c>
      <c r="CY28" s="100">
        <v>18.2</v>
      </c>
      <c r="CZ28" s="145" t="s">
        <v>35</v>
      </c>
      <c r="DA28" s="100">
        <v>26.4</v>
      </c>
      <c r="DB28" s="145" t="s">
        <v>35</v>
      </c>
      <c r="DC28" s="96">
        <f t="shared" si="24"/>
        <v>25.866666666666664</v>
      </c>
      <c r="DD28" s="95">
        <f t="shared" si="25"/>
        <v>7.4144004028197292</v>
      </c>
      <c r="DE28" s="100">
        <v>1.58</v>
      </c>
      <c r="DF28" s="145" t="s">
        <v>96</v>
      </c>
      <c r="DG28" s="100">
        <v>1.7</v>
      </c>
      <c r="DH28" s="145" t="s">
        <v>96</v>
      </c>
      <c r="DI28" s="100">
        <v>1.51</v>
      </c>
      <c r="DJ28" s="145" t="s">
        <v>96</v>
      </c>
      <c r="DK28" s="94">
        <f t="shared" si="26"/>
        <v>1.5966666666666667</v>
      </c>
      <c r="DL28" s="95">
        <f t="shared" si="27"/>
        <v>9.6090235369330465E-2</v>
      </c>
    </row>
    <row r="29" spans="1:116" x14ac:dyDescent="0.25">
      <c r="A29" s="136">
        <v>541.08640000000003</v>
      </c>
      <c r="B29" s="122" t="s">
        <v>85</v>
      </c>
      <c r="C29" s="112" t="s">
        <v>86</v>
      </c>
      <c r="E29" s="99">
        <v>0.55600000000000005</v>
      </c>
      <c r="F29" s="137" t="s">
        <v>116</v>
      </c>
      <c r="G29" s="99">
        <v>0.57599999999999996</v>
      </c>
      <c r="H29" s="137" t="s">
        <v>116</v>
      </c>
      <c r="I29" s="99">
        <v>0.56799999999999995</v>
      </c>
      <c r="J29" s="137" t="s">
        <v>116</v>
      </c>
      <c r="K29" s="94">
        <f t="shared" si="0"/>
        <v>0.56666666666666676</v>
      </c>
      <c r="L29" s="95">
        <f t="shared" si="1"/>
        <v>1.0066445913694284E-2</v>
      </c>
      <c r="M29" s="99">
        <v>0.55600000000000005</v>
      </c>
      <c r="N29" s="137" t="s">
        <v>116</v>
      </c>
      <c r="O29" s="99">
        <v>0.57599999999999996</v>
      </c>
      <c r="P29" s="137" t="s">
        <v>116</v>
      </c>
      <c r="Q29" s="99">
        <v>0.52700000000000002</v>
      </c>
      <c r="R29" s="137" t="s">
        <v>116</v>
      </c>
      <c r="S29" s="94">
        <f t="shared" si="2"/>
        <v>0.55300000000000005</v>
      </c>
      <c r="T29" s="95">
        <f t="shared" si="3"/>
        <v>2.463736998950981E-2</v>
      </c>
      <c r="U29" s="99">
        <v>0.53200000000000003</v>
      </c>
      <c r="V29" s="137" t="s">
        <v>116</v>
      </c>
      <c r="W29" s="99">
        <v>0.58099999999999996</v>
      </c>
      <c r="X29" s="137" t="s">
        <v>116</v>
      </c>
      <c r="Y29" s="99">
        <v>0.56799999999999995</v>
      </c>
      <c r="Z29" s="137" t="s">
        <v>116</v>
      </c>
      <c r="AA29" s="94">
        <f t="shared" si="4"/>
        <v>0.56033333333333335</v>
      </c>
      <c r="AB29" s="95">
        <f t="shared" si="5"/>
        <v>2.5383721817994524E-2</v>
      </c>
      <c r="AC29" s="99">
        <v>0.55600000000000005</v>
      </c>
      <c r="AD29" s="137" t="s">
        <v>116</v>
      </c>
      <c r="AE29" s="99">
        <v>0.55600000000000005</v>
      </c>
      <c r="AF29" s="137" t="s">
        <v>116</v>
      </c>
      <c r="AG29" s="99">
        <v>0.56799999999999995</v>
      </c>
      <c r="AH29" s="137" t="s">
        <v>116</v>
      </c>
      <c r="AI29" s="94">
        <f t="shared" si="6"/>
        <v>0.56000000000000005</v>
      </c>
      <c r="AJ29" s="95">
        <f t="shared" si="7"/>
        <v>6.9282032302754515E-3</v>
      </c>
      <c r="AK29" s="99">
        <v>588</v>
      </c>
      <c r="AL29" s="137" t="s">
        <v>51</v>
      </c>
      <c r="AM29" s="99">
        <v>612</v>
      </c>
      <c r="AN29" s="137" t="s">
        <v>51</v>
      </c>
      <c r="AO29" s="99">
        <v>623</v>
      </c>
      <c r="AP29" s="137" t="s">
        <v>51</v>
      </c>
      <c r="AQ29" s="96">
        <f t="shared" si="8"/>
        <v>607.66666666666663</v>
      </c>
      <c r="AR29" s="95">
        <f t="shared" si="9"/>
        <v>17.897858344878401</v>
      </c>
      <c r="AS29" s="99">
        <v>838</v>
      </c>
      <c r="AT29" s="137" t="s">
        <v>51</v>
      </c>
      <c r="AU29" s="99">
        <v>1100</v>
      </c>
      <c r="AV29" s="137" t="s">
        <v>51</v>
      </c>
      <c r="AW29" s="99">
        <v>973</v>
      </c>
      <c r="AX29" s="137" t="s">
        <v>51</v>
      </c>
      <c r="AY29" s="96">
        <f t="shared" si="10"/>
        <v>970.33333333333337</v>
      </c>
      <c r="AZ29" s="95">
        <f t="shared" si="11"/>
        <v>131.0203546527533</v>
      </c>
      <c r="BA29" s="99">
        <v>48.8</v>
      </c>
      <c r="BB29" s="137" t="s">
        <v>51</v>
      </c>
      <c r="BC29" s="99">
        <v>96.3</v>
      </c>
      <c r="BD29" s="137" t="s">
        <v>51</v>
      </c>
      <c r="BE29" s="99">
        <v>87.3</v>
      </c>
      <c r="BF29" s="137" t="s">
        <v>51</v>
      </c>
      <c r="BG29" s="96">
        <f t="shared" si="12"/>
        <v>77.466666666666654</v>
      </c>
      <c r="BH29" s="95">
        <f t="shared" si="13"/>
        <v>25.230603110772719</v>
      </c>
      <c r="BI29" s="99">
        <v>30.4</v>
      </c>
      <c r="BJ29" s="137" t="s">
        <v>35</v>
      </c>
      <c r="BK29" s="99">
        <v>27.8</v>
      </c>
      <c r="BL29" s="137" t="s">
        <v>35</v>
      </c>
      <c r="BM29" s="99">
        <v>20.8</v>
      </c>
      <c r="BN29" s="137" t="s">
        <v>35</v>
      </c>
      <c r="BO29" s="96">
        <f t="shared" si="14"/>
        <v>26.333333333333332</v>
      </c>
      <c r="BP29" s="95">
        <f t="shared" si="15"/>
        <v>4.9652123150307679</v>
      </c>
      <c r="BQ29" s="99">
        <v>5.92</v>
      </c>
      <c r="BR29" s="137" t="s">
        <v>35</v>
      </c>
      <c r="BS29" s="99">
        <v>9.4700000000000006</v>
      </c>
      <c r="BT29" s="137" t="s">
        <v>35</v>
      </c>
      <c r="BU29" s="99">
        <v>9.8000000000000007</v>
      </c>
      <c r="BV29" s="137" t="s">
        <v>35</v>
      </c>
      <c r="BW29" s="96">
        <f t="shared" si="16"/>
        <v>8.3966666666666665</v>
      </c>
      <c r="BX29" s="95">
        <f t="shared" si="17"/>
        <v>2.1511934672021829</v>
      </c>
      <c r="BY29" s="99">
        <v>258</v>
      </c>
      <c r="BZ29" s="137" t="s">
        <v>51</v>
      </c>
      <c r="CA29" s="99">
        <v>266</v>
      </c>
      <c r="CB29" s="137" t="s">
        <v>51</v>
      </c>
      <c r="CC29" s="99">
        <v>249</v>
      </c>
      <c r="CD29" s="140" t="s">
        <v>35</v>
      </c>
      <c r="CE29" s="96">
        <f t="shared" si="18"/>
        <v>257.66666666666669</v>
      </c>
      <c r="CF29" s="95">
        <f t="shared" si="19"/>
        <v>8.5049005481153834</v>
      </c>
      <c r="CG29" s="99">
        <v>229</v>
      </c>
      <c r="CH29" s="137" t="s">
        <v>35</v>
      </c>
      <c r="CI29" s="99">
        <v>179</v>
      </c>
      <c r="CJ29" s="137" t="s">
        <v>35</v>
      </c>
      <c r="CK29" s="99">
        <v>160</v>
      </c>
      <c r="CL29" s="137" t="s">
        <v>35</v>
      </c>
      <c r="CM29" s="96">
        <f t="shared" si="20"/>
        <v>189.33333333333334</v>
      </c>
      <c r="CN29" s="95">
        <f t="shared" si="21"/>
        <v>35.641735835019816</v>
      </c>
      <c r="CO29" s="99">
        <v>13.5</v>
      </c>
      <c r="CP29" s="137" t="s">
        <v>35</v>
      </c>
      <c r="CQ29" s="99">
        <v>11.2</v>
      </c>
      <c r="CR29" s="137" t="s">
        <v>35</v>
      </c>
      <c r="CS29" s="99">
        <v>11.5</v>
      </c>
      <c r="CT29" s="137" t="s">
        <v>35</v>
      </c>
      <c r="CU29" s="96">
        <f t="shared" si="22"/>
        <v>12.066666666666668</v>
      </c>
      <c r="CV29" s="95">
        <f t="shared" si="23"/>
        <v>1.250333288900737</v>
      </c>
      <c r="CW29" s="99">
        <v>29</v>
      </c>
      <c r="CX29" s="137" t="s">
        <v>35</v>
      </c>
      <c r="CY29" s="99">
        <v>18.2</v>
      </c>
      <c r="CZ29" s="137" t="s">
        <v>35</v>
      </c>
      <c r="DA29" s="99">
        <v>27.3</v>
      </c>
      <c r="DB29" s="137" t="s">
        <v>35</v>
      </c>
      <c r="DC29" s="96">
        <f t="shared" si="24"/>
        <v>24.833333333333332</v>
      </c>
      <c r="DD29" s="95">
        <f t="shared" si="25"/>
        <v>5.807179464536417</v>
      </c>
      <c r="DE29" s="99">
        <v>1.46</v>
      </c>
      <c r="DF29" s="137" t="s">
        <v>96</v>
      </c>
      <c r="DG29" s="99">
        <v>1.42</v>
      </c>
      <c r="DH29" s="137" t="s">
        <v>96</v>
      </c>
      <c r="DI29" s="99">
        <v>1.52</v>
      </c>
      <c r="DJ29" s="137" t="s">
        <v>96</v>
      </c>
      <c r="DK29" s="94">
        <f t="shared" si="26"/>
        <v>1.4666666666666668</v>
      </c>
      <c r="DL29" s="95">
        <f t="shared" si="27"/>
        <v>5.0332229568471713E-2</v>
      </c>
    </row>
    <row r="30" spans="1:116" x14ac:dyDescent="0.25">
      <c r="A30" s="141">
        <v>564.09</v>
      </c>
      <c r="B30" s="142" t="s">
        <v>91</v>
      </c>
      <c r="C30" s="143" t="s">
        <v>92</v>
      </c>
      <c r="D30" s="144"/>
      <c r="E30" s="100">
        <v>0.55600000000000005</v>
      </c>
      <c r="F30" s="145" t="s">
        <v>116</v>
      </c>
      <c r="G30" s="100">
        <v>0.57599999999999996</v>
      </c>
      <c r="H30" s="145" t="s">
        <v>116</v>
      </c>
      <c r="I30" s="100">
        <v>0.56799999999999995</v>
      </c>
      <c r="J30" s="145" t="s">
        <v>116</v>
      </c>
      <c r="K30" s="94">
        <f t="shared" si="0"/>
        <v>0.56666666666666676</v>
      </c>
      <c r="L30" s="95">
        <f t="shared" si="1"/>
        <v>1.0066445913694284E-2</v>
      </c>
      <c r="M30" s="100">
        <v>0.55600000000000005</v>
      </c>
      <c r="N30" s="145" t="s">
        <v>116</v>
      </c>
      <c r="O30" s="100">
        <v>0.57599999999999996</v>
      </c>
      <c r="P30" s="145" t="s">
        <v>116</v>
      </c>
      <c r="Q30" s="100">
        <v>0.52700000000000002</v>
      </c>
      <c r="R30" s="145" t="s">
        <v>116</v>
      </c>
      <c r="S30" s="94">
        <f t="shared" si="2"/>
        <v>0.55300000000000005</v>
      </c>
      <c r="T30" s="95">
        <f t="shared" si="3"/>
        <v>2.463736998950981E-2</v>
      </c>
      <c r="U30" s="100">
        <v>0.53200000000000003</v>
      </c>
      <c r="V30" s="145" t="s">
        <v>116</v>
      </c>
      <c r="W30" s="100">
        <v>0.58099999999999996</v>
      </c>
      <c r="X30" s="145" t="s">
        <v>116</v>
      </c>
      <c r="Y30" s="100">
        <v>0.56799999999999995</v>
      </c>
      <c r="Z30" s="145" t="s">
        <v>116</v>
      </c>
      <c r="AA30" s="94">
        <f t="shared" si="4"/>
        <v>0.56033333333333335</v>
      </c>
      <c r="AB30" s="95">
        <f t="shared" si="5"/>
        <v>2.5383721817994524E-2</v>
      </c>
      <c r="AC30" s="100">
        <v>0.55600000000000005</v>
      </c>
      <c r="AD30" s="145" t="s">
        <v>116</v>
      </c>
      <c r="AE30" s="100">
        <v>0.55600000000000005</v>
      </c>
      <c r="AF30" s="145" t="s">
        <v>116</v>
      </c>
      <c r="AG30" s="100">
        <v>0.56799999999999995</v>
      </c>
      <c r="AH30" s="145" t="s">
        <v>116</v>
      </c>
      <c r="AI30" s="94">
        <f t="shared" si="6"/>
        <v>0.56000000000000005</v>
      </c>
      <c r="AJ30" s="95">
        <f t="shared" si="7"/>
        <v>6.9282032302754515E-3</v>
      </c>
      <c r="AK30" s="100">
        <v>158</v>
      </c>
      <c r="AL30" s="145" t="s">
        <v>35</v>
      </c>
      <c r="AM30" s="100">
        <v>140</v>
      </c>
      <c r="AN30" s="145" t="s">
        <v>35</v>
      </c>
      <c r="AO30" s="100">
        <v>167</v>
      </c>
      <c r="AP30" s="145" t="s">
        <v>35</v>
      </c>
      <c r="AQ30" s="96">
        <f t="shared" si="8"/>
        <v>155</v>
      </c>
      <c r="AR30" s="95">
        <f t="shared" si="9"/>
        <v>13.74772708486752</v>
      </c>
      <c r="AS30" s="100">
        <v>383</v>
      </c>
      <c r="AT30" s="145" t="s">
        <v>35</v>
      </c>
      <c r="AU30" s="100">
        <v>268</v>
      </c>
      <c r="AV30" s="145" t="s">
        <v>51</v>
      </c>
      <c r="AW30" s="100">
        <v>235</v>
      </c>
      <c r="AX30" s="145" t="s">
        <v>51</v>
      </c>
      <c r="AY30" s="96">
        <f t="shared" si="10"/>
        <v>295.33333333333331</v>
      </c>
      <c r="AZ30" s="95">
        <f t="shared" si="11"/>
        <v>77.693843599948949</v>
      </c>
      <c r="BA30" s="100">
        <v>256</v>
      </c>
      <c r="BB30" s="145" t="s">
        <v>35</v>
      </c>
      <c r="BC30" s="100">
        <v>239</v>
      </c>
      <c r="BD30" s="145" t="s">
        <v>35</v>
      </c>
      <c r="BE30" s="100">
        <v>356</v>
      </c>
      <c r="BF30" s="145" t="s">
        <v>35</v>
      </c>
      <c r="BG30" s="96">
        <f t="shared" si="12"/>
        <v>283.66666666666669</v>
      </c>
      <c r="BH30" s="95">
        <f t="shared" si="13"/>
        <v>63.216559012123781</v>
      </c>
      <c r="BI30" s="100">
        <v>13.5</v>
      </c>
      <c r="BJ30" s="145" t="s">
        <v>35</v>
      </c>
      <c r="BK30" s="100">
        <v>12.7</v>
      </c>
      <c r="BL30" s="145" t="s">
        <v>35</v>
      </c>
      <c r="BM30" s="100">
        <v>9.6300000000000008</v>
      </c>
      <c r="BN30" s="145" t="s">
        <v>35</v>
      </c>
      <c r="BO30" s="96">
        <f t="shared" si="14"/>
        <v>11.943333333333333</v>
      </c>
      <c r="BP30" s="95">
        <f t="shared" si="15"/>
        <v>2.0429472174614194</v>
      </c>
      <c r="BQ30" s="100">
        <v>6.78</v>
      </c>
      <c r="BR30" s="145" t="s">
        <v>35</v>
      </c>
      <c r="BS30" s="100">
        <v>13</v>
      </c>
      <c r="BT30" s="145" t="s">
        <v>35</v>
      </c>
      <c r="BU30" s="100">
        <v>9.36</v>
      </c>
      <c r="BV30" s="145" t="s">
        <v>35</v>
      </c>
      <c r="BW30" s="96">
        <f t="shared" si="16"/>
        <v>9.7133333333333329</v>
      </c>
      <c r="BX30" s="95">
        <f t="shared" si="17"/>
        <v>3.1250173332852595</v>
      </c>
      <c r="BY30" s="100">
        <v>13.4</v>
      </c>
      <c r="BZ30" s="145" t="s">
        <v>35</v>
      </c>
      <c r="CA30" s="100">
        <v>14.1</v>
      </c>
      <c r="CB30" s="145" t="s">
        <v>35</v>
      </c>
      <c r="CC30" s="100">
        <v>18.100000000000001</v>
      </c>
      <c r="CD30" s="147" t="s">
        <v>35</v>
      </c>
      <c r="CE30" s="96">
        <f t="shared" si="18"/>
        <v>15.200000000000001</v>
      </c>
      <c r="CF30" s="95">
        <f t="shared" si="19"/>
        <v>2.5357444666211948</v>
      </c>
      <c r="CG30" s="100">
        <v>19.2</v>
      </c>
      <c r="CH30" s="145" t="s">
        <v>35</v>
      </c>
      <c r="CI30" s="100">
        <v>15.3</v>
      </c>
      <c r="CJ30" s="145" t="s">
        <v>35</v>
      </c>
      <c r="CK30" s="100">
        <v>13.5</v>
      </c>
      <c r="CL30" s="145" t="s">
        <v>35</v>
      </c>
      <c r="CM30" s="96">
        <f t="shared" si="20"/>
        <v>16</v>
      </c>
      <c r="CN30" s="95">
        <f t="shared" si="21"/>
        <v>2.9137604568666946</v>
      </c>
      <c r="CO30" s="100">
        <v>0.88300000000000001</v>
      </c>
      <c r="CP30" s="145" t="s">
        <v>96</v>
      </c>
      <c r="CQ30" s="100">
        <v>0.63800000000000001</v>
      </c>
      <c r="CR30" s="145" t="s">
        <v>96</v>
      </c>
      <c r="CS30" s="100">
        <v>0.68200000000000005</v>
      </c>
      <c r="CT30" s="145" t="s">
        <v>96</v>
      </c>
      <c r="CU30" s="94">
        <f t="shared" si="22"/>
        <v>0.73433333333333328</v>
      </c>
      <c r="CV30" s="95">
        <f t="shared" si="23"/>
        <v>0.13061521095696876</v>
      </c>
      <c r="CW30" s="100">
        <v>4.3899999999999997</v>
      </c>
      <c r="CX30" s="145" t="s">
        <v>96</v>
      </c>
      <c r="CY30" s="100">
        <v>3.08</v>
      </c>
      <c r="CZ30" s="145" t="s">
        <v>96</v>
      </c>
      <c r="DA30" s="100">
        <v>3.73</v>
      </c>
      <c r="DB30" s="145" t="s">
        <v>96</v>
      </c>
      <c r="DC30" s="94">
        <f t="shared" si="24"/>
        <v>3.7333333333333329</v>
      </c>
      <c r="DD30" s="95">
        <f t="shared" si="25"/>
        <v>0.65500636129226752</v>
      </c>
      <c r="DE30" s="100">
        <v>0.32600000000000001</v>
      </c>
      <c r="DF30" s="145" t="s">
        <v>96</v>
      </c>
      <c r="DG30" s="100">
        <v>0.59499999999999997</v>
      </c>
      <c r="DH30" s="145" t="s">
        <v>116</v>
      </c>
      <c r="DI30" s="100">
        <v>0.36199999999999999</v>
      </c>
      <c r="DJ30" s="145" t="s">
        <v>96</v>
      </c>
      <c r="DK30" s="94">
        <f t="shared" si="26"/>
        <v>0.42766666666666664</v>
      </c>
      <c r="DL30" s="95">
        <f t="shared" si="27"/>
        <v>0.14602853602407095</v>
      </c>
    </row>
    <row r="31" spans="1:116" x14ac:dyDescent="0.25">
      <c r="A31" s="136">
        <v>614.10199999999998</v>
      </c>
      <c r="B31" s="122" t="s">
        <v>98</v>
      </c>
      <c r="C31" s="112" t="s">
        <v>99</v>
      </c>
      <c r="E31" s="99">
        <v>0.55600000000000005</v>
      </c>
      <c r="F31" s="137" t="s">
        <v>116</v>
      </c>
      <c r="G31" s="99">
        <v>0.57599999999999996</v>
      </c>
      <c r="H31" s="137" t="s">
        <v>116</v>
      </c>
      <c r="I31" s="99">
        <v>0.56799999999999995</v>
      </c>
      <c r="J31" s="137" t="s">
        <v>116</v>
      </c>
      <c r="K31" s="94">
        <f t="shared" si="0"/>
        <v>0.56666666666666676</v>
      </c>
      <c r="L31" s="95">
        <f t="shared" si="1"/>
        <v>1.0066445913694284E-2</v>
      </c>
      <c r="M31" s="99">
        <v>0.55600000000000005</v>
      </c>
      <c r="N31" s="137" t="s">
        <v>116</v>
      </c>
      <c r="O31" s="99">
        <v>0.57599999999999996</v>
      </c>
      <c r="P31" s="137" t="s">
        <v>116</v>
      </c>
      <c r="Q31" s="99">
        <v>0.52700000000000002</v>
      </c>
      <c r="R31" s="137" t="s">
        <v>116</v>
      </c>
      <c r="S31" s="94">
        <f t="shared" si="2"/>
        <v>0.55300000000000005</v>
      </c>
      <c r="T31" s="95">
        <f t="shared" si="3"/>
        <v>2.463736998950981E-2</v>
      </c>
      <c r="U31" s="99">
        <v>0.53200000000000003</v>
      </c>
      <c r="V31" s="137" t="s">
        <v>116</v>
      </c>
      <c r="W31" s="99">
        <v>0.58099999999999996</v>
      </c>
      <c r="X31" s="137" t="s">
        <v>116</v>
      </c>
      <c r="Y31" s="99">
        <v>0.56799999999999995</v>
      </c>
      <c r="Z31" s="137" t="s">
        <v>116</v>
      </c>
      <c r="AA31" s="94">
        <f t="shared" si="4"/>
        <v>0.56033333333333335</v>
      </c>
      <c r="AB31" s="95">
        <f t="shared" si="5"/>
        <v>2.5383721817994524E-2</v>
      </c>
      <c r="AC31" s="99">
        <v>0.55600000000000005</v>
      </c>
      <c r="AD31" s="137" t="s">
        <v>116</v>
      </c>
      <c r="AE31" s="99">
        <v>0.55600000000000005</v>
      </c>
      <c r="AF31" s="137" t="s">
        <v>116</v>
      </c>
      <c r="AG31" s="99">
        <v>0.56799999999999995</v>
      </c>
      <c r="AH31" s="137" t="s">
        <v>116</v>
      </c>
      <c r="AI31" s="94">
        <f t="shared" si="6"/>
        <v>0.56000000000000005</v>
      </c>
      <c r="AJ31" s="95">
        <f t="shared" si="7"/>
        <v>6.9282032302754515E-3</v>
      </c>
      <c r="AK31" s="99">
        <v>24</v>
      </c>
      <c r="AL31" s="137" t="s">
        <v>35</v>
      </c>
      <c r="AM31" s="99">
        <v>24.2</v>
      </c>
      <c r="AN31" s="137" t="s">
        <v>35</v>
      </c>
      <c r="AO31" s="99">
        <v>30.3</v>
      </c>
      <c r="AP31" s="137" t="s">
        <v>35</v>
      </c>
      <c r="AQ31" s="96">
        <f t="shared" si="8"/>
        <v>26.166666666666668</v>
      </c>
      <c r="AR31" s="95">
        <f t="shared" si="9"/>
        <v>3.5809682117177846</v>
      </c>
      <c r="AS31" s="99">
        <v>162</v>
      </c>
      <c r="AT31" s="137" t="s">
        <v>35</v>
      </c>
      <c r="AU31" s="99">
        <v>76.5</v>
      </c>
      <c r="AV31" s="137" t="s">
        <v>51</v>
      </c>
      <c r="AW31" s="99">
        <v>83.2</v>
      </c>
      <c r="AX31" s="137" t="s">
        <v>51</v>
      </c>
      <c r="AY31" s="96">
        <f t="shared" si="10"/>
        <v>107.23333333333333</v>
      </c>
      <c r="AZ31" s="95">
        <f t="shared" si="11"/>
        <v>47.547485036890571</v>
      </c>
      <c r="BA31" s="99">
        <v>246</v>
      </c>
      <c r="BB31" s="137" t="s">
        <v>35</v>
      </c>
      <c r="BC31" s="99">
        <v>229</v>
      </c>
      <c r="BD31" s="137" t="s">
        <v>35</v>
      </c>
      <c r="BE31" s="99">
        <v>327</v>
      </c>
      <c r="BF31" s="137" t="s">
        <v>35</v>
      </c>
      <c r="BG31" s="96">
        <f t="shared" si="12"/>
        <v>267.33333333333331</v>
      </c>
      <c r="BH31" s="95">
        <f t="shared" si="13"/>
        <v>52.367292591209342</v>
      </c>
      <c r="BI31" s="148">
        <v>8.01</v>
      </c>
      <c r="BJ31" s="137" t="s">
        <v>35</v>
      </c>
      <c r="BK31" s="148">
        <v>7.36</v>
      </c>
      <c r="BL31" s="137" t="s">
        <v>35</v>
      </c>
      <c r="BM31" s="99">
        <v>5.38</v>
      </c>
      <c r="BN31" s="137" t="s">
        <v>96</v>
      </c>
      <c r="BO31" s="175">
        <f>AVERAGE(BI31,BK31)</f>
        <v>7.6850000000000005</v>
      </c>
      <c r="BP31" s="176">
        <f>STDEV(BI31,BK31)</f>
        <v>0.45961940777125554</v>
      </c>
      <c r="BQ31" s="99">
        <v>5.68</v>
      </c>
      <c r="BR31" s="137" t="s">
        <v>96</v>
      </c>
      <c r="BS31" s="148">
        <v>8.43</v>
      </c>
      <c r="BT31" s="137" t="s">
        <v>35</v>
      </c>
      <c r="BU31" s="148">
        <v>7.42</v>
      </c>
      <c r="BV31" s="137" t="s">
        <v>35</v>
      </c>
      <c r="BW31" s="175">
        <f>AVERAGE(BS31,BU31)</f>
        <v>7.9249999999999998</v>
      </c>
      <c r="BX31" s="176">
        <f>STDEV(BS31,BU31)</f>
        <v>0.71417784899841286</v>
      </c>
      <c r="BY31" s="99">
        <v>10.7</v>
      </c>
      <c r="BZ31" s="137" t="s">
        <v>35</v>
      </c>
      <c r="CA31" s="99">
        <v>12.3</v>
      </c>
      <c r="CB31" s="137" t="s">
        <v>35</v>
      </c>
      <c r="CC31" s="99">
        <v>16.7</v>
      </c>
      <c r="CD31" s="140" t="s">
        <v>35</v>
      </c>
      <c r="CE31" s="96">
        <f t="shared" si="18"/>
        <v>13.233333333333334</v>
      </c>
      <c r="CF31" s="95">
        <f t="shared" si="19"/>
        <v>3.1069813860616073</v>
      </c>
      <c r="CG31" s="99">
        <v>36.299999999999997</v>
      </c>
      <c r="CH31" s="137" t="s">
        <v>35</v>
      </c>
      <c r="CI31" s="99">
        <v>30</v>
      </c>
      <c r="CJ31" s="137" t="s">
        <v>35</v>
      </c>
      <c r="CK31" s="99">
        <v>23.9</v>
      </c>
      <c r="CL31" s="137" t="s">
        <v>35</v>
      </c>
      <c r="CM31" s="96">
        <f t="shared" si="20"/>
        <v>30.066666666666663</v>
      </c>
      <c r="CN31" s="95">
        <f t="shared" si="21"/>
        <v>6.2002688113769215</v>
      </c>
      <c r="CO31" s="99">
        <v>0.84699999999999998</v>
      </c>
      <c r="CP31" s="137" t="s">
        <v>96</v>
      </c>
      <c r="CQ31" s="99">
        <v>0.64</v>
      </c>
      <c r="CR31" s="137" t="s">
        <v>96</v>
      </c>
      <c r="CS31" s="99">
        <v>0.629</v>
      </c>
      <c r="CT31" s="137" t="s">
        <v>96</v>
      </c>
      <c r="CU31" s="94">
        <f t="shared" si="22"/>
        <v>0.70533333333333337</v>
      </c>
      <c r="CV31" s="95">
        <f t="shared" si="23"/>
        <v>0.12281015158908204</v>
      </c>
      <c r="CW31" s="148">
        <v>9.5500000000000007</v>
      </c>
      <c r="CX31" s="137" t="s">
        <v>35</v>
      </c>
      <c r="CY31" s="99">
        <v>5.49</v>
      </c>
      <c r="CZ31" s="137" t="s">
        <v>96</v>
      </c>
      <c r="DA31" s="148">
        <v>7.62</v>
      </c>
      <c r="DB31" s="137" t="s">
        <v>35</v>
      </c>
      <c r="DC31" s="175">
        <f>AVERAGE(CW31,DA31)</f>
        <v>8.5850000000000009</v>
      </c>
      <c r="DD31" s="176">
        <f>STDEV(CW31,DA31)</f>
        <v>1.3647160876900351</v>
      </c>
      <c r="DE31" s="99">
        <v>0.53600000000000003</v>
      </c>
      <c r="DF31" s="137" t="s">
        <v>96</v>
      </c>
      <c r="DG31" s="99">
        <v>0.48099999999999998</v>
      </c>
      <c r="DH31" s="137" t="s">
        <v>96</v>
      </c>
      <c r="DI31" s="99">
        <v>1.1100000000000001</v>
      </c>
      <c r="DJ31" s="137" t="s">
        <v>96</v>
      </c>
      <c r="DK31" s="94">
        <f t="shared" si="26"/>
        <v>0.70899999999999996</v>
      </c>
      <c r="DL31" s="95">
        <f t="shared" si="27"/>
        <v>0.34836331609398852</v>
      </c>
    </row>
    <row r="32" spans="1:116" x14ac:dyDescent="0.25">
      <c r="A32" s="141">
        <v>664.10979999999995</v>
      </c>
      <c r="B32" s="142" t="s">
        <v>104</v>
      </c>
      <c r="C32" s="143" t="s">
        <v>105</v>
      </c>
      <c r="D32" s="144"/>
      <c r="E32" s="100">
        <v>0.55600000000000005</v>
      </c>
      <c r="F32" s="145" t="s">
        <v>116</v>
      </c>
      <c r="G32" s="100">
        <v>0.57599999999999996</v>
      </c>
      <c r="H32" s="145" t="s">
        <v>116</v>
      </c>
      <c r="I32" s="100">
        <v>0.56799999999999995</v>
      </c>
      <c r="J32" s="145" t="s">
        <v>116</v>
      </c>
      <c r="K32" s="94">
        <f t="shared" si="0"/>
        <v>0.56666666666666676</v>
      </c>
      <c r="L32" s="95">
        <f t="shared" si="1"/>
        <v>1.0066445913694284E-2</v>
      </c>
      <c r="M32" s="100">
        <v>0.55600000000000005</v>
      </c>
      <c r="N32" s="145" t="s">
        <v>116</v>
      </c>
      <c r="O32" s="100">
        <v>0.57599999999999996</v>
      </c>
      <c r="P32" s="145" t="s">
        <v>116</v>
      </c>
      <c r="Q32" s="100">
        <v>0.52700000000000002</v>
      </c>
      <c r="R32" s="145" t="s">
        <v>116</v>
      </c>
      <c r="S32" s="94">
        <f t="shared" si="2"/>
        <v>0.55300000000000005</v>
      </c>
      <c r="T32" s="95">
        <f t="shared" si="3"/>
        <v>2.463736998950981E-2</v>
      </c>
      <c r="U32" s="100">
        <v>0.53200000000000003</v>
      </c>
      <c r="V32" s="145" t="s">
        <v>116</v>
      </c>
      <c r="W32" s="100">
        <v>0.58099999999999996</v>
      </c>
      <c r="X32" s="145" t="s">
        <v>116</v>
      </c>
      <c r="Y32" s="100">
        <v>0.56799999999999995</v>
      </c>
      <c r="Z32" s="145" t="s">
        <v>116</v>
      </c>
      <c r="AA32" s="94">
        <f t="shared" si="4"/>
        <v>0.56033333333333335</v>
      </c>
      <c r="AB32" s="95">
        <f t="shared" si="5"/>
        <v>2.5383721817994524E-2</v>
      </c>
      <c r="AC32" s="100">
        <v>0.55600000000000005</v>
      </c>
      <c r="AD32" s="145" t="s">
        <v>116</v>
      </c>
      <c r="AE32" s="100">
        <v>0.55600000000000005</v>
      </c>
      <c r="AF32" s="145" t="s">
        <v>116</v>
      </c>
      <c r="AG32" s="100">
        <v>0.56799999999999995</v>
      </c>
      <c r="AH32" s="145" t="s">
        <v>116</v>
      </c>
      <c r="AI32" s="94">
        <f t="shared" si="6"/>
        <v>0.56000000000000005</v>
      </c>
      <c r="AJ32" s="95">
        <f t="shared" si="7"/>
        <v>6.9282032302754515E-3</v>
      </c>
      <c r="AK32" s="100">
        <v>1.47</v>
      </c>
      <c r="AL32" s="145" t="s">
        <v>96</v>
      </c>
      <c r="AM32" s="100">
        <v>1.59</v>
      </c>
      <c r="AN32" s="145" t="s">
        <v>96</v>
      </c>
      <c r="AO32" s="174">
        <v>6.14</v>
      </c>
      <c r="AP32" s="145" t="s">
        <v>35</v>
      </c>
      <c r="AQ32" s="175">
        <f>AO32</f>
        <v>6.14</v>
      </c>
      <c r="AR32" s="95"/>
      <c r="AS32" s="100">
        <v>41.2</v>
      </c>
      <c r="AT32" s="145" t="s">
        <v>35</v>
      </c>
      <c r="AU32" s="100">
        <v>56.7</v>
      </c>
      <c r="AV32" s="145" t="s">
        <v>35</v>
      </c>
      <c r="AW32" s="100">
        <v>61.1</v>
      </c>
      <c r="AX32" s="145" t="s">
        <v>35</v>
      </c>
      <c r="AY32" s="96">
        <f t="shared" si="10"/>
        <v>53</v>
      </c>
      <c r="AZ32" s="95">
        <f t="shared" si="11"/>
        <v>10.453229166147675</v>
      </c>
      <c r="BA32" s="100">
        <v>0.59499999999999997</v>
      </c>
      <c r="BB32" s="145" t="s">
        <v>116</v>
      </c>
      <c r="BC32" s="174">
        <v>31</v>
      </c>
      <c r="BD32" s="177" t="s">
        <v>35</v>
      </c>
      <c r="BE32" s="174">
        <v>52.5</v>
      </c>
      <c r="BF32" s="145" t="s">
        <v>35</v>
      </c>
      <c r="BG32" s="175">
        <f>AVERAGE(BC32,BE32)</f>
        <v>41.75</v>
      </c>
      <c r="BH32" s="176">
        <f>STDEV(BC32,BE32)</f>
        <v>15.202795795510772</v>
      </c>
      <c r="BI32" s="100">
        <v>0.88100000000000001</v>
      </c>
      <c r="BJ32" s="145" t="s">
        <v>96</v>
      </c>
      <c r="BK32" s="100">
        <v>0.876</v>
      </c>
      <c r="BL32" s="145" t="s">
        <v>96</v>
      </c>
      <c r="BM32" s="100">
        <v>0.45</v>
      </c>
      <c r="BN32" s="145" t="s">
        <v>96</v>
      </c>
      <c r="BO32" s="94">
        <f t="shared" si="14"/>
        <v>0.7356666666666668</v>
      </c>
      <c r="BP32" s="95">
        <f t="shared" si="15"/>
        <v>0.24740722166770523</v>
      </c>
      <c r="BQ32" s="100">
        <v>0.51200000000000001</v>
      </c>
      <c r="BR32" s="145" t="s">
        <v>96</v>
      </c>
      <c r="BS32" s="100">
        <v>0.56799999999999995</v>
      </c>
      <c r="BT32" s="145" t="s">
        <v>96</v>
      </c>
      <c r="BU32" s="100">
        <v>0.94799999999999995</v>
      </c>
      <c r="BV32" s="145" t="s">
        <v>96</v>
      </c>
      <c r="BW32" s="94">
        <f t="shared" si="16"/>
        <v>0.67600000000000005</v>
      </c>
      <c r="BX32" s="95">
        <f t="shared" si="17"/>
        <v>0.23721720005092353</v>
      </c>
      <c r="BY32" s="100">
        <v>0.61</v>
      </c>
      <c r="BZ32" s="145" t="s">
        <v>116</v>
      </c>
      <c r="CA32" s="100">
        <v>0.59499999999999997</v>
      </c>
      <c r="CB32" s="145" t="s">
        <v>116</v>
      </c>
      <c r="CC32" s="100">
        <v>1.57</v>
      </c>
      <c r="CD32" s="147" t="s">
        <v>96</v>
      </c>
      <c r="CE32" s="94">
        <f t="shared" si="18"/>
        <v>0.92500000000000016</v>
      </c>
      <c r="CF32" s="95">
        <f t="shared" si="19"/>
        <v>0.55863673348608167</v>
      </c>
      <c r="CG32" s="100">
        <v>15.7</v>
      </c>
      <c r="CH32" s="145" t="s">
        <v>35</v>
      </c>
      <c r="CI32" s="100">
        <v>11.5</v>
      </c>
      <c r="CJ32" s="145" t="s">
        <v>35</v>
      </c>
      <c r="CK32" s="100">
        <v>9.6199999999999992</v>
      </c>
      <c r="CL32" s="145" t="s">
        <v>35</v>
      </c>
      <c r="CM32" s="96">
        <f t="shared" si="20"/>
        <v>12.273333333333333</v>
      </c>
      <c r="CN32" s="95">
        <f t="shared" si="21"/>
        <v>3.112897899599874</v>
      </c>
      <c r="CO32" s="100">
        <v>0.61</v>
      </c>
      <c r="CP32" s="145" t="s">
        <v>116</v>
      </c>
      <c r="CQ32" s="100">
        <v>0.61</v>
      </c>
      <c r="CR32" s="145" t="s">
        <v>116</v>
      </c>
      <c r="CS32" s="100">
        <v>0.59499999999999997</v>
      </c>
      <c r="CT32" s="145" t="s">
        <v>116</v>
      </c>
      <c r="CU32" s="94">
        <f t="shared" si="22"/>
        <v>0.60499999999999998</v>
      </c>
      <c r="CV32" s="95">
        <f t="shared" si="23"/>
        <v>8.6602540378443952E-3</v>
      </c>
      <c r="CW32" s="100">
        <v>3.29</v>
      </c>
      <c r="CX32" s="145" t="s">
        <v>96</v>
      </c>
      <c r="CY32" s="100">
        <v>1.1399999999999999</v>
      </c>
      <c r="CZ32" s="145" t="s">
        <v>96</v>
      </c>
      <c r="DA32" s="100">
        <v>1.4</v>
      </c>
      <c r="DB32" s="145" t="s">
        <v>96</v>
      </c>
      <c r="DC32" s="94">
        <f t="shared" si="24"/>
        <v>1.9433333333333334</v>
      </c>
      <c r="DD32" s="95">
        <f t="shared" si="25"/>
        <v>1.1734706359058724</v>
      </c>
      <c r="DE32" s="100">
        <v>0.58099999999999996</v>
      </c>
      <c r="DF32" s="145" t="s">
        <v>116</v>
      </c>
      <c r="DG32" s="100">
        <v>0.59499999999999997</v>
      </c>
      <c r="DH32" s="145" t="s">
        <v>116</v>
      </c>
      <c r="DI32" s="100">
        <v>0.58099999999999996</v>
      </c>
      <c r="DJ32" s="145" t="s">
        <v>116</v>
      </c>
      <c r="DK32" s="94">
        <f t="shared" si="26"/>
        <v>0.58566666666666667</v>
      </c>
      <c r="DL32" s="95">
        <f t="shared" si="27"/>
        <v>8.0829037686547672E-3</v>
      </c>
    </row>
    <row r="33" spans="1:116" x14ac:dyDescent="0.25">
      <c r="A33" s="136">
        <v>714.11760000000004</v>
      </c>
      <c r="B33" s="122" t="s">
        <v>110</v>
      </c>
      <c r="C33" s="112" t="s">
        <v>111</v>
      </c>
      <c r="E33" s="99">
        <v>2.2200000000000002</v>
      </c>
      <c r="F33" s="137" t="s">
        <v>116</v>
      </c>
      <c r="G33" s="99">
        <v>2.2999999999999998</v>
      </c>
      <c r="H33" s="137" t="s">
        <v>116</v>
      </c>
      <c r="I33" s="99">
        <v>2.27</v>
      </c>
      <c r="J33" s="137" t="s">
        <v>116</v>
      </c>
      <c r="K33" s="94">
        <f t="shared" si="0"/>
        <v>2.2633333333333332</v>
      </c>
      <c r="L33" s="95">
        <f t="shared" si="1"/>
        <v>4.0414518843273621E-2</v>
      </c>
      <c r="M33" s="99">
        <v>2.2200000000000002</v>
      </c>
      <c r="N33" s="137" t="s">
        <v>116</v>
      </c>
      <c r="O33" s="99">
        <v>2.2999999999999998</v>
      </c>
      <c r="P33" s="137" t="s">
        <v>116</v>
      </c>
      <c r="Q33" s="99">
        <v>2.11</v>
      </c>
      <c r="R33" s="137" t="s">
        <v>116</v>
      </c>
      <c r="S33" s="94">
        <f t="shared" si="2"/>
        <v>2.2099999999999995</v>
      </c>
      <c r="T33" s="95">
        <f t="shared" si="3"/>
        <v>9.5393920141694552E-2</v>
      </c>
      <c r="U33" s="99">
        <v>2.13</v>
      </c>
      <c r="V33" s="137" t="s">
        <v>116</v>
      </c>
      <c r="W33" s="99">
        <v>2.33</v>
      </c>
      <c r="X33" s="137" t="s">
        <v>116</v>
      </c>
      <c r="Y33" s="99">
        <v>2.27</v>
      </c>
      <c r="Z33" s="137" t="s">
        <v>116</v>
      </c>
      <c r="AA33" s="94">
        <f t="shared" si="4"/>
        <v>2.2433333333333336</v>
      </c>
      <c r="AB33" s="95">
        <f t="shared" si="5"/>
        <v>0.10263202878893778</v>
      </c>
      <c r="AC33" s="99">
        <v>2.2200000000000002</v>
      </c>
      <c r="AD33" s="137" t="s">
        <v>116</v>
      </c>
      <c r="AE33" s="99">
        <v>2.2200000000000002</v>
      </c>
      <c r="AF33" s="137" t="s">
        <v>116</v>
      </c>
      <c r="AG33" s="99">
        <v>2.27</v>
      </c>
      <c r="AH33" s="137" t="s">
        <v>116</v>
      </c>
      <c r="AI33" s="94">
        <f t="shared" si="6"/>
        <v>2.2366666666666668</v>
      </c>
      <c r="AJ33" s="95">
        <f t="shared" si="7"/>
        <v>2.8867513459481187E-2</v>
      </c>
      <c r="AK33" s="99">
        <v>2.13</v>
      </c>
      <c r="AL33" s="137" t="s">
        <v>116</v>
      </c>
      <c r="AM33" s="99">
        <v>2.33</v>
      </c>
      <c r="AN33" s="137" t="s">
        <v>116</v>
      </c>
      <c r="AO33" s="99">
        <v>1.2</v>
      </c>
      <c r="AP33" s="137" t="s">
        <v>96</v>
      </c>
      <c r="AQ33" s="94">
        <f t="shared" si="8"/>
        <v>1.8866666666666667</v>
      </c>
      <c r="AR33" s="95">
        <f t="shared" si="9"/>
        <v>0.60302017655575391</v>
      </c>
      <c r="AS33" s="99">
        <v>10</v>
      </c>
      <c r="AT33" s="137" t="s">
        <v>35</v>
      </c>
      <c r="AU33" s="99">
        <v>13</v>
      </c>
      <c r="AV33" s="137" t="s">
        <v>35</v>
      </c>
      <c r="AW33" s="99">
        <v>11.5</v>
      </c>
      <c r="AX33" s="137" t="s">
        <v>35</v>
      </c>
      <c r="AY33" s="96">
        <f t="shared" si="10"/>
        <v>11.5</v>
      </c>
      <c r="AZ33" s="95">
        <f t="shared" si="11"/>
        <v>1.5</v>
      </c>
      <c r="BA33" s="99">
        <v>4.7</v>
      </c>
      <c r="BB33" s="137" t="s">
        <v>96</v>
      </c>
      <c r="BC33" s="148">
        <v>10.3</v>
      </c>
      <c r="BD33" s="173" t="s">
        <v>35</v>
      </c>
      <c r="BE33" s="148">
        <v>20.5</v>
      </c>
      <c r="BF33" s="137" t="s">
        <v>35</v>
      </c>
      <c r="BG33" s="175">
        <f>AVERAGE(BC33,BE33)</f>
        <v>15.4</v>
      </c>
      <c r="BH33" s="176">
        <f>STDEV(BC33,BE33)</f>
        <v>7.2124891681027838</v>
      </c>
      <c r="BI33" s="99">
        <v>2.38</v>
      </c>
      <c r="BJ33" s="137" t="s">
        <v>116</v>
      </c>
      <c r="BK33" s="99">
        <v>2.38</v>
      </c>
      <c r="BL33" s="137" t="s">
        <v>116</v>
      </c>
      <c r="BM33" s="99">
        <v>2.38</v>
      </c>
      <c r="BN33" s="137" t="s">
        <v>116</v>
      </c>
      <c r="BO33" s="94">
        <f t="shared" si="14"/>
        <v>2.38</v>
      </c>
      <c r="BP33" s="95">
        <f t="shared" si="15"/>
        <v>0</v>
      </c>
      <c r="BQ33" s="99">
        <v>2.33</v>
      </c>
      <c r="BR33" s="137" t="s">
        <v>116</v>
      </c>
      <c r="BS33" s="99">
        <v>2.27</v>
      </c>
      <c r="BT33" s="137" t="s">
        <v>116</v>
      </c>
      <c r="BU33" s="99">
        <v>2.2200000000000002</v>
      </c>
      <c r="BV33" s="137" t="s">
        <v>116</v>
      </c>
      <c r="BW33" s="94">
        <f t="shared" si="16"/>
        <v>2.2733333333333334</v>
      </c>
      <c r="BX33" s="95">
        <f t="shared" si="17"/>
        <v>5.5075705472860961E-2</v>
      </c>
      <c r="BY33" s="99">
        <v>2.44</v>
      </c>
      <c r="BZ33" s="137" t="s">
        <v>116</v>
      </c>
      <c r="CA33" s="99">
        <v>2.38</v>
      </c>
      <c r="CB33" s="137" t="s">
        <v>116</v>
      </c>
      <c r="CC33" s="99">
        <v>2.44</v>
      </c>
      <c r="CD33" s="140" t="s">
        <v>116</v>
      </c>
      <c r="CE33" s="94">
        <f t="shared" si="18"/>
        <v>2.42</v>
      </c>
      <c r="CF33" s="95">
        <f t="shared" si="19"/>
        <v>3.4641016151377574E-2</v>
      </c>
      <c r="CG33" s="148">
        <v>8.7100000000000009</v>
      </c>
      <c r="CH33" s="137" t="s">
        <v>35</v>
      </c>
      <c r="CI33" s="148">
        <v>6.19</v>
      </c>
      <c r="CJ33" s="137" t="s">
        <v>35</v>
      </c>
      <c r="CK33" s="99">
        <v>5.51</v>
      </c>
      <c r="CL33" s="137" t="s">
        <v>96</v>
      </c>
      <c r="CM33" s="175">
        <f>AVERAGE(CG33,CI33)</f>
        <v>7.4500000000000011</v>
      </c>
      <c r="CN33" s="176">
        <f>STDEV(CG33,CI33)</f>
        <v>1.7819090885900968</v>
      </c>
      <c r="CO33" s="99">
        <v>2.44</v>
      </c>
      <c r="CP33" s="137" t="s">
        <v>116</v>
      </c>
      <c r="CQ33" s="99">
        <v>2.44</v>
      </c>
      <c r="CR33" s="137" t="s">
        <v>116</v>
      </c>
      <c r="CS33" s="99">
        <v>2.38</v>
      </c>
      <c r="CT33" s="137" t="s">
        <v>116</v>
      </c>
      <c r="CU33" s="94">
        <f t="shared" si="22"/>
        <v>2.42</v>
      </c>
      <c r="CV33" s="95">
        <f t="shared" si="23"/>
        <v>3.4641016151377581E-2</v>
      </c>
      <c r="CW33" s="99">
        <v>2.12</v>
      </c>
      <c r="CX33" s="137" t="s">
        <v>96</v>
      </c>
      <c r="CY33" s="99">
        <v>1.25</v>
      </c>
      <c r="CZ33" s="137" t="s">
        <v>96</v>
      </c>
      <c r="DA33" s="99">
        <v>1.56</v>
      </c>
      <c r="DB33" s="137" t="s">
        <v>96</v>
      </c>
      <c r="DC33" s="94">
        <f t="shared" si="24"/>
        <v>1.6433333333333333</v>
      </c>
      <c r="DD33" s="95">
        <f t="shared" si="25"/>
        <v>0.44094595284834437</v>
      </c>
      <c r="DE33" s="99">
        <v>2.33</v>
      </c>
      <c r="DF33" s="137" t="s">
        <v>116</v>
      </c>
      <c r="DG33" s="99">
        <v>2.38</v>
      </c>
      <c r="DH33" s="137" t="s">
        <v>116</v>
      </c>
      <c r="DI33" s="99">
        <v>2.33</v>
      </c>
      <c r="DJ33" s="137" t="s">
        <v>116</v>
      </c>
      <c r="DK33" s="94">
        <f t="shared" si="26"/>
        <v>2.3466666666666667</v>
      </c>
      <c r="DL33" s="95">
        <f t="shared" si="27"/>
        <v>2.8867513459481187E-2</v>
      </c>
    </row>
    <row r="34" spans="1:116" x14ac:dyDescent="0.25">
      <c r="A34" s="141">
        <v>571.20979999999997</v>
      </c>
      <c r="B34" s="142" t="s">
        <v>118</v>
      </c>
      <c r="C34" s="143" t="s">
        <v>119</v>
      </c>
      <c r="D34" s="144"/>
      <c r="E34" s="100">
        <v>1.1100000000000001</v>
      </c>
      <c r="F34" s="145" t="s">
        <v>116</v>
      </c>
      <c r="G34" s="100">
        <v>1.1499999999999999</v>
      </c>
      <c r="H34" s="145" t="s">
        <v>116</v>
      </c>
      <c r="I34" s="100">
        <v>1.1399999999999999</v>
      </c>
      <c r="J34" s="145" t="s">
        <v>116</v>
      </c>
      <c r="K34" s="94">
        <f t="shared" si="0"/>
        <v>1.1333333333333331</v>
      </c>
      <c r="L34" s="95">
        <f t="shared" si="1"/>
        <v>2.0816659994661223E-2</v>
      </c>
      <c r="M34" s="100">
        <v>0.436</v>
      </c>
      <c r="N34" s="145" t="s">
        <v>96</v>
      </c>
      <c r="O34" s="100">
        <v>1.1499999999999999</v>
      </c>
      <c r="P34" s="145" t="s">
        <v>116</v>
      </c>
      <c r="Q34" s="100">
        <v>1.05</v>
      </c>
      <c r="R34" s="145" t="s">
        <v>116</v>
      </c>
      <c r="S34" s="94">
        <f t="shared" si="2"/>
        <v>0.87866666666666671</v>
      </c>
      <c r="T34" s="95">
        <f t="shared" si="3"/>
        <v>0.38660746673251556</v>
      </c>
      <c r="U34" s="100">
        <v>0.40100000000000002</v>
      </c>
      <c r="V34" s="145" t="s">
        <v>96</v>
      </c>
      <c r="W34" s="100">
        <v>0.75700000000000001</v>
      </c>
      <c r="X34" s="145" t="s">
        <v>96</v>
      </c>
      <c r="Y34" s="100">
        <v>0.56999999999999995</v>
      </c>
      <c r="Z34" s="145" t="s">
        <v>96</v>
      </c>
      <c r="AA34" s="94">
        <f t="shared" si="4"/>
        <v>0.57599999999999996</v>
      </c>
      <c r="AB34" s="95">
        <f t="shared" si="5"/>
        <v>0.17807582654588511</v>
      </c>
      <c r="AC34" s="100">
        <v>0.76200000000000001</v>
      </c>
      <c r="AD34" s="145" t="s">
        <v>96</v>
      </c>
      <c r="AE34" s="100">
        <v>0.57899999999999996</v>
      </c>
      <c r="AF34" s="145" t="s">
        <v>96</v>
      </c>
      <c r="AG34" s="100">
        <v>1.1399999999999999</v>
      </c>
      <c r="AH34" s="145" t="s">
        <v>116</v>
      </c>
      <c r="AI34" s="94">
        <f t="shared" si="6"/>
        <v>0.82699999999999996</v>
      </c>
      <c r="AJ34" s="95">
        <f t="shared" si="7"/>
        <v>0.28609264233810749</v>
      </c>
      <c r="AK34" s="100">
        <v>93.8</v>
      </c>
      <c r="AL34" s="145" t="s">
        <v>35</v>
      </c>
      <c r="AM34" s="100">
        <v>93.6</v>
      </c>
      <c r="AN34" s="145" t="s">
        <v>35</v>
      </c>
      <c r="AO34" s="100">
        <v>109</v>
      </c>
      <c r="AP34" s="145" t="s">
        <v>35</v>
      </c>
      <c r="AQ34" s="96">
        <f t="shared" si="8"/>
        <v>98.8</v>
      </c>
      <c r="AR34" s="95">
        <f t="shared" si="9"/>
        <v>8.8340251301431127</v>
      </c>
      <c r="AS34" s="174">
        <v>856</v>
      </c>
      <c r="AT34" s="145" t="s">
        <v>51</v>
      </c>
      <c r="AU34" s="100">
        <v>882</v>
      </c>
      <c r="AV34" s="145" t="s">
        <v>51</v>
      </c>
      <c r="AW34" s="100">
        <v>834</v>
      </c>
      <c r="AX34" s="145" t="s">
        <v>51</v>
      </c>
      <c r="AY34" s="175">
        <f>AVERAGE(AS34,AU34,AW34)</f>
        <v>857.33333333333337</v>
      </c>
      <c r="AZ34" s="95">
        <f>STDEV(AS34,AU34,AW34)</f>
        <v>24.027761721253466</v>
      </c>
      <c r="BA34" s="100">
        <v>1.19</v>
      </c>
      <c r="BB34" s="145" t="s">
        <v>116</v>
      </c>
      <c r="BC34" s="100">
        <v>1.19</v>
      </c>
      <c r="BD34" s="145" t="s">
        <v>116</v>
      </c>
      <c r="BE34" s="100">
        <v>1.19</v>
      </c>
      <c r="BF34" s="145" t="s">
        <v>116</v>
      </c>
      <c r="BG34" s="94">
        <f t="shared" si="12"/>
        <v>1.19</v>
      </c>
      <c r="BH34" s="95">
        <f t="shared" si="13"/>
        <v>0</v>
      </c>
      <c r="BI34" s="100">
        <v>1.19</v>
      </c>
      <c r="BJ34" s="145" t="s">
        <v>116</v>
      </c>
      <c r="BK34" s="100">
        <v>1.19</v>
      </c>
      <c r="BL34" s="145" t="s">
        <v>116</v>
      </c>
      <c r="BM34" s="100">
        <v>1.19</v>
      </c>
      <c r="BN34" s="145" t="s">
        <v>116</v>
      </c>
      <c r="BO34" s="94">
        <f t="shared" si="14"/>
        <v>1.19</v>
      </c>
      <c r="BP34" s="95">
        <f t="shared" si="15"/>
        <v>0</v>
      </c>
      <c r="BQ34" s="100">
        <v>1.1599999999999999</v>
      </c>
      <c r="BR34" s="145" t="s">
        <v>116</v>
      </c>
      <c r="BS34" s="100">
        <v>1.1399999999999999</v>
      </c>
      <c r="BT34" s="145" t="s">
        <v>116</v>
      </c>
      <c r="BU34" s="100">
        <v>1.1100000000000001</v>
      </c>
      <c r="BV34" s="145" t="s">
        <v>116</v>
      </c>
      <c r="BW34" s="94">
        <f t="shared" si="16"/>
        <v>1.1366666666666667</v>
      </c>
      <c r="BX34" s="95">
        <f t="shared" si="17"/>
        <v>2.5166114784235739E-2</v>
      </c>
      <c r="BY34" s="100">
        <v>12.1</v>
      </c>
      <c r="BZ34" s="145" t="s">
        <v>35</v>
      </c>
      <c r="CA34" s="100">
        <v>14.6</v>
      </c>
      <c r="CB34" s="145" t="s">
        <v>35</v>
      </c>
      <c r="CC34" s="100">
        <v>18.8</v>
      </c>
      <c r="CD34" s="147" t="s">
        <v>35</v>
      </c>
      <c r="CE34" s="96">
        <f t="shared" si="18"/>
        <v>15.166666666666666</v>
      </c>
      <c r="CF34" s="95">
        <f t="shared" si="19"/>
        <v>3.3857544703261206</v>
      </c>
      <c r="CG34" s="100">
        <v>15.5</v>
      </c>
      <c r="CH34" s="145" t="s">
        <v>35</v>
      </c>
      <c r="CI34" s="100">
        <v>12.5</v>
      </c>
      <c r="CJ34" s="145" t="s">
        <v>35</v>
      </c>
      <c r="CK34" s="100">
        <v>12.2</v>
      </c>
      <c r="CL34" s="145" t="s">
        <v>35</v>
      </c>
      <c r="CM34" s="96">
        <f t="shared" si="20"/>
        <v>13.4</v>
      </c>
      <c r="CN34" s="95">
        <f t="shared" si="21"/>
        <v>1.8248287590894459</v>
      </c>
      <c r="CO34" s="100">
        <v>0.88</v>
      </c>
      <c r="CP34" s="145" t="s">
        <v>96</v>
      </c>
      <c r="CQ34" s="100">
        <v>0.76200000000000001</v>
      </c>
      <c r="CR34" s="145" t="s">
        <v>96</v>
      </c>
      <c r="CS34" s="100">
        <v>0.81</v>
      </c>
      <c r="CT34" s="145" t="s">
        <v>96</v>
      </c>
      <c r="CU34" s="94">
        <f t="shared" si="22"/>
        <v>0.81733333333333336</v>
      </c>
      <c r="CV34" s="95">
        <f t="shared" si="23"/>
        <v>5.9340823497263107E-2</v>
      </c>
      <c r="CW34" s="100">
        <v>3.72</v>
      </c>
      <c r="CX34" s="145" t="s">
        <v>96</v>
      </c>
      <c r="CY34" s="100">
        <v>2.13</v>
      </c>
      <c r="CZ34" s="145" t="s">
        <v>96</v>
      </c>
      <c r="DA34" s="100">
        <v>3.1</v>
      </c>
      <c r="DB34" s="145" t="s">
        <v>96</v>
      </c>
      <c r="DC34" s="94">
        <f t="shared" si="24"/>
        <v>2.9833333333333329</v>
      </c>
      <c r="DD34" s="95">
        <f t="shared" si="25"/>
        <v>0.80139461773419418</v>
      </c>
      <c r="DE34" s="100">
        <v>1.1599999999999999</v>
      </c>
      <c r="DF34" s="145" t="s">
        <v>116</v>
      </c>
      <c r="DG34" s="100">
        <v>1.19</v>
      </c>
      <c r="DH34" s="145" t="s">
        <v>116</v>
      </c>
      <c r="DI34" s="100">
        <v>1.1599999999999999</v>
      </c>
      <c r="DJ34" s="145" t="s">
        <v>116</v>
      </c>
      <c r="DK34" s="94">
        <f t="shared" si="26"/>
        <v>1.17</v>
      </c>
      <c r="DL34" s="95">
        <f t="shared" si="27"/>
        <v>1.7320508075688787E-2</v>
      </c>
    </row>
    <row r="35" spans="1:116" x14ac:dyDescent="0.25">
      <c r="A35" s="136">
        <v>585.23670000000004</v>
      </c>
      <c r="B35" s="122" t="s">
        <v>124</v>
      </c>
      <c r="C35" s="112" t="s">
        <v>125</v>
      </c>
      <c r="E35" s="99">
        <v>1.1100000000000001</v>
      </c>
      <c r="F35" s="137" t="s">
        <v>116</v>
      </c>
      <c r="G35" s="99">
        <v>1.1499999999999999</v>
      </c>
      <c r="H35" s="137" t="s">
        <v>116</v>
      </c>
      <c r="I35" s="99">
        <v>1.1399999999999999</v>
      </c>
      <c r="J35" s="137" t="s">
        <v>116</v>
      </c>
      <c r="K35" s="94">
        <f t="shared" si="0"/>
        <v>1.1333333333333331</v>
      </c>
      <c r="L35" s="95">
        <f t="shared" si="1"/>
        <v>2.0816659994661223E-2</v>
      </c>
      <c r="M35" s="99">
        <v>1.1100000000000001</v>
      </c>
      <c r="N35" s="137" t="s">
        <v>116</v>
      </c>
      <c r="O35" s="99">
        <v>1.1499999999999999</v>
      </c>
      <c r="P35" s="137" t="s">
        <v>116</v>
      </c>
      <c r="Q35" s="99">
        <v>1.05</v>
      </c>
      <c r="R35" s="137" t="s">
        <v>116</v>
      </c>
      <c r="S35" s="94">
        <f t="shared" si="2"/>
        <v>1.1033333333333333</v>
      </c>
      <c r="T35" s="95">
        <f t="shared" si="3"/>
        <v>5.0332229568471609E-2</v>
      </c>
      <c r="U35" s="99">
        <v>1.06</v>
      </c>
      <c r="V35" s="137" t="s">
        <v>116</v>
      </c>
      <c r="W35" s="99">
        <v>1.1599999999999999</v>
      </c>
      <c r="X35" s="137" t="s">
        <v>116</v>
      </c>
      <c r="Y35" s="99">
        <v>1.1399999999999999</v>
      </c>
      <c r="Z35" s="137" t="s">
        <v>116</v>
      </c>
      <c r="AA35" s="94">
        <f t="shared" si="4"/>
        <v>1.1199999999999999</v>
      </c>
      <c r="AB35" s="95">
        <f t="shared" si="5"/>
        <v>5.2915026221291732E-2</v>
      </c>
      <c r="AC35" s="99">
        <v>1.1100000000000001</v>
      </c>
      <c r="AD35" s="137" t="s">
        <v>116</v>
      </c>
      <c r="AE35" s="99">
        <v>1.1100000000000001</v>
      </c>
      <c r="AF35" s="137" t="s">
        <v>116</v>
      </c>
      <c r="AG35" s="99">
        <v>1.1399999999999999</v>
      </c>
      <c r="AH35" s="137" t="s">
        <v>116</v>
      </c>
      <c r="AI35" s="94">
        <f t="shared" si="6"/>
        <v>1.1200000000000001</v>
      </c>
      <c r="AJ35" s="95">
        <f t="shared" si="7"/>
        <v>1.7320508075688662E-2</v>
      </c>
      <c r="AK35" s="99">
        <v>2.86</v>
      </c>
      <c r="AL35" s="137" t="s">
        <v>96</v>
      </c>
      <c r="AM35" s="99">
        <v>3.03</v>
      </c>
      <c r="AN35" s="137" t="s">
        <v>96</v>
      </c>
      <c r="AO35" s="99">
        <v>3.5</v>
      </c>
      <c r="AP35" s="137" t="s">
        <v>96</v>
      </c>
      <c r="AQ35" s="94">
        <f t="shared" si="8"/>
        <v>3.1300000000000003</v>
      </c>
      <c r="AR35" s="95">
        <f t="shared" si="9"/>
        <v>0.3315116890850156</v>
      </c>
      <c r="AS35" s="99">
        <v>36.6</v>
      </c>
      <c r="AT35" s="137" t="s">
        <v>35</v>
      </c>
      <c r="AU35" s="99">
        <v>32.4</v>
      </c>
      <c r="AV35" s="137" t="s">
        <v>35</v>
      </c>
      <c r="AW35" s="99">
        <v>33.200000000000003</v>
      </c>
      <c r="AX35" s="137" t="s">
        <v>35</v>
      </c>
      <c r="AY35" s="96">
        <f t="shared" si="10"/>
        <v>34.06666666666667</v>
      </c>
      <c r="AZ35" s="95">
        <f t="shared" si="11"/>
        <v>2.2300971578236983</v>
      </c>
      <c r="BA35" s="99">
        <v>1.19</v>
      </c>
      <c r="BB35" s="137" t="s">
        <v>116</v>
      </c>
      <c r="BC35" s="148">
        <v>10.3</v>
      </c>
      <c r="BD35" s="137" t="s">
        <v>35</v>
      </c>
      <c r="BE35" s="148">
        <v>10.6</v>
      </c>
      <c r="BF35" s="137" t="s">
        <v>35</v>
      </c>
      <c r="BG35" s="175">
        <f>AVERAGE(BC35,BE35)</f>
        <v>10.45</v>
      </c>
      <c r="BH35" s="176">
        <f>STDEV(BC35,BE35)</f>
        <v>0.21213203435596351</v>
      </c>
      <c r="BI35" s="99">
        <v>1.19</v>
      </c>
      <c r="BJ35" s="137" t="s">
        <v>116</v>
      </c>
      <c r="BK35" s="99">
        <v>1.19</v>
      </c>
      <c r="BL35" s="137" t="s">
        <v>116</v>
      </c>
      <c r="BM35" s="99">
        <v>1.19</v>
      </c>
      <c r="BN35" s="137" t="s">
        <v>116</v>
      </c>
      <c r="BO35" s="94">
        <f t="shared" si="14"/>
        <v>1.19</v>
      </c>
      <c r="BP35" s="95">
        <f t="shared" si="15"/>
        <v>0</v>
      </c>
      <c r="BQ35" s="99">
        <v>1.1599999999999999</v>
      </c>
      <c r="BR35" s="137" t="s">
        <v>116</v>
      </c>
      <c r="BS35" s="99">
        <v>1.1399999999999999</v>
      </c>
      <c r="BT35" s="137" t="s">
        <v>116</v>
      </c>
      <c r="BU35" s="99">
        <v>1.1100000000000001</v>
      </c>
      <c r="BV35" s="137" t="s">
        <v>116</v>
      </c>
      <c r="BW35" s="94">
        <f t="shared" si="16"/>
        <v>1.1366666666666667</v>
      </c>
      <c r="BX35" s="95">
        <f t="shared" si="17"/>
        <v>2.5166114784235739E-2</v>
      </c>
      <c r="BY35" s="99">
        <v>1.22</v>
      </c>
      <c r="BZ35" s="137" t="s">
        <v>116</v>
      </c>
      <c r="CA35" s="99">
        <v>7.48</v>
      </c>
      <c r="CB35" s="137" t="s">
        <v>35</v>
      </c>
      <c r="CC35" s="99">
        <v>10.7</v>
      </c>
      <c r="CD35" s="140" t="s">
        <v>35</v>
      </c>
      <c r="CE35" s="175">
        <f>AVERAGE(CA35,CC35)</f>
        <v>9.09</v>
      </c>
      <c r="CF35" s="176">
        <f>STDEV(CA35,CC35)</f>
        <v>2.2768838354206777</v>
      </c>
      <c r="CG35" s="99">
        <v>15</v>
      </c>
      <c r="CH35" s="137" t="s">
        <v>35</v>
      </c>
      <c r="CI35" s="99">
        <v>10.8</v>
      </c>
      <c r="CJ35" s="137" t="s">
        <v>35</v>
      </c>
      <c r="CK35" s="99">
        <v>11.2</v>
      </c>
      <c r="CL35" s="137" t="s">
        <v>35</v>
      </c>
      <c r="CM35" s="96">
        <f t="shared" si="20"/>
        <v>12.333333333333334</v>
      </c>
      <c r="CN35" s="95">
        <f t="shared" si="21"/>
        <v>2.3180451534284949</v>
      </c>
      <c r="CO35" s="99">
        <v>0.78500000000000003</v>
      </c>
      <c r="CP35" s="137" t="s">
        <v>96</v>
      </c>
      <c r="CQ35" s="99">
        <v>1.22</v>
      </c>
      <c r="CR35" s="137" t="s">
        <v>116</v>
      </c>
      <c r="CS35" s="99">
        <v>0.69499999999999995</v>
      </c>
      <c r="CT35" s="137" t="s">
        <v>96</v>
      </c>
      <c r="CU35" s="94">
        <f t="shared" si="22"/>
        <v>0.89999999999999991</v>
      </c>
      <c r="CV35" s="95">
        <f t="shared" si="23"/>
        <v>0.28075790282732982</v>
      </c>
      <c r="CW35" s="99">
        <v>3.26</v>
      </c>
      <c r="CX35" s="137" t="s">
        <v>96</v>
      </c>
      <c r="CY35" s="99">
        <v>2.13</v>
      </c>
      <c r="CZ35" s="137" t="s">
        <v>96</v>
      </c>
      <c r="DA35" s="99">
        <v>2.7</v>
      </c>
      <c r="DB35" s="137" t="s">
        <v>96</v>
      </c>
      <c r="DC35" s="94">
        <f t="shared" si="24"/>
        <v>2.6966666666666668</v>
      </c>
      <c r="DD35" s="95">
        <f t="shared" si="25"/>
        <v>0.56500737458314032</v>
      </c>
      <c r="DE35" s="99">
        <v>1.1599999999999999</v>
      </c>
      <c r="DF35" s="137" t="s">
        <v>116</v>
      </c>
      <c r="DG35" s="99">
        <v>1.19</v>
      </c>
      <c r="DH35" s="137" t="s">
        <v>116</v>
      </c>
      <c r="DI35" s="99">
        <v>1.1599999999999999</v>
      </c>
      <c r="DJ35" s="137" t="s">
        <v>116</v>
      </c>
      <c r="DK35" s="94">
        <f t="shared" si="26"/>
        <v>1.17</v>
      </c>
      <c r="DL35" s="95">
        <f t="shared" si="27"/>
        <v>1.7320508075688787E-2</v>
      </c>
    </row>
    <row r="36" spans="1:116" x14ac:dyDescent="0.25">
      <c r="A36" s="141">
        <v>499.15</v>
      </c>
      <c r="B36" s="142" t="s">
        <v>129</v>
      </c>
      <c r="C36" s="143" t="s">
        <v>130</v>
      </c>
      <c r="D36" s="144"/>
      <c r="E36" s="100">
        <v>1.1100000000000001</v>
      </c>
      <c r="F36" s="145" t="s">
        <v>116</v>
      </c>
      <c r="G36" s="100">
        <v>1.1499999999999999</v>
      </c>
      <c r="H36" s="145" t="s">
        <v>116</v>
      </c>
      <c r="I36" s="100">
        <v>1.1399999999999999</v>
      </c>
      <c r="J36" s="145" t="s">
        <v>116</v>
      </c>
      <c r="K36" s="94">
        <f t="shared" si="0"/>
        <v>1.1333333333333331</v>
      </c>
      <c r="L36" s="95">
        <f t="shared" si="1"/>
        <v>2.0816659994661223E-2</v>
      </c>
      <c r="M36" s="100">
        <v>1.1100000000000001</v>
      </c>
      <c r="N36" s="145" t="s">
        <v>116</v>
      </c>
      <c r="O36" s="100">
        <v>5.25</v>
      </c>
      <c r="P36" s="145" t="s">
        <v>96</v>
      </c>
      <c r="Q36" s="100">
        <v>1.5</v>
      </c>
      <c r="R36" s="145" t="s">
        <v>96</v>
      </c>
      <c r="S36" s="94">
        <f t="shared" si="2"/>
        <v>2.62</v>
      </c>
      <c r="T36" s="95">
        <f t="shared" si="3"/>
        <v>2.2859790025282383</v>
      </c>
      <c r="U36" s="100">
        <v>1.06</v>
      </c>
      <c r="V36" s="145" t="s">
        <v>116</v>
      </c>
      <c r="W36" s="100">
        <v>1.1599999999999999</v>
      </c>
      <c r="X36" s="145" t="s">
        <v>116</v>
      </c>
      <c r="Y36" s="100">
        <v>1.1399999999999999</v>
      </c>
      <c r="Z36" s="145" t="s">
        <v>116</v>
      </c>
      <c r="AA36" s="94">
        <f t="shared" si="4"/>
        <v>1.1199999999999999</v>
      </c>
      <c r="AB36" s="95">
        <f t="shared" si="5"/>
        <v>5.2915026221291732E-2</v>
      </c>
      <c r="AC36" s="100">
        <v>1.1100000000000001</v>
      </c>
      <c r="AD36" s="145" t="s">
        <v>116</v>
      </c>
      <c r="AE36" s="100">
        <v>1.1100000000000001</v>
      </c>
      <c r="AF36" s="145" t="s">
        <v>116</v>
      </c>
      <c r="AG36" s="100">
        <v>1.1399999999999999</v>
      </c>
      <c r="AH36" s="145" t="s">
        <v>116</v>
      </c>
      <c r="AI36" s="94">
        <f t="shared" si="6"/>
        <v>1.1200000000000001</v>
      </c>
      <c r="AJ36" s="95">
        <f t="shared" si="7"/>
        <v>1.7320508075688662E-2</v>
      </c>
      <c r="AK36" s="100">
        <v>5210</v>
      </c>
      <c r="AL36" s="145" t="s">
        <v>51</v>
      </c>
      <c r="AM36" s="100">
        <v>5070</v>
      </c>
      <c r="AN36" s="145" t="s">
        <v>51</v>
      </c>
      <c r="AO36" s="100">
        <v>5680</v>
      </c>
      <c r="AP36" s="145" t="s">
        <v>51</v>
      </c>
      <c r="AQ36" s="96">
        <f t="shared" si="8"/>
        <v>5320</v>
      </c>
      <c r="AR36" s="95">
        <f t="shared" si="9"/>
        <v>319.53090617340916</v>
      </c>
      <c r="AS36" s="100">
        <v>25300</v>
      </c>
      <c r="AT36" s="145" t="s">
        <v>51</v>
      </c>
      <c r="AU36" s="100">
        <v>24700</v>
      </c>
      <c r="AV36" s="145" t="s">
        <v>51</v>
      </c>
      <c r="AW36" s="100">
        <v>20200</v>
      </c>
      <c r="AX36" s="145" t="s">
        <v>51</v>
      </c>
      <c r="AY36" s="96">
        <f t="shared" si="10"/>
        <v>23400</v>
      </c>
      <c r="AZ36" s="95">
        <f t="shared" si="11"/>
        <v>2787.4719729532708</v>
      </c>
      <c r="BA36" s="100">
        <v>1870</v>
      </c>
      <c r="BB36" s="145" t="s">
        <v>51</v>
      </c>
      <c r="BC36" s="100">
        <v>3340</v>
      </c>
      <c r="BD36" s="145" t="s">
        <v>51</v>
      </c>
      <c r="BE36" s="100">
        <v>3280</v>
      </c>
      <c r="BF36" s="145" t="s">
        <v>51</v>
      </c>
      <c r="BG36" s="96">
        <f t="shared" si="12"/>
        <v>2830</v>
      </c>
      <c r="BH36" s="95">
        <f t="shared" si="13"/>
        <v>831.92547743172281</v>
      </c>
      <c r="BI36" s="100">
        <v>540</v>
      </c>
      <c r="BJ36" s="145" t="s">
        <v>51</v>
      </c>
      <c r="BK36" s="100">
        <v>504</v>
      </c>
      <c r="BL36" s="145" t="s">
        <v>51</v>
      </c>
      <c r="BM36" s="100">
        <v>312</v>
      </c>
      <c r="BN36" s="145" t="s">
        <v>51</v>
      </c>
      <c r="BO36" s="96">
        <f t="shared" si="14"/>
        <v>452</v>
      </c>
      <c r="BP36" s="95">
        <f t="shared" si="15"/>
        <v>122.5724275683565</v>
      </c>
      <c r="BQ36" s="100">
        <v>106</v>
      </c>
      <c r="BR36" s="145" t="s">
        <v>35</v>
      </c>
      <c r="BS36" s="100">
        <v>79.7</v>
      </c>
      <c r="BT36" s="145" t="s">
        <v>35</v>
      </c>
      <c r="BU36" s="100">
        <v>200</v>
      </c>
      <c r="BV36" s="145" t="s">
        <v>35</v>
      </c>
      <c r="BW36" s="96">
        <f t="shared" si="16"/>
        <v>128.56666666666666</v>
      </c>
      <c r="BX36" s="97">
        <f t="shared" si="17"/>
        <v>63.245263327251102</v>
      </c>
      <c r="BY36" s="100">
        <v>20600</v>
      </c>
      <c r="BZ36" s="145" t="s">
        <v>51</v>
      </c>
      <c r="CA36" s="100">
        <v>19800</v>
      </c>
      <c r="CB36" s="145" t="s">
        <v>51</v>
      </c>
      <c r="CC36" s="100">
        <v>30500</v>
      </c>
      <c r="CD36" s="147" t="s">
        <v>51</v>
      </c>
      <c r="CE36" s="96">
        <f t="shared" si="18"/>
        <v>23633.333333333332</v>
      </c>
      <c r="CF36" s="95">
        <f t="shared" si="19"/>
        <v>5960.1454120963672</v>
      </c>
      <c r="CG36" s="100">
        <v>20200</v>
      </c>
      <c r="CH36" s="145" t="s">
        <v>51</v>
      </c>
      <c r="CI36" s="100">
        <v>16500</v>
      </c>
      <c r="CJ36" s="145" t="s">
        <v>51</v>
      </c>
      <c r="CK36" s="100">
        <v>17800</v>
      </c>
      <c r="CL36" s="145" t="s">
        <v>51</v>
      </c>
      <c r="CM36" s="96">
        <f t="shared" si="20"/>
        <v>18166.666666666668</v>
      </c>
      <c r="CN36" s="95">
        <f t="shared" si="21"/>
        <v>1877.0544300401448</v>
      </c>
      <c r="CO36" s="100">
        <v>1920</v>
      </c>
      <c r="CP36" s="145" t="s">
        <v>51</v>
      </c>
      <c r="CQ36" s="100">
        <v>2180</v>
      </c>
      <c r="CR36" s="145" t="s">
        <v>51</v>
      </c>
      <c r="CS36" s="100">
        <v>2800</v>
      </c>
      <c r="CT36" s="145" t="s">
        <v>51</v>
      </c>
      <c r="CU36" s="96">
        <f t="shared" si="22"/>
        <v>2300</v>
      </c>
      <c r="CV36" s="95">
        <f t="shared" si="23"/>
        <v>452.10618221829259</v>
      </c>
      <c r="CW36" s="100">
        <v>1300</v>
      </c>
      <c r="CX36" s="145" t="s">
        <v>51</v>
      </c>
      <c r="CY36" s="100">
        <v>1190</v>
      </c>
      <c r="CZ36" s="145" t="s">
        <v>51</v>
      </c>
      <c r="DA36" s="100">
        <v>1400</v>
      </c>
      <c r="DB36" s="145" t="s">
        <v>51</v>
      </c>
      <c r="DC36" s="96">
        <f t="shared" si="24"/>
        <v>1296.6666666666667</v>
      </c>
      <c r="DD36" s="95">
        <f t="shared" si="25"/>
        <v>105.03967504392487</v>
      </c>
      <c r="DE36" s="100">
        <v>160</v>
      </c>
      <c r="DF36" s="145" t="s">
        <v>35</v>
      </c>
      <c r="DG36" s="100">
        <v>144</v>
      </c>
      <c r="DH36" s="145" t="s">
        <v>35</v>
      </c>
      <c r="DI36" s="100">
        <v>130</v>
      </c>
      <c r="DJ36" s="145" t="s">
        <v>35</v>
      </c>
      <c r="DK36" s="96">
        <f t="shared" si="26"/>
        <v>144.66666666666666</v>
      </c>
      <c r="DL36" s="95">
        <f t="shared" si="27"/>
        <v>15.01110699893027</v>
      </c>
    </row>
    <row r="37" spans="1:116" x14ac:dyDescent="0.25">
      <c r="A37" s="136">
        <v>300.10000000000002</v>
      </c>
      <c r="B37" s="122" t="s">
        <v>139</v>
      </c>
      <c r="C37" s="112" t="s">
        <v>140</v>
      </c>
      <c r="E37" s="99">
        <v>0.55600000000000005</v>
      </c>
      <c r="F37" s="137" t="s">
        <v>116</v>
      </c>
      <c r="G37" s="99">
        <v>0.57599999999999996</v>
      </c>
      <c r="H37" s="137" t="s">
        <v>116</v>
      </c>
      <c r="I37" s="99">
        <v>0.56799999999999995</v>
      </c>
      <c r="J37" s="137" t="s">
        <v>116</v>
      </c>
      <c r="K37" s="94">
        <f t="shared" si="0"/>
        <v>0.56666666666666676</v>
      </c>
      <c r="L37" s="95">
        <f t="shared" si="1"/>
        <v>1.0066445913694284E-2</v>
      </c>
      <c r="M37" s="99">
        <v>2.65</v>
      </c>
      <c r="N37" s="137" t="s">
        <v>96</v>
      </c>
      <c r="O37" s="99">
        <v>1.91</v>
      </c>
      <c r="P37" s="137" t="s">
        <v>96</v>
      </c>
      <c r="Q37" s="148">
        <v>5.32</v>
      </c>
      <c r="R37" s="137" t="s">
        <v>35</v>
      </c>
      <c r="S37" s="94">
        <f t="shared" si="2"/>
        <v>3.293333333333333</v>
      </c>
      <c r="T37" s="95">
        <f t="shared" si="3"/>
        <v>1.7937205282131705</v>
      </c>
      <c r="U37" s="99">
        <v>0.53200000000000003</v>
      </c>
      <c r="V37" s="137" t="s">
        <v>116</v>
      </c>
      <c r="W37" s="99">
        <v>0.318</v>
      </c>
      <c r="X37" s="137" t="s">
        <v>96</v>
      </c>
      <c r="Y37" s="99">
        <v>0.56799999999999995</v>
      </c>
      <c r="Z37" s="137" t="s">
        <v>116</v>
      </c>
      <c r="AA37" s="94">
        <f t="shared" si="4"/>
        <v>0.47266666666666673</v>
      </c>
      <c r="AB37" s="95">
        <f t="shared" si="5"/>
        <v>0.13514930015850318</v>
      </c>
      <c r="AC37" s="99">
        <v>0.30499999999999999</v>
      </c>
      <c r="AD37" s="137" t="s">
        <v>96</v>
      </c>
      <c r="AE37" s="99">
        <v>0.23599999999999999</v>
      </c>
      <c r="AF37" s="137" t="s">
        <v>96</v>
      </c>
      <c r="AG37" s="99">
        <v>0.34200000000000003</v>
      </c>
      <c r="AH37" s="137" t="s">
        <v>96</v>
      </c>
      <c r="AI37" s="94">
        <f t="shared" si="6"/>
        <v>0.29433333333333334</v>
      </c>
      <c r="AJ37" s="95">
        <f t="shared" si="7"/>
        <v>5.3799008664968277E-2</v>
      </c>
      <c r="AK37" s="99">
        <v>4.68</v>
      </c>
      <c r="AL37" s="137" t="s">
        <v>96</v>
      </c>
      <c r="AM37" s="99">
        <v>4.2</v>
      </c>
      <c r="AN37" s="137" t="s">
        <v>96</v>
      </c>
      <c r="AO37" s="99">
        <v>4.83</v>
      </c>
      <c r="AP37" s="137" t="s">
        <v>96</v>
      </c>
      <c r="AQ37" s="94">
        <f t="shared" si="8"/>
        <v>4.5699999999999994</v>
      </c>
      <c r="AR37" s="95">
        <f t="shared" si="9"/>
        <v>0.32908965343808655</v>
      </c>
      <c r="AS37" s="99">
        <v>19.100000000000001</v>
      </c>
      <c r="AT37" s="137" t="s">
        <v>35</v>
      </c>
      <c r="AU37" s="99">
        <v>8.23</v>
      </c>
      <c r="AV37" s="137" t="s">
        <v>35</v>
      </c>
      <c r="AW37" s="99">
        <v>9.69</v>
      </c>
      <c r="AX37" s="137" t="s">
        <v>35</v>
      </c>
      <c r="AY37" s="96">
        <f t="shared" si="10"/>
        <v>12.340000000000002</v>
      </c>
      <c r="AZ37" s="95">
        <f t="shared" si="11"/>
        <v>5.8996694822676305</v>
      </c>
      <c r="BA37" s="99">
        <v>26.6</v>
      </c>
      <c r="BB37" s="137" t="s">
        <v>35</v>
      </c>
      <c r="BC37" s="99">
        <v>25.7</v>
      </c>
      <c r="BD37" s="137" t="s">
        <v>35</v>
      </c>
      <c r="BE37" s="99">
        <v>27.5</v>
      </c>
      <c r="BF37" s="137" t="s">
        <v>35</v>
      </c>
      <c r="BG37" s="96">
        <f t="shared" si="12"/>
        <v>26.599999999999998</v>
      </c>
      <c r="BH37" s="95">
        <f t="shared" si="13"/>
        <v>0.90000000000000036</v>
      </c>
      <c r="BI37" s="99">
        <v>0.31</v>
      </c>
      <c r="BJ37" s="137" t="s">
        <v>96</v>
      </c>
      <c r="BK37" s="99">
        <v>0.24199999999999999</v>
      </c>
      <c r="BL37" s="137" t="s">
        <v>96</v>
      </c>
      <c r="BM37" s="99">
        <v>0.29099999999999998</v>
      </c>
      <c r="BN37" s="137" t="s">
        <v>96</v>
      </c>
      <c r="BO37" s="94">
        <f t="shared" si="14"/>
        <v>0.28099999999999997</v>
      </c>
      <c r="BP37" s="95">
        <f t="shared" si="15"/>
        <v>3.5085609585697612E-2</v>
      </c>
      <c r="BQ37" s="99">
        <v>0.56100000000000005</v>
      </c>
      <c r="BR37" s="137" t="s">
        <v>96</v>
      </c>
      <c r="BS37" s="99">
        <v>0.64400000000000002</v>
      </c>
      <c r="BT37" s="137" t="s">
        <v>96</v>
      </c>
      <c r="BU37" s="99">
        <v>0.44800000000000001</v>
      </c>
      <c r="BV37" s="137" t="s">
        <v>96</v>
      </c>
      <c r="BW37" s="94">
        <f t="shared" si="16"/>
        <v>0.55100000000000005</v>
      </c>
      <c r="BX37" s="95">
        <f t="shared" si="17"/>
        <v>9.8381908906058788E-2</v>
      </c>
      <c r="BY37" s="99">
        <v>6080</v>
      </c>
      <c r="BZ37" s="137" t="s">
        <v>51</v>
      </c>
      <c r="CA37" s="99">
        <v>5210</v>
      </c>
      <c r="CB37" s="137" t="s">
        <v>51</v>
      </c>
      <c r="CC37" s="99">
        <v>8690</v>
      </c>
      <c r="CD37" s="140" t="s">
        <v>51</v>
      </c>
      <c r="CE37" s="96">
        <f t="shared" si="18"/>
        <v>6660</v>
      </c>
      <c r="CF37" s="95">
        <f t="shared" si="19"/>
        <v>1811.0494195355354</v>
      </c>
      <c r="CG37" s="99">
        <v>8200</v>
      </c>
      <c r="CH37" s="137" t="s">
        <v>51</v>
      </c>
      <c r="CI37" s="99">
        <v>6420</v>
      </c>
      <c r="CJ37" s="137" t="s">
        <v>51</v>
      </c>
      <c r="CK37" s="99">
        <v>6320</v>
      </c>
      <c r="CL37" s="137" t="s">
        <v>51</v>
      </c>
      <c r="CM37" s="96">
        <f t="shared" si="20"/>
        <v>6980</v>
      </c>
      <c r="CN37" s="95">
        <f t="shared" si="21"/>
        <v>1057.7334257741882</v>
      </c>
      <c r="CO37" s="99">
        <v>3150</v>
      </c>
      <c r="CP37" s="137" t="s">
        <v>51</v>
      </c>
      <c r="CQ37" s="99">
        <v>4450</v>
      </c>
      <c r="CR37" s="137" t="s">
        <v>51</v>
      </c>
      <c r="CS37" s="99">
        <v>3080</v>
      </c>
      <c r="CT37" s="137" t="s">
        <v>51</v>
      </c>
      <c r="CU37" s="96">
        <f t="shared" si="22"/>
        <v>3560</v>
      </c>
      <c r="CV37" s="95">
        <f t="shared" si="23"/>
        <v>771.55686763841334</v>
      </c>
      <c r="CW37" s="99">
        <v>104</v>
      </c>
      <c r="CX37" s="137" t="s">
        <v>35</v>
      </c>
      <c r="CY37" s="99">
        <v>58</v>
      </c>
      <c r="CZ37" s="137" t="s">
        <v>35</v>
      </c>
      <c r="DA37" s="99">
        <v>106</v>
      </c>
      <c r="DB37" s="137" t="s">
        <v>35</v>
      </c>
      <c r="DC37" s="96">
        <f t="shared" si="24"/>
        <v>89.333333333333329</v>
      </c>
      <c r="DD37" s="95">
        <f t="shared" si="25"/>
        <v>27.153882472555079</v>
      </c>
      <c r="DE37" s="99">
        <v>25.1</v>
      </c>
      <c r="DF37" s="137" t="s">
        <v>35</v>
      </c>
      <c r="DG37" s="99">
        <v>22.9</v>
      </c>
      <c r="DH37" s="137" t="s">
        <v>35</v>
      </c>
      <c r="DI37" s="99">
        <v>30.6</v>
      </c>
      <c r="DJ37" s="137" t="s">
        <v>35</v>
      </c>
      <c r="DK37" s="96">
        <f t="shared" si="26"/>
        <v>26.2</v>
      </c>
      <c r="DL37" s="95">
        <f t="shared" si="27"/>
        <v>3.9661064030104192</v>
      </c>
    </row>
    <row r="38" spans="1:116" x14ac:dyDescent="0.25">
      <c r="A38" s="141">
        <v>350.11</v>
      </c>
      <c r="B38" s="142" t="s">
        <v>144</v>
      </c>
      <c r="C38" s="143" t="s">
        <v>145</v>
      </c>
      <c r="D38" s="144"/>
      <c r="E38" s="100">
        <v>1.1100000000000001</v>
      </c>
      <c r="F38" s="145" t="s">
        <v>116</v>
      </c>
      <c r="G38" s="100">
        <v>1.1499999999999999</v>
      </c>
      <c r="H38" s="145" t="s">
        <v>116</v>
      </c>
      <c r="I38" s="100">
        <v>1.1399999999999999</v>
      </c>
      <c r="J38" s="145" t="s">
        <v>116</v>
      </c>
      <c r="K38" s="94">
        <f t="shared" si="0"/>
        <v>1.1333333333333331</v>
      </c>
      <c r="L38" s="95">
        <f t="shared" si="1"/>
        <v>2.0816659994661223E-2</v>
      </c>
      <c r="M38" s="100">
        <v>1.1100000000000001</v>
      </c>
      <c r="N38" s="145" t="s">
        <v>116</v>
      </c>
      <c r="O38" s="100">
        <v>1.1499999999999999</v>
      </c>
      <c r="P38" s="145" t="s">
        <v>116</v>
      </c>
      <c r="Q38" s="100">
        <v>1.05</v>
      </c>
      <c r="R38" s="145" t="s">
        <v>116</v>
      </c>
      <c r="S38" s="94">
        <f t="shared" si="2"/>
        <v>1.1033333333333333</v>
      </c>
      <c r="T38" s="95">
        <f t="shared" si="3"/>
        <v>5.0332229568471609E-2</v>
      </c>
      <c r="U38" s="100">
        <v>1.06</v>
      </c>
      <c r="V38" s="145" t="s">
        <v>116</v>
      </c>
      <c r="W38" s="100">
        <v>1.1599999999999999</v>
      </c>
      <c r="X38" s="145" t="s">
        <v>116</v>
      </c>
      <c r="Y38" s="100">
        <v>1.1399999999999999</v>
      </c>
      <c r="Z38" s="145" t="s">
        <v>116</v>
      </c>
      <c r="AA38" s="94">
        <f t="shared" si="4"/>
        <v>1.1199999999999999</v>
      </c>
      <c r="AB38" s="95">
        <f t="shared" si="5"/>
        <v>5.2915026221291732E-2</v>
      </c>
      <c r="AC38" s="100">
        <v>1.1100000000000001</v>
      </c>
      <c r="AD38" s="145" t="s">
        <v>116</v>
      </c>
      <c r="AE38" s="100">
        <v>1.1100000000000001</v>
      </c>
      <c r="AF38" s="145" t="s">
        <v>116</v>
      </c>
      <c r="AG38" s="100">
        <v>1.1399999999999999</v>
      </c>
      <c r="AH38" s="145" t="s">
        <v>116</v>
      </c>
      <c r="AI38" s="94">
        <f t="shared" si="6"/>
        <v>1.1200000000000001</v>
      </c>
      <c r="AJ38" s="95">
        <f t="shared" si="7"/>
        <v>1.7320508075688662E-2</v>
      </c>
      <c r="AK38" s="100">
        <v>42.1</v>
      </c>
      <c r="AL38" s="145" t="s">
        <v>35</v>
      </c>
      <c r="AM38" s="100">
        <v>37.6</v>
      </c>
      <c r="AN38" s="145" t="s">
        <v>35</v>
      </c>
      <c r="AO38" s="100">
        <v>40</v>
      </c>
      <c r="AP38" s="145" t="s">
        <v>35</v>
      </c>
      <c r="AQ38" s="96">
        <f t="shared" si="8"/>
        <v>39.9</v>
      </c>
      <c r="AR38" s="95">
        <f t="shared" si="9"/>
        <v>2.2516660498395402</v>
      </c>
      <c r="AS38" s="100">
        <v>15.5</v>
      </c>
      <c r="AT38" s="145" t="s">
        <v>35</v>
      </c>
      <c r="AU38" s="100">
        <v>12.8</v>
      </c>
      <c r="AV38" s="145" t="s">
        <v>35</v>
      </c>
      <c r="AW38" s="100">
        <v>14.1</v>
      </c>
      <c r="AX38" s="145" t="s">
        <v>35</v>
      </c>
      <c r="AY38" s="96">
        <f t="shared" si="10"/>
        <v>14.133333333333333</v>
      </c>
      <c r="AZ38" s="95">
        <f t="shared" si="11"/>
        <v>1.3503086067019392</v>
      </c>
      <c r="BA38" s="100">
        <v>31.3</v>
      </c>
      <c r="BB38" s="145" t="s">
        <v>35</v>
      </c>
      <c r="BC38" s="100">
        <v>25.9</v>
      </c>
      <c r="BD38" s="145" t="s">
        <v>35</v>
      </c>
      <c r="BE38" s="100">
        <v>35.799999999999997</v>
      </c>
      <c r="BF38" s="145" t="s">
        <v>35</v>
      </c>
      <c r="BG38" s="96">
        <f t="shared" si="12"/>
        <v>31</v>
      </c>
      <c r="BH38" s="95">
        <f t="shared" si="13"/>
        <v>4.9568134925574858</v>
      </c>
      <c r="BI38" s="100">
        <v>0.432</v>
      </c>
      <c r="BJ38" s="145" t="s">
        <v>96</v>
      </c>
      <c r="BK38" s="100">
        <v>0.34499999999999997</v>
      </c>
      <c r="BL38" s="145" t="s">
        <v>96</v>
      </c>
      <c r="BM38" s="100">
        <v>1.19</v>
      </c>
      <c r="BN38" s="145" t="s">
        <v>116</v>
      </c>
      <c r="BO38" s="94">
        <f t="shared" si="14"/>
        <v>0.65566666666666662</v>
      </c>
      <c r="BP38" s="95">
        <f t="shared" si="15"/>
        <v>0.46478633083744342</v>
      </c>
      <c r="BQ38" s="100">
        <v>1.1599999999999999</v>
      </c>
      <c r="BR38" s="145" t="s">
        <v>116</v>
      </c>
      <c r="BS38" s="100">
        <v>1.1399999999999999</v>
      </c>
      <c r="BT38" s="145" t="s">
        <v>116</v>
      </c>
      <c r="BU38" s="100">
        <v>1.1100000000000001</v>
      </c>
      <c r="BV38" s="145" t="s">
        <v>116</v>
      </c>
      <c r="BW38" s="94">
        <f t="shared" si="16"/>
        <v>1.1366666666666667</v>
      </c>
      <c r="BX38" s="95">
        <f t="shared" si="17"/>
        <v>2.5166114784235739E-2</v>
      </c>
      <c r="BY38" s="100">
        <v>18000</v>
      </c>
      <c r="BZ38" s="145" t="s">
        <v>51</v>
      </c>
      <c r="CA38" s="100">
        <v>16400</v>
      </c>
      <c r="CB38" s="145" t="s">
        <v>51</v>
      </c>
      <c r="CC38" s="100">
        <v>14300</v>
      </c>
      <c r="CD38" s="147" t="s">
        <v>51</v>
      </c>
      <c r="CE38" s="96">
        <f t="shared" si="18"/>
        <v>16233.333333333334</v>
      </c>
      <c r="CF38" s="95">
        <f t="shared" si="19"/>
        <v>1855.6220879622374</v>
      </c>
      <c r="CG38" s="100">
        <v>13000</v>
      </c>
      <c r="CH38" s="145" t="s">
        <v>51</v>
      </c>
      <c r="CI38" s="100">
        <v>10000</v>
      </c>
      <c r="CJ38" s="145" t="s">
        <v>51</v>
      </c>
      <c r="CK38" s="100">
        <v>11600</v>
      </c>
      <c r="CL38" s="145" t="s">
        <v>51</v>
      </c>
      <c r="CM38" s="96">
        <f t="shared" si="20"/>
        <v>11533.333333333334</v>
      </c>
      <c r="CN38" s="95">
        <f t="shared" si="21"/>
        <v>1501.1106998930302</v>
      </c>
      <c r="CO38" s="100">
        <v>2770</v>
      </c>
      <c r="CP38" s="145" t="s">
        <v>51</v>
      </c>
      <c r="CQ38" s="100">
        <v>4260</v>
      </c>
      <c r="CR38" s="145" t="s">
        <v>51</v>
      </c>
      <c r="CS38" s="100">
        <v>2870</v>
      </c>
      <c r="CT38" s="145" t="s">
        <v>51</v>
      </c>
      <c r="CU38" s="96">
        <f t="shared" si="22"/>
        <v>3300</v>
      </c>
      <c r="CV38" s="95">
        <f t="shared" si="23"/>
        <v>832.88654689579425</v>
      </c>
      <c r="CW38" s="100">
        <v>331</v>
      </c>
      <c r="CX38" s="145" t="s">
        <v>51</v>
      </c>
      <c r="CY38" s="100">
        <v>179</v>
      </c>
      <c r="CZ38" s="145" t="s">
        <v>51</v>
      </c>
      <c r="DA38" s="100">
        <v>314</v>
      </c>
      <c r="DB38" s="145" t="s">
        <v>51</v>
      </c>
      <c r="DC38" s="96">
        <f t="shared" si="24"/>
        <v>274.66666666666669</v>
      </c>
      <c r="DD38" s="95">
        <f t="shared" si="25"/>
        <v>83.284652447694882</v>
      </c>
      <c r="DE38" s="100">
        <v>11.6</v>
      </c>
      <c r="DF38" s="145" t="s">
        <v>35</v>
      </c>
      <c r="DG38" s="100">
        <v>12.4</v>
      </c>
      <c r="DH38" s="145" t="s">
        <v>35</v>
      </c>
      <c r="DI38" s="100">
        <v>15.5</v>
      </c>
      <c r="DJ38" s="145" t="s">
        <v>35</v>
      </c>
      <c r="DK38" s="96">
        <f t="shared" si="26"/>
        <v>13.166666666666666</v>
      </c>
      <c r="DL38" s="95">
        <f t="shared" si="27"/>
        <v>2.0599352740640517</v>
      </c>
    </row>
    <row r="39" spans="1:116" x14ac:dyDescent="0.25">
      <c r="A39" s="136">
        <v>400.12</v>
      </c>
      <c r="B39" s="122" t="s">
        <v>150</v>
      </c>
      <c r="C39" s="112" t="s">
        <v>151</v>
      </c>
      <c r="E39" s="99">
        <v>0.44400000000000001</v>
      </c>
      <c r="F39" s="137" t="s">
        <v>116</v>
      </c>
      <c r="G39" s="99">
        <v>0.46100000000000002</v>
      </c>
      <c r="H39" s="137" t="s">
        <v>116</v>
      </c>
      <c r="I39" s="99">
        <v>0.45500000000000002</v>
      </c>
      <c r="J39" s="137" t="s">
        <v>116</v>
      </c>
      <c r="K39" s="94">
        <f t="shared" si="0"/>
        <v>0.45333333333333337</v>
      </c>
      <c r="L39" s="95">
        <f t="shared" si="1"/>
        <v>8.6216781042517173E-3</v>
      </c>
      <c r="M39" s="148">
        <v>7.18</v>
      </c>
      <c r="N39" s="137" t="s">
        <v>35</v>
      </c>
      <c r="O39" s="99">
        <v>3.9</v>
      </c>
      <c r="P39" s="137" t="s">
        <v>96</v>
      </c>
      <c r="Q39" s="148">
        <v>11.6</v>
      </c>
      <c r="R39" s="137" t="s">
        <v>35</v>
      </c>
      <c r="S39" s="94">
        <f t="shared" si="2"/>
        <v>7.56</v>
      </c>
      <c r="T39" s="95">
        <f t="shared" si="3"/>
        <v>3.864039337273887</v>
      </c>
      <c r="U39" s="99">
        <v>0.42599999999999999</v>
      </c>
      <c r="V39" s="137" t="s">
        <v>116</v>
      </c>
      <c r="W39" s="99">
        <v>0.46500000000000002</v>
      </c>
      <c r="X39" s="137" t="s">
        <v>116</v>
      </c>
      <c r="Y39" s="99">
        <v>0.45500000000000002</v>
      </c>
      <c r="Z39" s="137" t="s">
        <v>116</v>
      </c>
      <c r="AA39" s="94">
        <f t="shared" si="4"/>
        <v>0.44866666666666671</v>
      </c>
      <c r="AB39" s="95">
        <f t="shared" si="5"/>
        <v>2.0256686138984677E-2</v>
      </c>
      <c r="AC39" s="99">
        <v>0.44400000000000001</v>
      </c>
      <c r="AD39" s="137" t="s">
        <v>116</v>
      </c>
      <c r="AE39" s="99">
        <v>0.44400000000000001</v>
      </c>
      <c r="AF39" s="137" t="s">
        <v>116</v>
      </c>
      <c r="AG39" s="99">
        <v>0.45500000000000002</v>
      </c>
      <c r="AH39" s="137" t="s">
        <v>116</v>
      </c>
      <c r="AI39" s="94">
        <f t="shared" si="6"/>
        <v>0.44766666666666666</v>
      </c>
      <c r="AJ39" s="95">
        <f t="shared" si="7"/>
        <v>6.3508529610858894E-3</v>
      </c>
      <c r="AK39" s="99">
        <v>1730</v>
      </c>
      <c r="AL39" s="137" t="s">
        <v>51</v>
      </c>
      <c r="AM39" s="99">
        <v>1620</v>
      </c>
      <c r="AN39" s="137" t="s">
        <v>51</v>
      </c>
      <c r="AO39" s="99">
        <v>1530</v>
      </c>
      <c r="AP39" s="137" t="s">
        <v>51</v>
      </c>
      <c r="AQ39" s="96">
        <f t="shared" si="8"/>
        <v>1626.6666666666667</v>
      </c>
      <c r="AR39" s="95">
        <f t="shared" si="9"/>
        <v>100.16652800877813</v>
      </c>
      <c r="AS39" s="99">
        <v>1100</v>
      </c>
      <c r="AT39" s="137" t="s">
        <v>51</v>
      </c>
      <c r="AU39" s="99">
        <v>1300</v>
      </c>
      <c r="AV39" s="137" t="s">
        <v>51</v>
      </c>
      <c r="AW39" s="99">
        <v>1210</v>
      </c>
      <c r="AX39" s="137" t="s">
        <v>51</v>
      </c>
      <c r="AY39" s="96">
        <f t="shared" si="10"/>
        <v>1203.3333333333333</v>
      </c>
      <c r="AZ39" s="95">
        <f t="shared" si="11"/>
        <v>100.16652800877813</v>
      </c>
      <c r="BA39" s="99">
        <v>648</v>
      </c>
      <c r="BB39" s="137" t="s">
        <v>51</v>
      </c>
      <c r="BC39" s="99">
        <v>737</v>
      </c>
      <c r="BD39" s="137" t="s">
        <v>51</v>
      </c>
      <c r="BE39" s="99">
        <v>639</v>
      </c>
      <c r="BF39" s="137" t="s">
        <v>51</v>
      </c>
      <c r="BG39" s="96">
        <f t="shared" si="12"/>
        <v>674.66666666666663</v>
      </c>
      <c r="BH39" s="95">
        <f t="shared" si="13"/>
        <v>54.169487106057538</v>
      </c>
      <c r="BI39" s="99">
        <v>26.4</v>
      </c>
      <c r="BJ39" s="137" t="s">
        <v>35</v>
      </c>
      <c r="BK39" s="99">
        <v>24.1</v>
      </c>
      <c r="BL39" s="137" t="s">
        <v>35</v>
      </c>
      <c r="BM39" s="99">
        <v>17.8</v>
      </c>
      <c r="BN39" s="137" t="s">
        <v>35</v>
      </c>
      <c r="BO39" s="96">
        <f t="shared" si="14"/>
        <v>22.766666666666666</v>
      </c>
      <c r="BP39" s="95">
        <f t="shared" si="15"/>
        <v>4.4523402086243919</v>
      </c>
      <c r="BQ39" s="99">
        <v>4.34</v>
      </c>
      <c r="BR39" s="137" t="s">
        <v>96</v>
      </c>
      <c r="BS39" s="148">
        <v>6.34</v>
      </c>
      <c r="BT39" s="137" t="s">
        <v>35</v>
      </c>
      <c r="BU39" s="148">
        <v>7.7</v>
      </c>
      <c r="BV39" s="137" t="s">
        <v>35</v>
      </c>
      <c r="BW39" s="175">
        <f>AVERAGE(BS39,BU39)</f>
        <v>7.02</v>
      </c>
      <c r="BX39" s="176">
        <f>STDEV(BS39,BU39)</f>
        <v>0.96166522241370489</v>
      </c>
      <c r="BY39" s="99">
        <v>92100</v>
      </c>
      <c r="BZ39" s="137" t="s">
        <v>51</v>
      </c>
      <c r="CA39" s="99">
        <v>76300</v>
      </c>
      <c r="CB39" s="137" t="s">
        <v>51</v>
      </c>
      <c r="CC39" s="99">
        <v>103000</v>
      </c>
      <c r="CD39" s="140" t="s">
        <v>51</v>
      </c>
      <c r="CE39" s="96">
        <f t="shared" si="18"/>
        <v>90466.666666666672</v>
      </c>
      <c r="CF39" s="95">
        <f t="shared" si="19"/>
        <v>13424.728426800073</v>
      </c>
      <c r="CG39" s="99">
        <v>97400</v>
      </c>
      <c r="CH39" s="137" t="s">
        <v>51</v>
      </c>
      <c r="CI39" s="99">
        <v>74800</v>
      </c>
      <c r="CJ39" s="137" t="s">
        <v>51</v>
      </c>
      <c r="CK39" s="99">
        <v>85300</v>
      </c>
      <c r="CL39" s="137" t="s">
        <v>51</v>
      </c>
      <c r="CM39" s="96">
        <f t="shared" si="20"/>
        <v>85833.333333333328</v>
      </c>
      <c r="CN39" s="95">
        <f t="shared" si="21"/>
        <v>11309.435588628372</v>
      </c>
      <c r="CO39" s="99">
        <v>11900</v>
      </c>
      <c r="CP39" s="137" t="s">
        <v>51</v>
      </c>
      <c r="CQ39" s="99">
        <v>20200</v>
      </c>
      <c r="CR39" s="137" t="s">
        <v>51</v>
      </c>
      <c r="CS39" s="99">
        <v>13900</v>
      </c>
      <c r="CT39" s="137" t="s">
        <v>51</v>
      </c>
      <c r="CU39" s="96">
        <f t="shared" si="22"/>
        <v>15333.333333333334</v>
      </c>
      <c r="CV39" s="95">
        <f t="shared" si="23"/>
        <v>4331.6663460305108</v>
      </c>
      <c r="CW39" s="99">
        <v>2450</v>
      </c>
      <c r="CX39" s="137" t="s">
        <v>51</v>
      </c>
      <c r="CY39" s="99">
        <v>2400</v>
      </c>
      <c r="CZ39" s="137" t="s">
        <v>51</v>
      </c>
      <c r="DA39" s="99">
        <v>3400</v>
      </c>
      <c r="DB39" s="137" t="s">
        <v>51</v>
      </c>
      <c r="DC39" s="96">
        <f t="shared" si="24"/>
        <v>2750</v>
      </c>
      <c r="DD39" s="95">
        <f t="shared" si="25"/>
        <v>563.47138347923226</v>
      </c>
      <c r="DE39" s="99">
        <v>85</v>
      </c>
      <c r="DF39" s="137" t="s">
        <v>35</v>
      </c>
      <c r="DG39" s="99">
        <v>81.599999999999994</v>
      </c>
      <c r="DH39" s="137" t="s">
        <v>35</v>
      </c>
      <c r="DI39" s="99">
        <v>85</v>
      </c>
      <c r="DJ39" s="137" t="s">
        <v>35</v>
      </c>
      <c r="DK39" s="96">
        <f t="shared" si="26"/>
        <v>83.86666666666666</v>
      </c>
      <c r="DL39" s="95">
        <f t="shared" si="27"/>
        <v>1.9629909152447309</v>
      </c>
    </row>
    <row r="40" spans="1:116" x14ac:dyDescent="0.25">
      <c r="A40" s="141">
        <v>450.12</v>
      </c>
      <c r="B40" s="142" t="s">
        <v>159</v>
      </c>
      <c r="C40" s="143" t="s">
        <v>160</v>
      </c>
      <c r="D40" s="144"/>
      <c r="E40" s="100">
        <v>2.2200000000000002</v>
      </c>
      <c r="F40" s="145" t="s">
        <v>116</v>
      </c>
      <c r="G40" s="100">
        <v>2.2999999999999998</v>
      </c>
      <c r="H40" s="145" t="s">
        <v>116</v>
      </c>
      <c r="I40" s="100">
        <v>2.27</v>
      </c>
      <c r="J40" s="145" t="s">
        <v>116</v>
      </c>
      <c r="K40" s="94">
        <f t="shared" si="0"/>
        <v>2.2633333333333332</v>
      </c>
      <c r="L40" s="95">
        <f t="shared" si="1"/>
        <v>4.0414518843273621E-2</v>
      </c>
      <c r="M40" s="100">
        <v>2.2200000000000002</v>
      </c>
      <c r="N40" s="145" t="s">
        <v>116</v>
      </c>
      <c r="O40" s="100">
        <v>2.2999999999999998</v>
      </c>
      <c r="P40" s="145" t="s">
        <v>116</v>
      </c>
      <c r="Q40" s="100">
        <v>2.11</v>
      </c>
      <c r="R40" s="145" t="s">
        <v>116</v>
      </c>
      <c r="S40" s="94">
        <f t="shared" si="2"/>
        <v>2.2099999999999995</v>
      </c>
      <c r="T40" s="95">
        <f t="shared" si="3"/>
        <v>9.5393920141694552E-2</v>
      </c>
      <c r="U40" s="100">
        <v>2.13</v>
      </c>
      <c r="V40" s="145" t="s">
        <v>116</v>
      </c>
      <c r="W40" s="100">
        <v>2.33</v>
      </c>
      <c r="X40" s="145" t="s">
        <v>116</v>
      </c>
      <c r="Y40" s="100">
        <v>2.27</v>
      </c>
      <c r="Z40" s="145" t="s">
        <v>116</v>
      </c>
      <c r="AA40" s="94">
        <f t="shared" si="4"/>
        <v>2.2433333333333336</v>
      </c>
      <c r="AB40" s="95">
        <f t="shared" si="5"/>
        <v>0.10263202878893778</v>
      </c>
      <c r="AC40" s="100">
        <v>2.2200000000000002</v>
      </c>
      <c r="AD40" s="145" t="s">
        <v>116</v>
      </c>
      <c r="AE40" s="100">
        <v>2.2200000000000002</v>
      </c>
      <c r="AF40" s="145" t="s">
        <v>116</v>
      </c>
      <c r="AG40" s="100">
        <v>2.27</v>
      </c>
      <c r="AH40" s="145" t="s">
        <v>116</v>
      </c>
      <c r="AI40" s="94">
        <f t="shared" si="6"/>
        <v>2.2366666666666668</v>
      </c>
      <c r="AJ40" s="95">
        <f t="shared" si="7"/>
        <v>2.8867513459481187E-2</v>
      </c>
      <c r="AK40" s="100">
        <v>66.7</v>
      </c>
      <c r="AL40" s="145" t="s">
        <v>35</v>
      </c>
      <c r="AM40" s="100">
        <v>64.400000000000006</v>
      </c>
      <c r="AN40" s="145" t="s">
        <v>35</v>
      </c>
      <c r="AO40" s="100">
        <v>65.3</v>
      </c>
      <c r="AP40" s="145" t="s">
        <v>35</v>
      </c>
      <c r="AQ40" s="96">
        <f t="shared" si="8"/>
        <v>65.466666666666683</v>
      </c>
      <c r="AR40" s="95">
        <f t="shared" si="9"/>
        <v>1.1590225767142464</v>
      </c>
      <c r="AS40" s="100">
        <v>83.8</v>
      </c>
      <c r="AT40" s="145" t="s">
        <v>35</v>
      </c>
      <c r="AU40" s="100">
        <v>51.5</v>
      </c>
      <c r="AV40" s="145" t="s">
        <v>35</v>
      </c>
      <c r="AW40" s="100">
        <v>41.3</v>
      </c>
      <c r="AX40" s="145" t="s">
        <v>35</v>
      </c>
      <c r="AY40" s="96">
        <f t="shared" si="10"/>
        <v>58.866666666666674</v>
      </c>
      <c r="AZ40" s="95">
        <f t="shared" si="11"/>
        <v>22.187008210512104</v>
      </c>
      <c r="BA40" s="100">
        <v>8.3000000000000007</v>
      </c>
      <c r="BB40" s="145" t="s">
        <v>35</v>
      </c>
      <c r="BC40" s="100">
        <v>9.59</v>
      </c>
      <c r="BD40" s="145" t="s">
        <v>35</v>
      </c>
      <c r="BE40" s="100">
        <v>7.06</v>
      </c>
      <c r="BF40" s="145" t="s">
        <v>35</v>
      </c>
      <c r="BG40" s="96">
        <f t="shared" si="12"/>
        <v>8.3166666666666664</v>
      </c>
      <c r="BH40" s="95">
        <f t="shared" si="13"/>
        <v>1.2650823425110937</v>
      </c>
      <c r="BI40" s="100">
        <v>2.38</v>
      </c>
      <c r="BJ40" s="145" t="s">
        <v>116</v>
      </c>
      <c r="BK40" s="100">
        <v>2.38</v>
      </c>
      <c r="BL40" s="145" t="s">
        <v>116</v>
      </c>
      <c r="BM40" s="100">
        <v>2.38</v>
      </c>
      <c r="BN40" s="145" t="s">
        <v>116</v>
      </c>
      <c r="BO40" s="94">
        <f t="shared" si="14"/>
        <v>2.38</v>
      </c>
      <c r="BP40" s="95">
        <f t="shared" si="15"/>
        <v>0</v>
      </c>
      <c r="BQ40" s="100">
        <v>2.33</v>
      </c>
      <c r="BR40" s="145" t="s">
        <v>116</v>
      </c>
      <c r="BS40" s="100">
        <v>2.27</v>
      </c>
      <c r="BT40" s="145" t="s">
        <v>116</v>
      </c>
      <c r="BU40" s="100">
        <v>2.2200000000000002</v>
      </c>
      <c r="BV40" s="145" t="s">
        <v>116</v>
      </c>
      <c r="BW40" s="94">
        <f t="shared" si="16"/>
        <v>2.2733333333333334</v>
      </c>
      <c r="BX40" s="95">
        <f t="shared" si="17"/>
        <v>5.5075705472860961E-2</v>
      </c>
      <c r="BY40" s="100">
        <v>10300</v>
      </c>
      <c r="BZ40" s="145" t="s">
        <v>51</v>
      </c>
      <c r="CA40" s="100">
        <v>5420</v>
      </c>
      <c r="CB40" s="145" t="s">
        <v>51</v>
      </c>
      <c r="CC40" s="100">
        <v>7910</v>
      </c>
      <c r="CD40" s="147" t="s">
        <v>51</v>
      </c>
      <c r="CE40" s="96">
        <f t="shared" si="18"/>
        <v>7876.666666666667</v>
      </c>
      <c r="CF40" s="95">
        <f t="shared" si="19"/>
        <v>2440.1707590521873</v>
      </c>
      <c r="CG40" s="100">
        <v>5370</v>
      </c>
      <c r="CH40" s="145" t="s">
        <v>51</v>
      </c>
      <c r="CI40" s="100">
        <v>3990</v>
      </c>
      <c r="CJ40" s="145" t="s">
        <v>51</v>
      </c>
      <c r="CK40" s="100">
        <v>3350</v>
      </c>
      <c r="CL40" s="145" t="s">
        <v>51</v>
      </c>
      <c r="CM40" s="96">
        <f t="shared" si="20"/>
        <v>4236.666666666667</v>
      </c>
      <c r="CN40" s="95">
        <f t="shared" si="21"/>
        <v>1032.3436120465569</v>
      </c>
      <c r="CO40" s="100">
        <v>454</v>
      </c>
      <c r="CP40" s="145" t="s">
        <v>35</v>
      </c>
      <c r="CQ40" s="100">
        <v>463</v>
      </c>
      <c r="CR40" s="145" t="s">
        <v>35</v>
      </c>
      <c r="CS40" s="100">
        <v>567</v>
      </c>
      <c r="CT40" s="145" t="s">
        <v>35</v>
      </c>
      <c r="CU40" s="96">
        <f t="shared" si="22"/>
        <v>494.66666666666669</v>
      </c>
      <c r="CV40" s="95">
        <f t="shared" si="23"/>
        <v>62.803927690338874</v>
      </c>
      <c r="CW40" s="100">
        <v>410</v>
      </c>
      <c r="CX40" s="145" t="s">
        <v>51</v>
      </c>
      <c r="CY40" s="100">
        <v>216</v>
      </c>
      <c r="CZ40" s="145" t="s">
        <v>51</v>
      </c>
      <c r="DA40" s="100">
        <v>295</v>
      </c>
      <c r="DB40" s="145" t="s">
        <v>51</v>
      </c>
      <c r="DC40" s="96">
        <f t="shared" si="24"/>
        <v>307</v>
      </c>
      <c r="DD40" s="95">
        <f t="shared" si="25"/>
        <v>97.5551126287085</v>
      </c>
      <c r="DE40" s="100">
        <v>6.43</v>
      </c>
      <c r="DF40" s="145" t="s">
        <v>35</v>
      </c>
      <c r="DG40" s="100">
        <v>6.14</v>
      </c>
      <c r="DH40" s="145" t="s">
        <v>35</v>
      </c>
      <c r="DI40" s="100">
        <v>6.33</v>
      </c>
      <c r="DJ40" s="145" t="s">
        <v>35</v>
      </c>
      <c r="DK40" s="96">
        <f t="shared" si="26"/>
        <v>6.3</v>
      </c>
      <c r="DL40" s="95">
        <f t="shared" si="27"/>
        <v>0.14730919862656242</v>
      </c>
    </row>
    <row r="41" spans="1:116" x14ac:dyDescent="0.25">
      <c r="A41" s="136">
        <v>500.03</v>
      </c>
      <c r="B41" s="122" t="s">
        <v>165</v>
      </c>
      <c r="C41" s="112" t="s">
        <v>166</v>
      </c>
      <c r="E41" s="99">
        <v>2.4500000000000002</v>
      </c>
      <c r="F41" s="137" t="s">
        <v>96</v>
      </c>
      <c r="G41" s="99">
        <v>2.27</v>
      </c>
      <c r="H41" s="137" t="s">
        <v>96</v>
      </c>
      <c r="I41" s="99">
        <v>4.3099999999999996</v>
      </c>
      <c r="J41" s="137" t="s">
        <v>96</v>
      </c>
      <c r="K41" s="94">
        <f t="shared" si="0"/>
        <v>3.0100000000000002</v>
      </c>
      <c r="L41" s="95">
        <f t="shared" si="1"/>
        <v>1.129424632279638</v>
      </c>
      <c r="M41" s="99">
        <v>14.1</v>
      </c>
      <c r="N41" s="137" t="s">
        <v>35</v>
      </c>
      <c r="O41" s="99">
        <v>7.12</v>
      </c>
      <c r="P41" s="137" t="s">
        <v>35</v>
      </c>
      <c r="Q41" s="99">
        <v>31.7</v>
      </c>
      <c r="R41" s="137" t="s">
        <v>35</v>
      </c>
      <c r="S41" s="96">
        <f t="shared" si="2"/>
        <v>17.64</v>
      </c>
      <c r="T41" s="95">
        <f t="shared" si="3"/>
        <v>12.666601754219634</v>
      </c>
      <c r="U41" s="99">
        <v>1.04</v>
      </c>
      <c r="V41" s="137" t="s">
        <v>96</v>
      </c>
      <c r="W41" s="99">
        <v>4.88</v>
      </c>
      <c r="X41" s="137" t="s">
        <v>96</v>
      </c>
      <c r="Y41" s="99">
        <v>1.55</v>
      </c>
      <c r="Z41" s="137" t="s">
        <v>96</v>
      </c>
      <c r="AA41" s="94">
        <f t="shared" si="4"/>
        <v>2.4899999999999998</v>
      </c>
      <c r="AB41" s="95">
        <f t="shared" si="5"/>
        <v>2.0854495918146765</v>
      </c>
      <c r="AC41" s="99">
        <v>3.3</v>
      </c>
      <c r="AD41" s="137" t="s">
        <v>96</v>
      </c>
      <c r="AE41" s="99">
        <v>1.49</v>
      </c>
      <c r="AF41" s="137" t="s">
        <v>96</v>
      </c>
      <c r="AG41" s="99">
        <v>1.69</v>
      </c>
      <c r="AH41" s="137" t="s">
        <v>96</v>
      </c>
      <c r="AI41" s="94">
        <f t="shared" si="6"/>
        <v>2.16</v>
      </c>
      <c r="AJ41" s="95">
        <f t="shared" si="7"/>
        <v>0.99232051273769317</v>
      </c>
      <c r="AK41" s="99">
        <v>44400</v>
      </c>
      <c r="AL41" s="137" t="s">
        <v>51</v>
      </c>
      <c r="AM41" s="99">
        <v>47400</v>
      </c>
      <c r="AN41" s="137" t="s">
        <v>51</v>
      </c>
      <c r="AO41" s="99">
        <v>40600</v>
      </c>
      <c r="AP41" s="137" t="s">
        <v>51</v>
      </c>
      <c r="AQ41" s="96">
        <f t="shared" si="8"/>
        <v>44133.333333333336</v>
      </c>
      <c r="AR41" s="95">
        <f t="shared" si="9"/>
        <v>3407.8341117685486</v>
      </c>
      <c r="AS41" s="99">
        <v>47900</v>
      </c>
      <c r="AT41" s="137" t="s">
        <v>51</v>
      </c>
      <c r="AU41" s="99">
        <v>55700</v>
      </c>
      <c r="AV41" s="137" t="s">
        <v>51</v>
      </c>
      <c r="AW41" s="99">
        <v>57400</v>
      </c>
      <c r="AX41" s="137" t="s">
        <v>51</v>
      </c>
      <c r="AY41" s="96">
        <f t="shared" si="10"/>
        <v>53666.666666666664</v>
      </c>
      <c r="AZ41" s="95">
        <f t="shared" si="11"/>
        <v>5065.8990646610137</v>
      </c>
      <c r="BA41" s="99">
        <v>4020</v>
      </c>
      <c r="BB41" s="137" t="s">
        <v>51</v>
      </c>
      <c r="BC41" s="99">
        <v>5230</v>
      </c>
      <c r="BD41" s="137" t="s">
        <v>51</v>
      </c>
      <c r="BE41" s="99">
        <v>4620</v>
      </c>
      <c r="BF41" s="137" t="s">
        <v>51</v>
      </c>
      <c r="BG41" s="96">
        <f t="shared" si="12"/>
        <v>4623.333333333333</v>
      </c>
      <c r="BH41" s="95">
        <f t="shared" si="13"/>
        <v>605.00688701314141</v>
      </c>
      <c r="BI41" s="99">
        <v>1960</v>
      </c>
      <c r="BJ41" s="137" t="s">
        <v>51</v>
      </c>
      <c r="BK41" s="99">
        <v>1620</v>
      </c>
      <c r="BL41" s="137" t="s">
        <v>1594</v>
      </c>
      <c r="BM41" s="99">
        <v>1520</v>
      </c>
      <c r="BN41" s="137" t="s">
        <v>1594</v>
      </c>
      <c r="BO41" s="96">
        <f t="shared" si="14"/>
        <v>1700</v>
      </c>
      <c r="BP41" s="95">
        <f t="shared" si="15"/>
        <v>230.65125189341592</v>
      </c>
      <c r="BQ41" s="99">
        <v>211</v>
      </c>
      <c r="BR41" s="137" t="s">
        <v>1594</v>
      </c>
      <c r="BS41" s="99">
        <v>239</v>
      </c>
      <c r="BT41" s="137" t="s">
        <v>1594</v>
      </c>
      <c r="BU41" s="99">
        <v>458</v>
      </c>
      <c r="BV41" s="137" t="s">
        <v>51</v>
      </c>
      <c r="BW41" s="96">
        <f t="shared" si="16"/>
        <v>302.66666666666669</v>
      </c>
      <c r="BX41" s="95">
        <f t="shared" si="17"/>
        <v>135.24915280079702</v>
      </c>
      <c r="BY41" s="99">
        <v>338000</v>
      </c>
      <c r="BZ41" s="137" t="s">
        <v>51</v>
      </c>
      <c r="CA41" s="99">
        <v>311000</v>
      </c>
      <c r="CB41" s="137" t="s">
        <v>51</v>
      </c>
      <c r="CC41" s="99">
        <v>460000</v>
      </c>
      <c r="CD41" s="140" t="s">
        <v>51</v>
      </c>
      <c r="CE41" s="96">
        <f t="shared" si="18"/>
        <v>369666.66666666669</v>
      </c>
      <c r="CF41" s="95">
        <f t="shared" si="19"/>
        <v>79387.23658960138</v>
      </c>
      <c r="CG41" s="99">
        <v>314000</v>
      </c>
      <c r="CH41" s="137" t="s">
        <v>51</v>
      </c>
      <c r="CI41" s="99">
        <v>213000</v>
      </c>
      <c r="CJ41" s="137" t="s">
        <v>51</v>
      </c>
      <c r="CK41" s="99">
        <v>244000</v>
      </c>
      <c r="CL41" s="137" t="s">
        <v>51</v>
      </c>
      <c r="CM41" s="96">
        <f t="shared" si="20"/>
        <v>257000</v>
      </c>
      <c r="CN41" s="95">
        <f t="shared" si="21"/>
        <v>51739.733281106121</v>
      </c>
      <c r="CO41" s="99">
        <v>17900</v>
      </c>
      <c r="CP41" s="137" t="s">
        <v>51</v>
      </c>
      <c r="CQ41" s="99">
        <v>27000</v>
      </c>
      <c r="CR41" s="137" t="s">
        <v>51</v>
      </c>
      <c r="CS41" s="99">
        <v>22000</v>
      </c>
      <c r="CT41" s="137" t="s">
        <v>51</v>
      </c>
      <c r="CU41" s="96">
        <f t="shared" si="22"/>
        <v>22300</v>
      </c>
      <c r="CV41" s="95">
        <f t="shared" si="23"/>
        <v>4557.4115460423363</v>
      </c>
      <c r="CW41" s="99">
        <v>48700</v>
      </c>
      <c r="CX41" s="137" t="s">
        <v>51</v>
      </c>
      <c r="CY41" s="99">
        <v>30300</v>
      </c>
      <c r="CZ41" s="137" t="s">
        <v>51</v>
      </c>
      <c r="DA41" s="99">
        <v>40400</v>
      </c>
      <c r="DB41" s="137" t="s">
        <v>51</v>
      </c>
      <c r="DC41" s="96">
        <f t="shared" si="24"/>
        <v>39800</v>
      </c>
      <c r="DD41" s="95">
        <f t="shared" si="25"/>
        <v>9214.6622292952234</v>
      </c>
      <c r="DE41" s="99">
        <v>1400</v>
      </c>
      <c r="DF41" s="137" t="s">
        <v>51</v>
      </c>
      <c r="DG41" s="99">
        <v>1190</v>
      </c>
      <c r="DH41" s="137" t="s">
        <v>51</v>
      </c>
      <c r="DI41" s="99">
        <v>1420</v>
      </c>
      <c r="DJ41" s="137" t="s">
        <v>51</v>
      </c>
      <c r="DK41" s="96">
        <f t="shared" si="26"/>
        <v>1336.6666666666667</v>
      </c>
      <c r="DL41" s="95">
        <f t="shared" si="27"/>
        <v>127.41009902410929</v>
      </c>
    </row>
    <row r="42" spans="1:116" x14ac:dyDescent="0.25">
      <c r="A42" s="141">
        <v>550.14</v>
      </c>
      <c r="B42" s="142" t="s">
        <v>177</v>
      </c>
      <c r="C42" s="143" t="s">
        <v>178</v>
      </c>
      <c r="D42" s="144"/>
      <c r="E42" s="100">
        <v>1.1100000000000001</v>
      </c>
      <c r="F42" s="145" t="s">
        <v>116</v>
      </c>
      <c r="G42" s="100">
        <v>1.1499999999999999</v>
      </c>
      <c r="H42" s="145" t="s">
        <v>116</v>
      </c>
      <c r="I42" s="100">
        <v>1.1399999999999999</v>
      </c>
      <c r="J42" s="145" t="s">
        <v>116</v>
      </c>
      <c r="K42" s="94">
        <f t="shared" si="0"/>
        <v>1.1333333333333331</v>
      </c>
      <c r="L42" s="95">
        <f t="shared" si="1"/>
        <v>2.0816659994661223E-2</v>
      </c>
      <c r="M42" s="100">
        <v>1.1100000000000001</v>
      </c>
      <c r="N42" s="145" t="s">
        <v>116</v>
      </c>
      <c r="O42" s="100">
        <v>1.1499999999999999</v>
      </c>
      <c r="P42" s="145" t="s">
        <v>116</v>
      </c>
      <c r="Q42" s="100">
        <v>1.05</v>
      </c>
      <c r="R42" s="145" t="s">
        <v>116</v>
      </c>
      <c r="S42" s="94">
        <f t="shared" si="2"/>
        <v>1.1033333333333333</v>
      </c>
      <c r="T42" s="95">
        <f t="shared" si="3"/>
        <v>5.0332229568471609E-2</v>
      </c>
      <c r="U42" s="100">
        <v>1.06</v>
      </c>
      <c r="V42" s="145" t="s">
        <v>116</v>
      </c>
      <c r="W42" s="100">
        <v>1.1599999999999999</v>
      </c>
      <c r="X42" s="145" t="s">
        <v>116</v>
      </c>
      <c r="Y42" s="100">
        <v>1.1399999999999999</v>
      </c>
      <c r="Z42" s="145" t="s">
        <v>116</v>
      </c>
      <c r="AA42" s="94">
        <f t="shared" si="4"/>
        <v>1.1199999999999999</v>
      </c>
      <c r="AB42" s="95">
        <f t="shared" si="5"/>
        <v>5.2915026221291732E-2</v>
      </c>
      <c r="AC42" s="100">
        <v>1.1100000000000001</v>
      </c>
      <c r="AD42" s="145" t="s">
        <v>116</v>
      </c>
      <c r="AE42" s="100">
        <v>1.1100000000000001</v>
      </c>
      <c r="AF42" s="145" t="s">
        <v>116</v>
      </c>
      <c r="AG42" s="100">
        <v>1.1399999999999999</v>
      </c>
      <c r="AH42" s="145" t="s">
        <v>116</v>
      </c>
      <c r="AI42" s="94">
        <f t="shared" si="6"/>
        <v>1.1200000000000001</v>
      </c>
      <c r="AJ42" s="95">
        <f t="shared" si="7"/>
        <v>1.7320508075688662E-2</v>
      </c>
      <c r="AK42" s="100">
        <v>1630</v>
      </c>
      <c r="AL42" s="145" t="s">
        <v>51</v>
      </c>
      <c r="AM42" s="100">
        <v>1440</v>
      </c>
      <c r="AN42" s="145" t="s">
        <v>51</v>
      </c>
      <c r="AO42" s="100">
        <v>1520</v>
      </c>
      <c r="AP42" s="145" t="s">
        <v>51</v>
      </c>
      <c r="AQ42" s="96">
        <f t="shared" si="8"/>
        <v>1530</v>
      </c>
      <c r="AR42" s="95">
        <f t="shared" si="9"/>
        <v>95.393920141694565</v>
      </c>
      <c r="AS42" s="100">
        <v>2680</v>
      </c>
      <c r="AT42" s="145" t="s">
        <v>51</v>
      </c>
      <c r="AU42" s="100">
        <v>2530</v>
      </c>
      <c r="AV42" s="145" t="s">
        <v>51</v>
      </c>
      <c r="AW42" s="100">
        <v>2340</v>
      </c>
      <c r="AX42" s="145" t="s">
        <v>51</v>
      </c>
      <c r="AY42" s="96">
        <f t="shared" si="10"/>
        <v>2516.6666666666665</v>
      </c>
      <c r="AZ42" s="95">
        <f t="shared" si="11"/>
        <v>170.39170558842744</v>
      </c>
      <c r="BA42" s="100">
        <v>58.2</v>
      </c>
      <c r="BB42" s="145" t="s">
        <v>51</v>
      </c>
      <c r="BC42" s="100">
        <v>132</v>
      </c>
      <c r="BD42" s="145" t="s">
        <v>51</v>
      </c>
      <c r="BE42" s="100">
        <v>120</v>
      </c>
      <c r="BF42" s="145" t="s">
        <v>51</v>
      </c>
      <c r="BG42" s="96">
        <f t="shared" si="12"/>
        <v>103.39999999999999</v>
      </c>
      <c r="BH42" s="95">
        <f t="shared" si="13"/>
        <v>39.601515122530401</v>
      </c>
      <c r="BI42" s="100">
        <v>63.2</v>
      </c>
      <c r="BJ42" s="145" t="s">
        <v>35</v>
      </c>
      <c r="BK42" s="100">
        <v>59</v>
      </c>
      <c r="BL42" s="145" t="s">
        <v>35</v>
      </c>
      <c r="BM42" s="100">
        <v>39.299999999999997</v>
      </c>
      <c r="BN42" s="145" t="s">
        <v>35</v>
      </c>
      <c r="BO42" s="96">
        <f t="shared" si="14"/>
        <v>53.833333333333336</v>
      </c>
      <c r="BP42" s="95">
        <f t="shared" si="15"/>
        <v>12.760224658419334</v>
      </c>
      <c r="BQ42" s="100">
        <v>14.7</v>
      </c>
      <c r="BR42" s="145" t="s">
        <v>35</v>
      </c>
      <c r="BS42" s="100">
        <v>29.7</v>
      </c>
      <c r="BT42" s="145" t="s">
        <v>35</v>
      </c>
      <c r="BU42" s="100">
        <v>27.3</v>
      </c>
      <c r="BV42" s="145" t="s">
        <v>35</v>
      </c>
      <c r="BW42" s="96">
        <f t="shared" si="16"/>
        <v>23.900000000000002</v>
      </c>
      <c r="BX42" s="95">
        <f t="shared" si="17"/>
        <v>8.0572948313934649</v>
      </c>
      <c r="BY42" s="100">
        <v>721</v>
      </c>
      <c r="BZ42" s="145" t="s">
        <v>51</v>
      </c>
      <c r="CA42" s="100">
        <v>723</v>
      </c>
      <c r="CB42" s="145" t="s">
        <v>51</v>
      </c>
      <c r="CC42" s="100">
        <v>427</v>
      </c>
      <c r="CD42" s="147" t="s">
        <v>35</v>
      </c>
      <c r="CE42" s="96">
        <f t="shared" si="18"/>
        <v>623.66666666666663</v>
      </c>
      <c r="CF42" s="95">
        <f t="shared" si="19"/>
        <v>170.32126506497471</v>
      </c>
      <c r="CG42" s="100">
        <v>298</v>
      </c>
      <c r="CH42" s="145" t="s">
        <v>35</v>
      </c>
      <c r="CI42" s="100">
        <v>281</v>
      </c>
      <c r="CJ42" s="145" t="s">
        <v>35</v>
      </c>
      <c r="CK42" s="100">
        <v>243</v>
      </c>
      <c r="CL42" s="145" t="s">
        <v>35</v>
      </c>
      <c r="CM42" s="96">
        <f t="shared" si="20"/>
        <v>274</v>
      </c>
      <c r="CN42" s="95">
        <f t="shared" si="21"/>
        <v>28.160255680657446</v>
      </c>
      <c r="CO42" s="100">
        <v>11.5</v>
      </c>
      <c r="CP42" s="145" t="s">
        <v>35</v>
      </c>
      <c r="CQ42" s="100">
        <v>7.86</v>
      </c>
      <c r="CR42" s="145" t="s">
        <v>35</v>
      </c>
      <c r="CS42" s="100">
        <v>12.8</v>
      </c>
      <c r="CT42" s="145" t="s">
        <v>35</v>
      </c>
      <c r="CU42" s="96">
        <f t="shared" si="22"/>
        <v>10.719999999999999</v>
      </c>
      <c r="CV42" s="95">
        <f t="shared" si="23"/>
        <v>2.5607030284670027</v>
      </c>
      <c r="CW42" s="100">
        <v>85.9</v>
      </c>
      <c r="CX42" s="145" t="s">
        <v>35</v>
      </c>
      <c r="CY42" s="100">
        <v>50.3</v>
      </c>
      <c r="CZ42" s="145" t="s">
        <v>35</v>
      </c>
      <c r="DA42" s="100">
        <v>76.400000000000006</v>
      </c>
      <c r="DB42" s="145" t="s">
        <v>35</v>
      </c>
      <c r="DC42" s="96">
        <f t="shared" si="24"/>
        <v>70.86666666666666</v>
      </c>
      <c r="DD42" s="95">
        <f t="shared" si="25"/>
        <v>18.433755269432627</v>
      </c>
      <c r="DE42" s="100">
        <v>1.51</v>
      </c>
      <c r="DF42" s="145" t="s">
        <v>96</v>
      </c>
      <c r="DG42" s="100">
        <v>1.34</v>
      </c>
      <c r="DH42" s="145" t="s">
        <v>96</v>
      </c>
      <c r="DI42" s="100">
        <v>2.35</v>
      </c>
      <c r="DJ42" s="145" t="s">
        <v>96</v>
      </c>
      <c r="DK42" s="94">
        <f t="shared" si="26"/>
        <v>1.7333333333333334</v>
      </c>
      <c r="DL42" s="95">
        <f t="shared" si="27"/>
        <v>0.54077105445219076</v>
      </c>
    </row>
    <row r="43" spans="1:116" x14ac:dyDescent="0.25">
      <c r="A43" s="136">
        <v>600.15</v>
      </c>
      <c r="B43" s="122" t="s">
        <v>183</v>
      </c>
      <c r="C43" s="112" t="s">
        <v>184</v>
      </c>
      <c r="E43" s="99">
        <v>1.1100000000000001</v>
      </c>
      <c r="F43" s="137" t="s">
        <v>116</v>
      </c>
      <c r="G43" s="99">
        <v>1.1499999999999999</v>
      </c>
      <c r="H43" s="137" t="s">
        <v>116</v>
      </c>
      <c r="I43" s="99">
        <v>1.1399999999999999</v>
      </c>
      <c r="J43" s="137" t="s">
        <v>116</v>
      </c>
      <c r="K43" s="94">
        <f t="shared" si="0"/>
        <v>1.1333333333333331</v>
      </c>
      <c r="L43" s="95">
        <f t="shared" si="1"/>
        <v>2.0816659994661223E-2</v>
      </c>
      <c r="M43" s="99">
        <v>1.1100000000000001</v>
      </c>
      <c r="N43" s="137" t="s">
        <v>116</v>
      </c>
      <c r="O43" s="99">
        <v>1.1499999999999999</v>
      </c>
      <c r="P43" s="137" t="s">
        <v>116</v>
      </c>
      <c r="Q43" s="99">
        <v>1.05</v>
      </c>
      <c r="R43" s="137" t="s">
        <v>116</v>
      </c>
      <c r="S43" s="94">
        <f t="shared" si="2"/>
        <v>1.1033333333333333</v>
      </c>
      <c r="T43" s="95">
        <f t="shared" si="3"/>
        <v>5.0332229568471609E-2</v>
      </c>
      <c r="U43" s="99">
        <v>1.06</v>
      </c>
      <c r="V43" s="137" t="s">
        <v>116</v>
      </c>
      <c r="W43" s="99">
        <v>1.1599999999999999</v>
      </c>
      <c r="X43" s="137" t="s">
        <v>116</v>
      </c>
      <c r="Y43" s="99">
        <v>1.1399999999999999</v>
      </c>
      <c r="Z43" s="137" t="s">
        <v>116</v>
      </c>
      <c r="AA43" s="94">
        <f t="shared" si="4"/>
        <v>1.1199999999999999</v>
      </c>
      <c r="AB43" s="95">
        <f t="shared" si="5"/>
        <v>5.2915026221291732E-2</v>
      </c>
      <c r="AC43" s="99">
        <v>1.1100000000000001</v>
      </c>
      <c r="AD43" s="137" t="s">
        <v>116</v>
      </c>
      <c r="AE43" s="99">
        <v>1.1100000000000001</v>
      </c>
      <c r="AF43" s="137" t="s">
        <v>116</v>
      </c>
      <c r="AG43" s="99">
        <v>1.1399999999999999</v>
      </c>
      <c r="AH43" s="137" t="s">
        <v>116</v>
      </c>
      <c r="AI43" s="94">
        <f t="shared" si="6"/>
        <v>1.1200000000000001</v>
      </c>
      <c r="AJ43" s="95">
        <f t="shared" si="7"/>
        <v>1.7320508075688662E-2</v>
      </c>
      <c r="AK43" s="99">
        <v>1340</v>
      </c>
      <c r="AL43" s="137" t="s">
        <v>51</v>
      </c>
      <c r="AM43" s="99">
        <v>1280</v>
      </c>
      <c r="AN43" s="137" t="s">
        <v>51</v>
      </c>
      <c r="AO43" s="99">
        <v>1370</v>
      </c>
      <c r="AP43" s="137" t="s">
        <v>51</v>
      </c>
      <c r="AQ43" s="96">
        <f t="shared" si="8"/>
        <v>1330</v>
      </c>
      <c r="AR43" s="95">
        <f t="shared" si="9"/>
        <v>45.825756949558397</v>
      </c>
      <c r="AS43" s="99">
        <v>3770</v>
      </c>
      <c r="AT43" s="137" t="s">
        <v>51</v>
      </c>
      <c r="AU43" s="99">
        <v>1980</v>
      </c>
      <c r="AV43" s="137" t="s">
        <v>51</v>
      </c>
      <c r="AW43" s="99">
        <v>1520</v>
      </c>
      <c r="AX43" s="137" t="s">
        <v>51</v>
      </c>
      <c r="AY43" s="96">
        <f t="shared" si="10"/>
        <v>2423.3333333333335</v>
      </c>
      <c r="AZ43" s="95">
        <f t="shared" si="11"/>
        <v>1188.7107862442126</v>
      </c>
      <c r="BA43" s="99">
        <v>78.099999999999994</v>
      </c>
      <c r="BB43" s="137" t="s">
        <v>51</v>
      </c>
      <c r="BC43" s="99">
        <v>263</v>
      </c>
      <c r="BD43" s="137" t="s">
        <v>51</v>
      </c>
      <c r="BE43" s="99">
        <v>250</v>
      </c>
      <c r="BF43" s="137" t="s">
        <v>51</v>
      </c>
      <c r="BG43" s="96">
        <f t="shared" si="12"/>
        <v>197.03333333333333</v>
      </c>
      <c r="BH43" s="95">
        <f t="shared" si="13"/>
        <v>103.20418273177364</v>
      </c>
      <c r="BI43" s="99">
        <v>135</v>
      </c>
      <c r="BJ43" s="137" t="s">
        <v>35</v>
      </c>
      <c r="BK43" s="99">
        <v>123</v>
      </c>
      <c r="BL43" s="137" t="s">
        <v>35</v>
      </c>
      <c r="BM43" s="99">
        <v>74.8</v>
      </c>
      <c r="BN43" s="137" t="s">
        <v>35</v>
      </c>
      <c r="BO43" s="96">
        <f t="shared" si="14"/>
        <v>110.93333333333334</v>
      </c>
      <c r="BP43" s="95">
        <f t="shared" si="15"/>
        <v>31.862412547284194</v>
      </c>
      <c r="BQ43" s="99">
        <v>46.2</v>
      </c>
      <c r="BR43" s="137" t="s">
        <v>35</v>
      </c>
      <c r="BS43" s="99">
        <v>81.099999999999994</v>
      </c>
      <c r="BT43" s="137" t="s">
        <v>35</v>
      </c>
      <c r="BU43" s="99">
        <v>85.5</v>
      </c>
      <c r="BV43" s="137" t="s">
        <v>35</v>
      </c>
      <c r="BW43" s="96">
        <f t="shared" si="16"/>
        <v>70.933333333333337</v>
      </c>
      <c r="BX43" s="95">
        <f t="shared" si="17"/>
        <v>21.53237871981014</v>
      </c>
      <c r="BY43" s="99">
        <v>601</v>
      </c>
      <c r="BZ43" s="137" t="s">
        <v>51</v>
      </c>
      <c r="CA43" s="99">
        <v>635</v>
      </c>
      <c r="CB43" s="137" t="s">
        <v>51</v>
      </c>
      <c r="CC43" s="99">
        <v>383</v>
      </c>
      <c r="CD43" s="140" t="s">
        <v>35</v>
      </c>
      <c r="CE43" s="96">
        <f t="shared" si="18"/>
        <v>539.66666666666663</v>
      </c>
      <c r="CF43" s="95">
        <f t="shared" si="19"/>
        <v>136.73819266515596</v>
      </c>
      <c r="CG43" s="99">
        <v>359</v>
      </c>
      <c r="CH43" s="137" t="s">
        <v>35</v>
      </c>
      <c r="CI43" s="99">
        <v>361</v>
      </c>
      <c r="CJ43" s="137" t="s">
        <v>35</v>
      </c>
      <c r="CK43" s="99">
        <v>322</v>
      </c>
      <c r="CL43" s="137" t="s">
        <v>35</v>
      </c>
      <c r="CM43" s="96">
        <f t="shared" si="20"/>
        <v>347.33333333333331</v>
      </c>
      <c r="CN43" s="95">
        <f t="shared" si="21"/>
        <v>21.962088546705509</v>
      </c>
      <c r="CO43" s="99">
        <v>10.1</v>
      </c>
      <c r="CP43" s="137" t="s">
        <v>35</v>
      </c>
      <c r="CQ43" s="99">
        <v>6.03</v>
      </c>
      <c r="CR43" s="137" t="s">
        <v>96</v>
      </c>
      <c r="CS43" s="99">
        <v>7.72</v>
      </c>
      <c r="CT43" s="137" t="s">
        <v>35</v>
      </c>
      <c r="CU43" s="96">
        <f t="shared" si="22"/>
        <v>7.9499999999999993</v>
      </c>
      <c r="CV43" s="95">
        <f t="shared" si="23"/>
        <v>2.044724920374382</v>
      </c>
      <c r="CW43" s="99">
        <v>124</v>
      </c>
      <c r="CX43" s="137" t="s">
        <v>35</v>
      </c>
      <c r="CY43" s="99">
        <v>82.7</v>
      </c>
      <c r="CZ43" s="137" t="s">
        <v>35</v>
      </c>
      <c r="DA43" s="99">
        <v>119</v>
      </c>
      <c r="DB43" s="137" t="s">
        <v>35</v>
      </c>
      <c r="DC43" s="96">
        <f t="shared" si="24"/>
        <v>108.56666666666666</v>
      </c>
      <c r="DD43" s="95">
        <f t="shared" si="25"/>
        <v>22.540260276521551</v>
      </c>
      <c r="DE43" s="99">
        <v>1.95</v>
      </c>
      <c r="DF43" s="137" t="s">
        <v>96</v>
      </c>
      <c r="DG43" s="99">
        <v>1.36</v>
      </c>
      <c r="DH43" s="137" t="s">
        <v>96</v>
      </c>
      <c r="DI43" s="99">
        <v>3.76</v>
      </c>
      <c r="DJ43" s="137" t="s">
        <v>96</v>
      </c>
      <c r="DK43" s="94">
        <f t="shared" si="26"/>
        <v>2.3566666666666669</v>
      </c>
      <c r="DL43" s="95">
        <f t="shared" si="27"/>
        <v>1.2506131829360079</v>
      </c>
    </row>
    <row r="44" spans="1:116" x14ac:dyDescent="0.25">
      <c r="A44" s="141">
        <v>328</v>
      </c>
      <c r="B44" s="143" t="s">
        <v>191</v>
      </c>
      <c r="C44" s="143" t="s">
        <v>192</v>
      </c>
      <c r="D44" s="144"/>
      <c r="E44" s="100">
        <v>1.1100000000000001</v>
      </c>
      <c r="F44" s="145" t="s">
        <v>116</v>
      </c>
      <c r="G44" s="100">
        <v>1.1499999999999999</v>
      </c>
      <c r="H44" s="145" t="s">
        <v>116</v>
      </c>
      <c r="I44" s="100">
        <v>1.1399999999999999</v>
      </c>
      <c r="J44" s="145" t="s">
        <v>116</v>
      </c>
      <c r="K44" s="94">
        <f t="shared" si="0"/>
        <v>1.1333333333333331</v>
      </c>
      <c r="L44" s="95">
        <f t="shared" si="1"/>
        <v>2.0816659994661223E-2</v>
      </c>
      <c r="M44" s="100">
        <v>0.755</v>
      </c>
      <c r="N44" s="145" t="s">
        <v>96</v>
      </c>
      <c r="O44" s="100">
        <v>1.1499999999999999</v>
      </c>
      <c r="P44" s="145" t="s">
        <v>116</v>
      </c>
      <c r="Q44" s="100">
        <v>1.27</v>
      </c>
      <c r="R44" s="145" t="s">
        <v>96</v>
      </c>
      <c r="S44" s="94">
        <f t="shared" si="2"/>
        <v>1.0583333333333333</v>
      </c>
      <c r="T44" s="95">
        <f t="shared" si="3"/>
        <v>0.26945933521281717</v>
      </c>
      <c r="U44" s="100">
        <v>1.06</v>
      </c>
      <c r="V44" s="145" t="s">
        <v>116</v>
      </c>
      <c r="W44" s="100">
        <v>1.1599999999999999</v>
      </c>
      <c r="X44" s="145" t="s">
        <v>116</v>
      </c>
      <c r="Y44" s="100">
        <v>1.1399999999999999</v>
      </c>
      <c r="Z44" s="145" t="s">
        <v>116</v>
      </c>
      <c r="AA44" s="94">
        <f t="shared" si="4"/>
        <v>1.1199999999999999</v>
      </c>
      <c r="AB44" s="95">
        <f t="shared" si="5"/>
        <v>5.2915026221291732E-2</v>
      </c>
      <c r="AC44" s="100">
        <v>1.1100000000000001</v>
      </c>
      <c r="AD44" s="145" t="s">
        <v>116</v>
      </c>
      <c r="AE44" s="100">
        <v>1.1100000000000001</v>
      </c>
      <c r="AF44" s="145" t="s">
        <v>116</v>
      </c>
      <c r="AG44" s="100">
        <v>1.1399999999999999</v>
      </c>
      <c r="AH44" s="145" t="s">
        <v>116</v>
      </c>
      <c r="AI44" s="94">
        <f t="shared" si="6"/>
        <v>1.1200000000000001</v>
      </c>
      <c r="AJ44" s="95">
        <f t="shared" si="7"/>
        <v>1.7320508075688662E-2</v>
      </c>
      <c r="AK44" s="100">
        <v>1.06</v>
      </c>
      <c r="AL44" s="145" t="s">
        <v>116</v>
      </c>
      <c r="AM44" s="100">
        <v>1.1599999999999999</v>
      </c>
      <c r="AN44" s="145" t="s">
        <v>116</v>
      </c>
      <c r="AO44" s="100">
        <v>1.19</v>
      </c>
      <c r="AP44" s="145" t="s">
        <v>116</v>
      </c>
      <c r="AQ44" s="94">
        <f t="shared" si="8"/>
        <v>1.1366666666666665</v>
      </c>
      <c r="AR44" s="95">
        <f t="shared" si="9"/>
        <v>6.8068592855540386E-2</v>
      </c>
      <c r="AS44" s="100">
        <v>2.74</v>
      </c>
      <c r="AT44" s="145" t="s">
        <v>96</v>
      </c>
      <c r="AU44" s="100">
        <v>2.19</v>
      </c>
      <c r="AV44" s="145" t="s">
        <v>96</v>
      </c>
      <c r="AW44" s="100">
        <v>1.25</v>
      </c>
      <c r="AX44" s="145" t="s">
        <v>116</v>
      </c>
      <c r="AY44" s="94">
        <f t="shared" si="10"/>
        <v>2.06</v>
      </c>
      <c r="AZ44" s="95">
        <f t="shared" si="11"/>
        <v>0.75345869163478385</v>
      </c>
      <c r="BA44" s="100">
        <v>1.19</v>
      </c>
      <c r="BB44" s="145" t="s">
        <v>116</v>
      </c>
      <c r="BC44" s="100">
        <v>1.19</v>
      </c>
      <c r="BD44" s="145" t="s">
        <v>116</v>
      </c>
      <c r="BE44" s="100">
        <v>1.19</v>
      </c>
      <c r="BF44" s="145" t="s">
        <v>116</v>
      </c>
      <c r="BG44" s="94">
        <f t="shared" si="12"/>
        <v>1.19</v>
      </c>
      <c r="BH44" s="95">
        <f t="shared" si="13"/>
        <v>0</v>
      </c>
      <c r="BI44" s="100">
        <v>1.19</v>
      </c>
      <c r="BJ44" s="145" t="s">
        <v>116</v>
      </c>
      <c r="BK44" s="100">
        <v>1.19</v>
      </c>
      <c r="BL44" s="145" t="s">
        <v>116</v>
      </c>
      <c r="BM44" s="100">
        <v>1.19</v>
      </c>
      <c r="BN44" s="145" t="s">
        <v>116</v>
      </c>
      <c r="BO44" s="94">
        <f t="shared" si="14"/>
        <v>1.19</v>
      </c>
      <c r="BP44" s="95">
        <f t="shared" si="15"/>
        <v>0</v>
      </c>
      <c r="BQ44" s="100">
        <v>1.1599999999999999</v>
      </c>
      <c r="BR44" s="145" t="s">
        <v>116</v>
      </c>
      <c r="BS44" s="100">
        <v>1.1399999999999999</v>
      </c>
      <c r="BT44" s="145" t="s">
        <v>116</v>
      </c>
      <c r="BU44" s="100">
        <v>1.1100000000000001</v>
      </c>
      <c r="BV44" s="145" t="s">
        <v>116</v>
      </c>
      <c r="BW44" s="94">
        <f t="shared" si="16"/>
        <v>1.1366666666666667</v>
      </c>
      <c r="BX44" s="95">
        <f t="shared" si="17"/>
        <v>2.5166114784235739E-2</v>
      </c>
      <c r="BY44" s="100">
        <v>5210</v>
      </c>
      <c r="BZ44" s="145" t="s">
        <v>51</v>
      </c>
      <c r="CA44" s="100">
        <v>4670</v>
      </c>
      <c r="CB44" s="145" t="s">
        <v>51</v>
      </c>
      <c r="CC44" s="100">
        <v>8940</v>
      </c>
      <c r="CD44" s="147" t="s">
        <v>51</v>
      </c>
      <c r="CE44" s="96">
        <f t="shared" si="18"/>
        <v>6273.333333333333</v>
      </c>
      <c r="CF44" s="95">
        <f t="shared" si="19"/>
        <v>2325.1308206923186</v>
      </c>
      <c r="CG44" s="100">
        <v>8380</v>
      </c>
      <c r="CH44" s="145" t="s">
        <v>51</v>
      </c>
      <c r="CI44" s="100">
        <v>6720</v>
      </c>
      <c r="CJ44" s="145" t="s">
        <v>51</v>
      </c>
      <c r="CK44" s="100">
        <v>6290</v>
      </c>
      <c r="CL44" s="145" t="s">
        <v>51</v>
      </c>
      <c r="CM44" s="96">
        <f t="shared" si="20"/>
        <v>7130</v>
      </c>
      <c r="CN44" s="95">
        <f t="shared" si="21"/>
        <v>1103.6756769993619</v>
      </c>
      <c r="CO44" s="100">
        <v>2710</v>
      </c>
      <c r="CP44" s="145" t="s">
        <v>51</v>
      </c>
      <c r="CQ44" s="100">
        <v>3940</v>
      </c>
      <c r="CR44" s="145" t="s">
        <v>51</v>
      </c>
      <c r="CS44" s="100">
        <v>2790</v>
      </c>
      <c r="CT44" s="145" t="s">
        <v>51</v>
      </c>
      <c r="CU44" s="96">
        <f t="shared" si="22"/>
        <v>3146.6666666666665</v>
      </c>
      <c r="CV44" s="95">
        <f t="shared" si="23"/>
        <v>688.21023919535946</v>
      </c>
      <c r="CW44" s="100">
        <v>203</v>
      </c>
      <c r="CX44" s="145" t="s">
        <v>51</v>
      </c>
      <c r="CY44" s="100">
        <v>110</v>
      </c>
      <c r="CZ44" s="145" t="s">
        <v>51</v>
      </c>
      <c r="DA44" s="100">
        <v>163</v>
      </c>
      <c r="DB44" s="145" t="s">
        <v>51</v>
      </c>
      <c r="DC44" s="96">
        <f t="shared" si="24"/>
        <v>158.66666666666666</v>
      </c>
      <c r="DD44" s="95">
        <f t="shared" si="25"/>
        <v>46.651187909134059</v>
      </c>
      <c r="DE44" s="100">
        <v>11.3</v>
      </c>
      <c r="DF44" s="145" t="s">
        <v>35</v>
      </c>
      <c r="DG44" s="100">
        <v>11.5</v>
      </c>
      <c r="DH44" s="145" t="s">
        <v>35</v>
      </c>
      <c r="DI44" s="100">
        <v>14</v>
      </c>
      <c r="DJ44" s="145" t="s">
        <v>35</v>
      </c>
      <c r="DK44" s="96">
        <f t="shared" si="26"/>
        <v>12.266666666666666</v>
      </c>
      <c r="DL44" s="95">
        <f t="shared" si="27"/>
        <v>1.5044378795195674</v>
      </c>
    </row>
    <row r="45" spans="1:116" x14ac:dyDescent="0.25">
      <c r="A45" s="136">
        <v>428</v>
      </c>
      <c r="B45" s="112" t="s">
        <v>197</v>
      </c>
      <c r="C45" s="112" t="s">
        <v>198</v>
      </c>
      <c r="E45" s="99">
        <v>1.67</v>
      </c>
      <c r="F45" s="137" t="s">
        <v>116</v>
      </c>
      <c r="G45" s="99">
        <v>1.73</v>
      </c>
      <c r="H45" s="137" t="s">
        <v>116</v>
      </c>
      <c r="I45" s="99">
        <v>1.7</v>
      </c>
      <c r="J45" s="137" t="s">
        <v>116</v>
      </c>
      <c r="K45" s="94">
        <f t="shared" si="0"/>
        <v>1.7</v>
      </c>
      <c r="L45" s="95">
        <f t="shared" si="1"/>
        <v>3.0000000000000027E-2</v>
      </c>
      <c r="M45" s="148">
        <v>5.85</v>
      </c>
      <c r="N45" s="137" t="s">
        <v>35</v>
      </c>
      <c r="O45" s="99">
        <v>1.73</v>
      </c>
      <c r="P45" s="137" t="s">
        <v>116</v>
      </c>
      <c r="Q45" s="148">
        <v>17.899999999999999</v>
      </c>
      <c r="R45" s="137" t="s">
        <v>35</v>
      </c>
      <c r="S45" s="94">
        <f t="shared" si="2"/>
        <v>8.4933333333333323</v>
      </c>
      <c r="T45" s="95">
        <f t="shared" si="3"/>
        <v>8.4028348391083671</v>
      </c>
      <c r="U45" s="99">
        <v>1.6</v>
      </c>
      <c r="V45" s="137" t="s">
        <v>116</v>
      </c>
      <c r="W45" s="99">
        <v>1.74</v>
      </c>
      <c r="X45" s="137" t="s">
        <v>116</v>
      </c>
      <c r="Y45" s="99">
        <v>1.7</v>
      </c>
      <c r="Z45" s="137" t="s">
        <v>116</v>
      </c>
      <c r="AA45" s="94">
        <f t="shared" si="4"/>
        <v>1.68</v>
      </c>
      <c r="AB45" s="95">
        <f t="shared" si="5"/>
        <v>7.2111025509279725E-2</v>
      </c>
      <c r="AC45" s="99">
        <v>1.67</v>
      </c>
      <c r="AD45" s="137" t="s">
        <v>116</v>
      </c>
      <c r="AE45" s="99">
        <v>1.67</v>
      </c>
      <c r="AF45" s="137" t="s">
        <v>116</v>
      </c>
      <c r="AG45" s="99">
        <v>1.7</v>
      </c>
      <c r="AH45" s="137" t="s">
        <v>116</v>
      </c>
      <c r="AI45" s="94">
        <f t="shared" si="6"/>
        <v>1.68</v>
      </c>
      <c r="AJ45" s="95">
        <f t="shared" si="7"/>
        <v>1.732050807568879E-2</v>
      </c>
      <c r="AK45" s="99">
        <v>179</v>
      </c>
      <c r="AL45" s="137" t="s">
        <v>35</v>
      </c>
      <c r="AM45" s="99">
        <v>169</v>
      </c>
      <c r="AN45" s="137" t="s">
        <v>35</v>
      </c>
      <c r="AO45" s="99">
        <v>163</v>
      </c>
      <c r="AP45" s="137" t="s">
        <v>35</v>
      </c>
      <c r="AQ45" s="96">
        <f t="shared" si="8"/>
        <v>170.33333333333334</v>
      </c>
      <c r="AR45" s="95">
        <f t="shared" si="9"/>
        <v>8.0829037686547611</v>
      </c>
      <c r="AS45" s="99">
        <v>384</v>
      </c>
      <c r="AT45" s="137" t="s">
        <v>51</v>
      </c>
      <c r="AU45" s="99">
        <v>358</v>
      </c>
      <c r="AV45" s="137" t="s">
        <v>51</v>
      </c>
      <c r="AW45" s="99">
        <v>297</v>
      </c>
      <c r="AX45" s="137" t="s">
        <v>35</v>
      </c>
      <c r="AY45" s="96">
        <f t="shared" si="10"/>
        <v>346.33333333333331</v>
      </c>
      <c r="AZ45" s="95">
        <f t="shared" si="11"/>
        <v>44.657959350303315</v>
      </c>
      <c r="BA45" s="99">
        <v>851</v>
      </c>
      <c r="BB45" s="137" t="s">
        <v>51</v>
      </c>
      <c r="BC45" s="99">
        <v>786</v>
      </c>
      <c r="BD45" s="137" t="s">
        <v>51</v>
      </c>
      <c r="BE45" s="99">
        <v>1150</v>
      </c>
      <c r="BF45" s="137" t="s">
        <v>51</v>
      </c>
      <c r="BG45" s="96">
        <f t="shared" si="12"/>
        <v>929</v>
      </c>
      <c r="BH45" s="95">
        <f t="shared" si="13"/>
        <v>194.13139879988503</v>
      </c>
      <c r="BI45" s="148">
        <v>11.9</v>
      </c>
      <c r="BJ45" s="173" t="s">
        <v>35</v>
      </c>
      <c r="BK45" s="148">
        <v>8.81</v>
      </c>
      <c r="BL45" s="137" t="s">
        <v>35</v>
      </c>
      <c r="BM45" s="99">
        <v>4.13</v>
      </c>
      <c r="BN45" s="137" t="s">
        <v>96</v>
      </c>
      <c r="BO45" s="175">
        <f>AVERAGE(BI45,BK45)</f>
        <v>10.355</v>
      </c>
      <c r="BP45" s="176">
        <f>STDEV(BI45,BK45)</f>
        <v>2.1849599538664357</v>
      </c>
      <c r="BQ45" s="99">
        <v>4.95</v>
      </c>
      <c r="BR45" s="137" t="s">
        <v>96</v>
      </c>
      <c r="BS45" s="99">
        <v>3.5</v>
      </c>
      <c r="BT45" s="137" t="s">
        <v>96</v>
      </c>
      <c r="BU45" s="148">
        <v>6.78</v>
      </c>
      <c r="BV45" s="137" t="s">
        <v>35</v>
      </c>
      <c r="BW45" s="175">
        <f>BU45</f>
        <v>6.78</v>
      </c>
      <c r="BX45" s="95"/>
      <c r="BY45" s="99">
        <v>270000</v>
      </c>
      <c r="BZ45" s="137" t="s">
        <v>51</v>
      </c>
      <c r="CA45" s="99">
        <v>141000</v>
      </c>
      <c r="CB45" s="137" t="s">
        <v>51</v>
      </c>
      <c r="CC45" s="99">
        <v>218000</v>
      </c>
      <c r="CD45" s="140" t="s">
        <v>51</v>
      </c>
      <c r="CE45" s="96">
        <f t="shared" si="18"/>
        <v>209666.66666666666</v>
      </c>
      <c r="CF45" s="95">
        <f t="shared" si="19"/>
        <v>64902.490964009507</v>
      </c>
      <c r="CG45" s="99">
        <v>231000</v>
      </c>
      <c r="CH45" s="137" t="s">
        <v>51</v>
      </c>
      <c r="CI45" s="99">
        <v>163000</v>
      </c>
      <c r="CJ45" s="137" t="s">
        <v>51</v>
      </c>
      <c r="CK45" s="99">
        <v>211000</v>
      </c>
      <c r="CL45" s="137" t="s">
        <v>51</v>
      </c>
      <c r="CM45" s="96">
        <f t="shared" si="20"/>
        <v>201666.66666666666</v>
      </c>
      <c r="CN45" s="95">
        <f t="shared" si="21"/>
        <v>34947.579792216457</v>
      </c>
      <c r="CO45" s="99">
        <v>23100</v>
      </c>
      <c r="CP45" s="137" t="s">
        <v>51</v>
      </c>
      <c r="CQ45" s="99">
        <v>33600</v>
      </c>
      <c r="CR45" s="137" t="s">
        <v>51</v>
      </c>
      <c r="CS45" s="99">
        <v>26300</v>
      </c>
      <c r="CT45" s="137" t="s">
        <v>51</v>
      </c>
      <c r="CU45" s="96">
        <f t="shared" si="22"/>
        <v>27666.666666666668</v>
      </c>
      <c r="CV45" s="95">
        <f t="shared" si="23"/>
        <v>5381.7593158123727</v>
      </c>
      <c r="CW45" s="99">
        <v>16600</v>
      </c>
      <c r="CX45" s="137" t="s">
        <v>51</v>
      </c>
      <c r="CY45" s="99">
        <v>8370</v>
      </c>
      <c r="CZ45" s="137" t="s">
        <v>51</v>
      </c>
      <c r="DA45" s="99">
        <v>11400</v>
      </c>
      <c r="DB45" s="137" t="s">
        <v>51</v>
      </c>
      <c r="DC45" s="96">
        <f t="shared" si="24"/>
        <v>12123.333333333334</v>
      </c>
      <c r="DD45" s="95">
        <f t="shared" si="25"/>
        <v>4162.4071561217243</v>
      </c>
      <c r="DE45" s="99">
        <v>558</v>
      </c>
      <c r="DF45" s="137" t="s">
        <v>51</v>
      </c>
      <c r="DG45" s="99">
        <v>548</v>
      </c>
      <c r="DH45" s="137" t="s">
        <v>51</v>
      </c>
      <c r="DI45" s="99">
        <v>503</v>
      </c>
      <c r="DJ45" s="137" t="s">
        <v>51</v>
      </c>
      <c r="DK45" s="96">
        <f t="shared" si="26"/>
        <v>536.33333333333337</v>
      </c>
      <c r="DL45" s="95">
        <f t="shared" si="27"/>
        <v>29.297326385411576</v>
      </c>
    </row>
    <row r="46" spans="1:116" x14ac:dyDescent="0.25">
      <c r="A46" s="141">
        <v>528</v>
      </c>
      <c r="B46" s="143" t="s">
        <v>202</v>
      </c>
      <c r="C46" s="143" t="s">
        <v>203</v>
      </c>
      <c r="D46" s="144"/>
      <c r="E46" s="100">
        <v>2.2200000000000002</v>
      </c>
      <c r="F46" s="145" t="s">
        <v>116</v>
      </c>
      <c r="G46" s="100">
        <v>2.2999999999999998</v>
      </c>
      <c r="H46" s="145" t="s">
        <v>116</v>
      </c>
      <c r="I46" s="100">
        <v>2.27</v>
      </c>
      <c r="J46" s="145" t="s">
        <v>116</v>
      </c>
      <c r="K46" s="94">
        <f t="shared" si="0"/>
        <v>2.2633333333333332</v>
      </c>
      <c r="L46" s="95">
        <f t="shared" si="1"/>
        <v>4.0414518843273621E-2</v>
      </c>
      <c r="M46" s="174">
        <v>23.3</v>
      </c>
      <c r="N46" s="145" t="s">
        <v>35</v>
      </c>
      <c r="O46" s="100">
        <v>2.2999999999999998</v>
      </c>
      <c r="P46" s="145" t="s">
        <v>116</v>
      </c>
      <c r="Q46" s="100">
        <v>4.1500000000000004</v>
      </c>
      <c r="R46" s="145" t="s">
        <v>96</v>
      </c>
      <c r="S46" s="94">
        <f t="shared" si="2"/>
        <v>9.9166666666666661</v>
      </c>
      <c r="T46" s="95">
        <f t="shared" si="3"/>
        <v>11.627159297667394</v>
      </c>
      <c r="U46" s="100">
        <v>2.13</v>
      </c>
      <c r="V46" s="145" t="s">
        <v>116</v>
      </c>
      <c r="W46" s="100">
        <v>2.33</v>
      </c>
      <c r="X46" s="145" t="s">
        <v>116</v>
      </c>
      <c r="Y46" s="100">
        <v>2.27</v>
      </c>
      <c r="Z46" s="145" t="s">
        <v>116</v>
      </c>
      <c r="AA46" s="94">
        <f t="shared" si="4"/>
        <v>2.2433333333333336</v>
      </c>
      <c r="AB46" s="95">
        <f t="shared" si="5"/>
        <v>0.10263202878893778</v>
      </c>
      <c r="AC46" s="100">
        <v>2.2200000000000002</v>
      </c>
      <c r="AD46" s="145" t="s">
        <v>116</v>
      </c>
      <c r="AE46" s="100">
        <v>2.2200000000000002</v>
      </c>
      <c r="AF46" s="145" t="s">
        <v>116</v>
      </c>
      <c r="AG46" s="100">
        <v>2.27</v>
      </c>
      <c r="AH46" s="145" t="s">
        <v>116</v>
      </c>
      <c r="AI46" s="94">
        <f t="shared" si="6"/>
        <v>2.2366666666666668</v>
      </c>
      <c r="AJ46" s="95">
        <f t="shared" si="7"/>
        <v>2.8867513459481187E-2</v>
      </c>
      <c r="AK46" s="100">
        <v>8670</v>
      </c>
      <c r="AL46" s="145" t="s">
        <v>51</v>
      </c>
      <c r="AM46" s="100">
        <v>7490</v>
      </c>
      <c r="AN46" s="145" t="s">
        <v>51</v>
      </c>
      <c r="AO46" s="100">
        <v>7970</v>
      </c>
      <c r="AP46" s="145" t="s">
        <v>51</v>
      </c>
      <c r="AQ46" s="96">
        <f t="shared" si="8"/>
        <v>8043.333333333333</v>
      </c>
      <c r="AR46" s="95">
        <f t="shared" si="9"/>
        <v>593.40823497263113</v>
      </c>
      <c r="AS46" s="100">
        <v>11300</v>
      </c>
      <c r="AT46" s="145" t="s">
        <v>51</v>
      </c>
      <c r="AU46" s="100">
        <v>11400</v>
      </c>
      <c r="AV46" s="145" t="s">
        <v>51</v>
      </c>
      <c r="AW46" s="100">
        <v>10500</v>
      </c>
      <c r="AX46" s="145" t="s">
        <v>51</v>
      </c>
      <c r="AY46" s="96">
        <f t="shared" si="10"/>
        <v>11066.666666666666</v>
      </c>
      <c r="AZ46" s="95">
        <f t="shared" si="11"/>
        <v>493.28828623162474</v>
      </c>
      <c r="BA46" s="100">
        <v>1050</v>
      </c>
      <c r="BB46" s="145" t="s">
        <v>51</v>
      </c>
      <c r="BC46" s="100">
        <v>1790</v>
      </c>
      <c r="BD46" s="145" t="s">
        <v>51</v>
      </c>
      <c r="BE46" s="100">
        <v>1260</v>
      </c>
      <c r="BF46" s="145" t="s">
        <v>51</v>
      </c>
      <c r="BG46" s="96">
        <f t="shared" si="12"/>
        <v>1366.6666666666667</v>
      </c>
      <c r="BH46" s="95">
        <f t="shared" si="13"/>
        <v>381.35722535876187</v>
      </c>
      <c r="BI46" s="100">
        <v>2.38</v>
      </c>
      <c r="BJ46" s="145" t="s">
        <v>116</v>
      </c>
      <c r="BK46" s="174">
        <v>406</v>
      </c>
      <c r="BL46" s="145" t="s">
        <v>51</v>
      </c>
      <c r="BM46" s="174">
        <v>180</v>
      </c>
      <c r="BN46" s="145" t="s">
        <v>35</v>
      </c>
      <c r="BO46" s="175">
        <f>AVERAGE(,BK46,BM46)</f>
        <v>195.33333333333334</v>
      </c>
      <c r="BP46" s="176">
        <f>STDEV(BK46,BM46)</f>
        <v>159.80613254815975</v>
      </c>
      <c r="BQ46" s="100">
        <v>108</v>
      </c>
      <c r="BR46" s="145" t="s">
        <v>35</v>
      </c>
      <c r="BS46" s="100">
        <v>124</v>
      </c>
      <c r="BT46" s="145" t="s">
        <v>35</v>
      </c>
      <c r="BU46" s="100">
        <v>151</v>
      </c>
      <c r="BV46" s="145" t="s">
        <v>35</v>
      </c>
      <c r="BW46" s="96">
        <f t="shared" si="16"/>
        <v>127.66666666666667</v>
      </c>
      <c r="BX46" s="95">
        <f t="shared" si="17"/>
        <v>21.733231083604025</v>
      </c>
      <c r="BY46" s="100">
        <v>58700</v>
      </c>
      <c r="BZ46" s="145" t="s">
        <v>51</v>
      </c>
      <c r="CA46" s="100">
        <v>58000</v>
      </c>
      <c r="CB46" s="145" t="s">
        <v>51</v>
      </c>
      <c r="CC46" s="100">
        <v>56000</v>
      </c>
      <c r="CD46" s="147" t="s">
        <v>51</v>
      </c>
      <c r="CE46" s="96">
        <f t="shared" si="18"/>
        <v>57566.666666666664</v>
      </c>
      <c r="CF46" s="95">
        <f t="shared" si="19"/>
        <v>1401.1899704655802</v>
      </c>
      <c r="CG46" s="100">
        <v>37300</v>
      </c>
      <c r="CH46" s="145" t="s">
        <v>51</v>
      </c>
      <c r="CI46" s="100">
        <v>30000</v>
      </c>
      <c r="CJ46" s="145" t="s">
        <v>51</v>
      </c>
      <c r="CK46" s="100">
        <v>31500</v>
      </c>
      <c r="CL46" s="145" t="s">
        <v>51</v>
      </c>
      <c r="CM46" s="96">
        <f t="shared" si="20"/>
        <v>32933.333333333336</v>
      </c>
      <c r="CN46" s="95">
        <f t="shared" si="21"/>
        <v>3855.2993831002714</v>
      </c>
      <c r="CO46" s="100">
        <v>5960</v>
      </c>
      <c r="CP46" s="145" t="s">
        <v>51</v>
      </c>
      <c r="CQ46" s="100">
        <v>7900</v>
      </c>
      <c r="CR46" s="145" t="s">
        <v>51</v>
      </c>
      <c r="CS46" s="100">
        <v>6070</v>
      </c>
      <c r="CT46" s="145" t="s">
        <v>51</v>
      </c>
      <c r="CU46" s="96">
        <f t="shared" si="22"/>
        <v>6643.333333333333</v>
      </c>
      <c r="CV46" s="95">
        <f t="shared" si="23"/>
        <v>1089.6941466913254</v>
      </c>
      <c r="CW46" s="100">
        <v>7260</v>
      </c>
      <c r="CX46" s="145" t="s">
        <v>51</v>
      </c>
      <c r="CY46" s="100">
        <v>5110</v>
      </c>
      <c r="CZ46" s="145" t="s">
        <v>51</v>
      </c>
      <c r="DA46" s="100">
        <v>6050</v>
      </c>
      <c r="DB46" s="145" t="s">
        <v>51</v>
      </c>
      <c r="DC46" s="96">
        <f t="shared" si="24"/>
        <v>6140</v>
      </c>
      <c r="DD46" s="95">
        <f t="shared" si="25"/>
        <v>1077.8218776773831</v>
      </c>
      <c r="DE46" s="100">
        <v>1110</v>
      </c>
      <c r="DF46" s="145" t="s">
        <v>51</v>
      </c>
      <c r="DG46" s="100">
        <v>869</v>
      </c>
      <c r="DH46" s="145" t="s">
        <v>51</v>
      </c>
      <c r="DI46" s="100">
        <v>1130</v>
      </c>
      <c r="DJ46" s="145" t="s">
        <v>51</v>
      </c>
      <c r="DK46" s="96">
        <f t="shared" si="26"/>
        <v>1036.3333333333333</v>
      </c>
      <c r="DL46" s="95">
        <f t="shared" si="27"/>
        <v>145.25953783945911</v>
      </c>
    </row>
    <row r="47" spans="1:116" x14ac:dyDescent="0.25">
      <c r="A47" s="103">
        <v>330.05</v>
      </c>
      <c r="B47" s="112" t="s">
        <v>212</v>
      </c>
      <c r="C47" s="112" t="s">
        <v>213</v>
      </c>
      <c r="E47" s="99">
        <v>0.55600000000000005</v>
      </c>
      <c r="F47" s="137" t="s">
        <v>116</v>
      </c>
      <c r="G47" s="99">
        <v>0.57599999999999996</v>
      </c>
      <c r="H47" s="137" t="s">
        <v>116</v>
      </c>
      <c r="I47" s="99">
        <v>0.56799999999999995</v>
      </c>
      <c r="J47" s="137" t="s">
        <v>116</v>
      </c>
      <c r="K47" s="94">
        <f t="shared" si="0"/>
        <v>0.56666666666666676</v>
      </c>
      <c r="L47" s="95">
        <f t="shared" si="1"/>
        <v>1.0066445913694284E-2</v>
      </c>
      <c r="M47" s="99">
        <v>0.55600000000000005</v>
      </c>
      <c r="N47" s="137" t="s">
        <v>116</v>
      </c>
      <c r="O47" s="99">
        <v>0.57599999999999996</v>
      </c>
      <c r="P47" s="137" t="s">
        <v>116</v>
      </c>
      <c r="Q47" s="99">
        <v>0.52700000000000002</v>
      </c>
      <c r="R47" s="137" t="s">
        <v>116</v>
      </c>
      <c r="S47" s="94">
        <f t="shared" si="2"/>
        <v>0.55300000000000005</v>
      </c>
      <c r="T47" s="95">
        <f t="shared" si="3"/>
        <v>2.463736998950981E-2</v>
      </c>
      <c r="U47" s="99">
        <v>0.53200000000000003</v>
      </c>
      <c r="V47" s="137" t="s">
        <v>116</v>
      </c>
      <c r="W47" s="99">
        <v>0.58099999999999996</v>
      </c>
      <c r="X47" s="137" t="s">
        <v>116</v>
      </c>
      <c r="Y47" s="99">
        <v>0.56799999999999995</v>
      </c>
      <c r="Z47" s="137" t="s">
        <v>116</v>
      </c>
      <c r="AA47" s="94">
        <f t="shared" si="4"/>
        <v>0.56033333333333335</v>
      </c>
      <c r="AB47" s="95">
        <f t="shared" si="5"/>
        <v>2.5383721817994524E-2</v>
      </c>
      <c r="AC47" s="99">
        <v>0.55600000000000005</v>
      </c>
      <c r="AD47" s="137" t="s">
        <v>116</v>
      </c>
      <c r="AE47" s="99">
        <v>0.55600000000000005</v>
      </c>
      <c r="AF47" s="137" t="s">
        <v>116</v>
      </c>
      <c r="AG47" s="99">
        <v>0.56799999999999995</v>
      </c>
      <c r="AH47" s="137" t="s">
        <v>116</v>
      </c>
      <c r="AI47" s="94">
        <f t="shared" si="6"/>
        <v>0.56000000000000005</v>
      </c>
      <c r="AJ47" s="95">
        <f t="shared" si="7"/>
        <v>6.9282032302754515E-3</v>
      </c>
      <c r="AK47" s="99">
        <v>0.53200000000000003</v>
      </c>
      <c r="AL47" s="137" t="s">
        <v>116</v>
      </c>
      <c r="AM47" s="99">
        <v>0.58099999999999996</v>
      </c>
      <c r="AN47" s="137" t="s">
        <v>116</v>
      </c>
      <c r="AO47" s="99">
        <v>0.59499999999999997</v>
      </c>
      <c r="AP47" s="137" t="s">
        <v>116</v>
      </c>
      <c r="AQ47" s="94">
        <f t="shared" si="8"/>
        <v>0.56933333333333336</v>
      </c>
      <c r="AR47" s="95">
        <f t="shared" si="9"/>
        <v>3.3080709383768225E-2</v>
      </c>
      <c r="AS47" s="99">
        <v>0.56799999999999995</v>
      </c>
      <c r="AT47" s="137" t="s">
        <v>116</v>
      </c>
      <c r="AU47" s="99">
        <v>0.59499999999999997</v>
      </c>
      <c r="AV47" s="137" t="s">
        <v>116</v>
      </c>
      <c r="AW47" s="99">
        <v>0.625</v>
      </c>
      <c r="AX47" s="137" t="s">
        <v>116</v>
      </c>
      <c r="AY47" s="94">
        <f t="shared" si="10"/>
        <v>0.59599999999999997</v>
      </c>
      <c r="AZ47" s="95">
        <f t="shared" si="11"/>
        <v>2.8513154858766532E-2</v>
      </c>
      <c r="BA47" s="99">
        <v>0.59499999999999997</v>
      </c>
      <c r="BB47" s="137" t="s">
        <v>116</v>
      </c>
      <c r="BC47" s="99">
        <v>0.59499999999999997</v>
      </c>
      <c r="BD47" s="137" t="s">
        <v>116</v>
      </c>
      <c r="BE47" s="99">
        <v>0.59499999999999997</v>
      </c>
      <c r="BF47" s="137" t="s">
        <v>116</v>
      </c>
      <c r="BG47" s="94">
        <f t="shared" si="12"/>
        <v>0.59499999999999997</v>
      </c>
      <c r="BH47" s="95">
        <f t="shared" si="13"/>
        <v>0</v>
      </c>
      <c r="BI47" s="99">
        <v>0.59499999999999997</v>
      </c>
      <c r="BJ47" s="137" t="s">
        <v>116</v>
      </c>
      <c r="BK47" s="99">
        <v>0.59499999999999997</v>
      </c>
      <c r="BL47" s="137" t="s">
        <v>116</v>
      </c>
      <c r="BM47" s="99">
        <v>0.59499999999999997</v>
      </c>
      <c r="BN47" s="137" t="s">
        <v>116</v>
      </c>
      <c r="BO47" s="94">
        <f t="shared" si="14"/>
        <v>0.59499999999999997</v>
      </c>
      <c r="BP47" s="95">
        <f t="shared" si="15"/>
        <v>0</v>
      </c>
      <c r="BQ47" s="99">
        <v>0.58099999999999996</v>
      </c>
      <c r="BR47" s="137" t="s">
        <v>116</v>
      </c>
      <c r="BS47" s="99">
        <v>0.56799999999999995</v>
      </c>
      <c r="BT47" s="137" t="s">
        <v>116</v>
      </c>
      <c r="BU47" s="99">
        <v>0.55600000000000005</v>
      </c>
      <c r="BV47" s="137" t="s">
        <v>116</v>
      </c>
      <c r="BW47" s="94">
        <f t="shared" si="16"/>
        <v>0.56833333333333336</v>
      </c>
      <c r="BX47" s="95">
        <f t="shared" si="17"/>
        <v>1.2503332889007323E-2</v>
      </c>
      <c r="BY47" s="99">
        <v>0.61</v>
      </c>
      <c r="BZ47" s="137" t="s">
        <v>116</v>
      </c>
      <c r="CA47" s="99">
        <v>0.59499999999999997</v>
      </c>
      <c r="CB47" s="137" t="s">
        <v>116</v>
      </c>
      <c r="CC47" s="99">
        <v>0.61</v>
      </c>
      <c r="CD47" s="140" t="s">
        <v>116</v>
      </c>
      <c r="CE47" s="94">
        <f t="shared" si="18"/>
        <v>0.60499999999999998</v>
      </c>
      <c r="CF47" s="95">
        <f t="shared" si="19"/>
        <v>8.6602540378443935E-3</v>
      </c>
      <c r="CG47" s="99">
        <v>0.61</v>
      </c>
      <c r="CH47" s="137" t="s">
        <v>116</v>
      </c>
      <c r="CI47" s="99">
        <v>0.61</v>
      </c>
      <c r="CJ47" s="137" t="s">
        <v>116</v>
      </c>
      <c r="CK47" s="99">
        <v>0.59499999999999997</v>
      </c>
      <c r="CL47" s="137" t="s">
        <v>116</v>
      </c>
      <c r="CM47" s="94">
        <f t="shared" si="20"/>
        <v>0.60499999999999998</v>
      </c>
      <c r="CN47" s="95">
        <f t="shared" si="21"/>
        <v>8.6602540378443952E-3</v>
      </c>
      <c r="CO47" s="99">
        <v>0.61</v>
      </c>
      <c r="CP47" s="137" t="s">
        <v>116</v>
      </c>
      <c r="CQ47" s="99">
        <v>0.32800000000000001</v>
      </c>
      <c r="CR47" s="137" t="s">
        <v>96</v>
      </c>
      <c r="CS47" s="99">
        <v>0.59499999999999997</v>
      </c>
      <c r="CT47" s="137" t="s">
        <v>116</v>
      </c>
      <c r="CU47" s="94">
        <f t="shared" si="22"/>
        <v>0.51100000000000001</v>
      </c>
      <c r="CV47" s="95">
        <f t="shared" si="23"/>
        <v>0.15866001386612841</v>
      </c>
      <c r="CW47" s="99">
        <v>0.61</v>
      </c>
      <c r="CX47" s="137" t="s">
        <v>116</v>
      </c>
      <c r="CY47" s="99">
        <v>0.57599999999999996</v>
      </c>
      <c r="CZ47" s="137" t="s">
        <v>116</v>
      </c>
      <c r="DA47" s="99">
        <v>0.61</v>
      </c>
      <c r="DB47" s="137" t="s">
        <v>116</v>
      </c>
      <c r="DC47" s="94">
        <f t="shared" si="24"/>
        <v>0.59866666666666657</v>
      </c>
      <c r="DD47" s="95">
        <f t="shared" si="25"/>
        <v>1.9629909152447292E-2</v>
      </c>
      <c r="DE47" s="99">
        <v>0.58099999999999996</v>
      </c>
      <c r="DF47" s="137" t="s">
        <v>116</v>
      </c>
      <c r="DG47" s="99">
        <v>0.59499999999999997</v>
      </c>
      <c r="DH47" s="137" t="s">
        <v>116</v>
      </c>
      <c r="DI47" s="99">
        <v>0.58099999999999996</v>
      </c>
      <c r="DJ47" s="137" t="s">
        <v>116</v>
      </c>
      <c r="DK47" s="94">
        <f t="shared" si="26"/>
        <v>0.58566666666666667</v>
      </c>
      <c r="DL47" s="95">
        <f t="shared" si="27"/>
        <v>8.0829037686547672E-3</v>
      </c>
    </row>
    <row r="48" spans="1:116" x14ac:dyDescent="0.25">
      <c r="A48" s="149">
        <v>378.06900000000002</v>
      </c>
      <c r="B48" s="143" t="s">
        <v>216</v>
      </c>
      <c r="C48" s="143" t="s">
        <v>217</v>
      </c>
      <c r="D48" s="144"/>
      <c r="E48" s="100">
        <v>1.1100000000000001</v>
      </c>
      <c r="F48" s="145" t="s">
        <v>116</v>
      </c>
      <c r="G48" s="100">
        <v>1.1499999999999999</v>
      </c>
      <c r="H48" s="145" t="s">
        <v>116</v>
      </c>
      <c r="I48" s="100">
        <v>1.1399999999999999</v>
      </c>
      <c r="J48" s="145" t="s">
        <v>116</v>
      </c>
      <c r="K48" s="94">
        <f t="shared" si="0"/>
        <v>1.1333333333333331</v>
      </c>
      <c r="L48" s="95">
        <f t="shared" si="1"/>
        <v>2.0816659994661223E-2</v>
      </c>
      <c r="M48" s="100">
        <v>1.1100000000000001</v>
      </c>
      <c r="N48" s="145" t="s">
        <v>116</v>
      </c>
      <c r="O48" s="100">
        <v>1.1499999999999999</v>
      </c>
      <c r="P48" s="145" t="s">
        <v>116</v>
      </c>
      <c r="Q48" s="100">
        <v>1.05</v>
      </c>
      <c r="R48" s="145" t="s">
        <v>116</v>
      </c>
      <c r="S48" s="94">
        <f t="shared" si="2"/>
        <v>1.1033333333333333</v>
      </c>
      <c r="T48" s="95">
        <f t="shared" si="3"/>
        <v>5.0332229568471609E-2</v>
      </c>
      <c r="U48" s="100">
        <v>1.06</v>
      </c>
      <c r="V48" s="145" t="s">
        <v>116</v>
      </c>
      <c r="W48" s="100">
        <v>1.1599999999999999</v>
      </c>
      <c r="X48" s="145" t="s">
        <v>116</v>
      </c>
      <c r="Y48" s="100">
        <v>1.1399999999999999</v>
      </c>
      <c r="Z48" s="145" t="s">
        <v>116</v>
      </c>
      <c r="AA48" s="94">
        <f t="shared" si="4"/>
        <v>1.1199999999999999</v>
      </c>
      <c r="AB48" s="95">
        <f t="shared" si="5"/>
        <v>5.2915026221291732E-2</v>
      </c>
      <c r="AC48" s="100">
        <v>1.1100000000000001</v>
      </c>
      <c r="AD48" s="145" t="s">
        <v>116</v>
      </c>
      <c r="AE48" s="100">
        <v>1.1100000000000001</v>
      </c>
      <c r="AF48" s="145" t="s">
        <v>116</v>
      </c>
      <c r="AG48" s="100">
        <v>1.1399999999999999</v>
      </c>
      <c r="AH48" s="145" t="s">
        <v>116</v>
      </c>
      <c r="AI48" s="94">
        <f t="shared" si="6"/>
        <v>1.1200000000000001</v>
      </c>
      <c r="AJ48" s="95">
        <f t="shared" si="7"/>
        <v>1.7320508075688662E-2</v>
      </c>
      <c r="AK48" s="100">
        <v>1.06</v>
      </c>
      <c r="AL48" s="145" t="s">
        <v>116</v>
      </c>
      <c r="AM48" s="100">
        <v>1.1599999999999999</v>
      </c>
      <c r="AN48" s="145" t="s">
        <v>116</v>
      </c>
      <c r="AO48" s="100">
        <v>1.19</v>
      </c>
      <c r="AP48" s="145" t="s">
        <v>116</v>
      </c>
      <c r="AQ48" s="94">
        <f t="shared" si="8"/>
        <v>1.1366666666666665</v>
      </c>
      <c r="AR48" s="95">
        <f t="shared" si="9"/>
        <v>6.8068592855540386E-2</v>
      </c>
      <c r="AS48" s="100">
        <v>1.1399999999999999</v>
      </c>
      <c r="AT48" s="145" t="s">
        <v>116</v>
      </c>
      <c r="AU48" s="100">
        <v>1.19</v>
      </c>
      <c r="AV48" s="145" t="s">
        <v>116</v>
      </c>
      <c r="AW48" s="100">
        <v>1.25</v>
      </c>
      <c r="AX48" s="145" t="s">
        <v>116</v>
      </c>
      <c r="AY48" s="94">
        <f t="shared" si="10"/>
        <v>1.1933333333333334</v>
      </c>
      <c r="AZ48" s="95">
        <f t="shared" si="11"/>
        <v>5.5075705472861072E-2</v>
      </c>
      <c r="BA48" s="100">
        <v>1.19</v>
      </c>
      <c r="BB48" s="145" t="s">
        <v>116</v>
      </c>
      <c r="BC48" s="100">
        <v>1.19</v>
      </c>
      <c r="BD48" s="145" t="s">
        <v>116</v>
      </c>
      <c r="BE48" s="100">
        <v>1.19</v>
      </c>
      <c r="BF48" s="145" t="s">
        <v>116</v>
      </c>
      <c r="BG48" s="94">
        <f t="shared" si="12"/>
        <v>1.19</v>
      </c>
      <c r="BH48" s="95">
        <f t="shared" si="13"/>
        <v>0</v>
      </c>
      <c r="BI48" s="100">
        <v>1.19</v>
      </c>
      <c r="BJ48" s="145" t="s">
        <v>116</v>
      </c>
      <c r="BK48" s="100">
        <v>1.19</v>
      </c>
      <c r="BL48" s="145" t="s">
        <v>116</v>
      </c>
      <c r="BM48" s="100">
        <v>1.19</v>
      </c>
      <c r="BN48" s="145" t="s">
        <v>116</v>
      </c>
      <c r="BO48" s="94">
        <f t="shared" si="14"/>
        <v>1.19</v>
      </c>
      <c r="BP48" s="95">
        <f t="shared" si="15"/>
        <v>0</v>
      </c>
      <c r="BQ48" s="100">
        <v>1.1599999999999999</v>
      </c>
      <c r="BR48" s="145" t="s">
        <v>116</v>
      </c>
      <c r="BS48" s="100">
        <v>1.1399999999999999</v>
      </c>
      <c r="BT48" s="145" t="s">
        <v>116</v>
      </c>
      <c r="BU48" s="100">
        <v>1.1100000000000001</v>
      </c>
      <c r="BV48" s="145" t="s">
        <v>116</v>
      </c>
      <c r="BW48" s="94">
        <f t="shared" si="16"/>
        <v>1.1366666666666667</v>
      </c>
      <c r="BX48" s="95">
        <f t="shared" si="17"/>
        <v>2.5166114784235739E-2</v>
      </c>
      <c r="BY48" s="100">
        <v>1.22</v>
      </c>
      <c r="BZ48" s="145" t="s">
        <v>116</v>
      </c>
      <c r="CA48" s="100">
        <v>1.19</v>
      </c>
      <c r="CB48" s="145" t="s">
        <v>116</v>
      </c>
      <c r="CC48" s="100">
        <v>1.22</v>
      </c>
      <c r="CD48" s="147" t="s">
        <v>116</v>
      </c>
      <c r="CE48" s="94">
        <f t="shared" si="18"/>
        <v>1.21</v>
      </c>
      <c r="CF48" s="95">
        <f t="shared" si="19"/>
        <v>1.7320508075688787E-2</v>
      </c>
      <c r="CG48" s="100">
        <v>1.22</v>
      </c>
      <c r="CH48" s="145" t="s">
        <v>116</v>
      </c>
      <c r="CI48" s="100">
        <v>1.22</v>
      </c>
      <c r="CJ48" s="145" t="s">
        <v>116</v>
      </c>
      <c r="CK48" s="100">
        <v>1.19</v>
      </c>
      <c r="CL48" s="145" t="s">
        <v>116</v>
      </c>
      <c r="CM48" s="94">
        <f t="shared" si="20"/>
        <v>1.21</v>
      </c>
      <c r="CN48" s="95">
        <f t="shared" si="21"/>
        <v>1.732050807568879E-2</v>
      </c>
      <c r="CO48" s="100">
        <v>1.22</v>
      </c>
      <c r="CP48" s="145" t="s">
        <v>116</v>
      </c>
      <c r="CQ48" s="100">
        <v>1.22</v>
      </c>
      <c r="CR48" s="145" t="s">
        <v>116</v>
      </c>
      <c r="CS48" s="100">
        <v>1.19</v>
      </c>
      <c r="CT48" s="145" t="s">
        <v>116</v>
      </c>
      <c r="CU48" s="94">
        <f t="shared" si="22"/>
        <v>1.21</v>
      </c>
      <c r="CV48" s="95">
        <f t="shared" si="23"/>
        <v>1.732050807568879E-2</v>
      </c>
      <c r="CW48" s="100">
        <v>1.22</v>
      </c>
      <c r="CX48" s="145" t="s">
        <v>116</v>
      </c>
      <c r="CY48" s="100">
        <v>1.1499999999999999</v>
      </c>
      <c r="CZ48" s="145" t="s">
        <v>116</v>
      </c>
      <c r="DA48" s="100">
        <v>1.22</v>
      </c>
      <c r="DB48" s="145" t="s">
        <v>116</v>
      </c>
      <c r="DC48" s="94">
        <f t="shared" si="24"/>
        <v>1.1966666666666665</v>
      </c>
      <c r="DD48" s="95">
        <f t="shared" si="25"/>
        <v>4.0414518843273836E-2</v>
      </c>
      <c r="DE48" s="100">
        <v>1.1599999999999999</v>
      </c>
      <c r="DF48" s="145" t="s">
        <v>116</v>
      </c>
      <c r="DG48" s="100">
        <v>1.19</v>
      </c>
      <c r="DH48" s="145" t="s">
        <v>116</v>
      </c>
      <c r="DI48" s="100">
        <v>1.1599999999999999</v>
      </c>
      <c r="DJ48" s="145" t="s">
        <v>116</v>
      </c>
      <c r="DK48" s="94">
        <f t="shared" si="26"/>
        <v>1.17</v>
      </c>
      <c r="DL48" s="95">
        <f t="shared" si="27"/>
        <v>1.7320508075688787E-2</v>
      </c>
    </row>
    <row r="49" spans="1:116" x14ac:dyDescent="0.25">
      <c r="A49" s="103">
        <v>532.58000000000004</v>
      </c>
      <c r="B49" s="112" t="s">
        <v>220</v>
      </c>
      <c r="C49" s="112" t="s">
        <v>221</v>
      </c>
      <c r="E49" s="99">
        <v>0.55600000000000005</v>
      </c>
      <c r="F49" s="137" t="s">
        <v>116</v>
      </c>
      <c r="G49" s="99">
        <v>0.57599999999999996</v>
      </c>
      <c r="H49" s="137" t="s">
        <v>116</v>
      </c>
      <c r="I49" s="99">
        <v>0.56799999999999995</v>
      </c>
      <c r="J49" s="137" t="s">
        <v>116</v>
      </c>
      <c r="K49" s="94">
        <f t="shared" si="0"/>
        <v>0.56666666666666676</v>
      </c>
      <c r="L49" s="95">
        <f t="shared" si="1"/>
        <v>1.0066445913694284E-2</v>
      </c>
      <c r="M49" s="99">
        <v>0.55600000000000005</v>
      </c>
      <c r="N49" s="137" t="s">
        <v>116</v>
      </c>
      <c r="O49" s="99">
        <v>0.57599999999999996</v>
      </c>
      <c r="P49" s="137" t="s">
        <v>116</v>
      </c>
      <c r="Q49" s="99">
        <v>0.52700000000000002</v>
      </c>
      <c r="R49" s="137" t="s">
        <v>116</v>
      </c>
      <c r="S49" s="94">
        <f t="shared" si="2"/>
        <v>0.55300000000000005</v>
      </c>
      <c r="T49" s="95">
        <f t="shared" si="3"/>
        <v>2.463736998950981E-2</v>
      </c>
      <c r="U49" s="99">
        <v>0.53200000000000003</v>
      </c>
      <c r="V49" s="137" t="s">
        <v>116</v>
      </c>
      <c r="W49" s="99">
        <v>0.58099999999999996</v>
      </c>
      <c r="X49" s="137" t="s">
        <v>116</v>
      </c>
      <c r="Y49" s="99">
        <v>0.56799999999999995</v>
      </c>
      <c r="Z49" s="137" t="s">
        <v>116</v>
      </c>
      <c r="AA49" s="94">
        <f t="shared" si="4"/>
        <v>0.56033333333333335</v>
      </c>
      <c r="AB49" s="95">
        <f t="shared" si="5"/>
        <v>2.5383721817994524E-2</v>
      </c>
      <c r="AC49" s="99">
        <v>0.55600000000000005</v>
      </c>
      <c r="AD49" s="137" t="s">
        <v>116</v>
      </c>
      <c r="AE49" s="99">
        <v>0.55600000000000005</v>
      </c>
      <c r="AF49" s="137" t="s">
        <v>116</v>
      </c>
      <c r="AG49" s="99">
        <v>0.56799999999999995</v>
      </c>
      <c r="AH49" s="137" t="s">
        <v>116</v>
      </c>
      <c r="AI49" s="94">
        <f t="shared" si="6"/>
        <v>0.56000000000000005</v>
      </c>
      <c r="AJ49" s="95">
        <f t="shared" si="7"/>
        <v>6.9282032302754515E-3</v>
      </c>
      <c r="AK49" s="99">
        <v>0.53200000000000003</v>
      </c>
      <c r="AL49" s="137" t="s">
        <v>116</v>
      </c>
      <c r="AM49" s="99">
        <v>0.58099999999999996</v>
      </c>
      <c r="AN49" s="137" t="s">
        <v>116</v>
      </c>
      <c r="AO49" s="99">
        <v>0.59499999999999997</v>
      </c>
      <c r="AP49" s="137" t="s">
        <v>116</v>
      </c>
      <c r="AQ49" s="94">
        <f t="shared" si="8"/>
        <v>0.56933333333333336</v>
      </c>
      <c r="AR49" s="95">
        <f t="shared" si="9"/>
        <v>3.3080709383768225E-2</v>
      </c>
      <c r="AS49" s="99">
        <v>0.56799999999999995</v>
      </c>
      <c r="AT49" s="137" t="s">
        <v>116</v>
      </c>
      <c r="AU49" s="99">
        <v>0.59499999999999997</v>
      </c>
      <c r="AV49" s="137" t="s">
        <v>116</v>
      </c>
      <c r="AW49" s="99">
        <v>0.625</v>
      </c>
      <c r="AX49" s="137" t="s">
        <v>116</v>
      </c>
      <c r="AY49" s="94">
        <f t="shared" si="10"/>
        <v>0.59599999999999997</v>
      </c>
      <c r="AZ49" s="95">
        <f t="shared" si="11"/>
        <v>2.8513154858766532E-2</v>
      </c>
      <c r="BA49" s="99">
        <v>0.59499999999999997</v>
      </c>
      <c r="BB49" s="137" t="s">
        <v>116</v>
      </c>
      <c r="BC49" s="99">
        <v>0.59499999999999997</v>
      </c>
      <c r="BD49" s="137" t="s">
        <v>116</v>
      </c>
      <c r="BE49" s="99">
        <v>0.59499999999999997</v>
      </c>
      <c r="BF49" s="137" t="s">
        <v>116</v>
      </c>
      <c r="BG49" s="94">
        <f t="shared" si="12"/>
        <v>0.59499999999999997</v>
      </c>
      <c r="BH49" s="95">
        <f t="shared" si="13"/>
        <v>0</v>
      </c>
      <c r="BI49" s="99">
        <v>0.59499999999999997</v>
      </c>
      <c r="BJ49" s="137" t="s">
        <v>116</v>
      </c>
      <c r="BK49" s="99">
        <v>0.59499999999999997</v>
      </c>
      <c r="BL49" s="137" t="s">
        <v>116</v>
      </c>
      <c r="BM49" s="99">
        <v>0.59499999999999997</v>
      </c>
      <c r="BN49" s="137" t="s">
        <v>116</v>
      </c>
      <c r="BO49" s="94">
        <f t="shared" si="14"/>
        <v>0.59499999999999997</v>
      </c>
      <c r="BP49" s="95">
        <f t="shared" si="15"/>
        <v>0</v>
      </c>
      <c r="BQ49" s="99">
        <v>0.58099999999999996</v>
      </c>
      <c r="BR49" s="137" t="s">
        <v>116</v>
      </c>
      <c r="BS49" s="99">
        <v>0.56799999999999995</v>
      </c>
      <c r="BT49" s="137" t="s">
        <v>116</v>
      </c>
      <c r="BU49" s="99">
        <v>0.55600000000000005</v>
      </c>
      <c r="BV49" s="137" t="s">
        <v>116</v>
      </c>
      <c r="BW49" s="94">
        <f t="shared" si="16"/>
        <v>0.56833333333333336</v>
      </c>
      <c r="BX49" s="95">
        <f t="shared" si="17"/>
        <v>1.2503332889007323E-2</v>
      </c>
      <c r="BY49" s="99">
        <v>0.61</v>
      </c>
      <c r="BZ49" s="137" t="s">
        <v>116</v>
      </c>
      <c r="CA49" s="99">
        <v>0.64</v>
      </c>
      <c r="CB49" s="137" t="s">
        <v>96</v>
      </c>
      <c r="CC49" s="99">
        <v>0.436</v>
      </c>
      <c r="CD49" s="140" t="s">
        <v>96</v>
      </c>
      <c r="CE49" s="94">
        <f t="shared" si="18"/>
        <v>0.56199999999999994</v>
      </c>
      <c r="CF49" s="95">
        <f t="shared" si="19"/>
        <v>0.11014535850411532</v>
      </c>
      <c r="CG49" s="99">
        <v>0.61</v>
      </c>
      <c r="CH49" s="137" t="s">
        <v>116</v>
      </c>
      <c r="CI49" s="99">
        <v>0.61</v>
      </c>
      <c r="CJ49" s="137" t="s">
        <v>116</v>
      </c>
      <c r="CK49" s="99">
        <v>0.59499999999999997</v>
      </c>
      <c r="CL49" s="137" t="s">
        <v>116</v>
      </c>
      <c r="CM49" s="94">
        <f t="shared" si="20"/>
        <v>0.60499999999999998</v>
      </c>
      <c r="CN49" s="95">
        <f t="shared" si="21"/>
        <v>8.6602540378443952E-3</v>
      </c>
      <c r="CO49" s="99">
        <v>0.61</v>
      </c>
      <c r="CP49" s="137" t="s">
        <v>116</v>
      </c>
      <c r="CQ49" s="99">
        <v>0.61</v>
      </c>
      <c r="CR49" s="137" t="s">
        <v>116</v>
      </c>
      <c r="CS49" s="99">
        <v>0.59499999999999997</v>
      </c>
      <c r="CT49" s="137" t="s">
        <v>116</v>
      </c>
      <c r="CU49" s="94">
        <f t="shared" si="22"/>
        <v>0.60499999999999998</v>
      </c>
      <c r="CV49" s="95">
        <f t="shared" si="23"/>
        <v>8.6602540378443952E-3</v>
      </c>
      <c r="CW49" s="99">
        <v>0.61</v>
      </c>
      <c r="CX49" s="137" t="s">
        <v>116</v>
      </c>
      <c r="CY49" s="99">
        <v>0.57599999999999996</v>
      </c>
      <c r="CZ49" s="137" t="s">
        <v>116</v>
      </c>
      <c r="DA49" s="99">
        <v>0.61</v>
      </c>
      <c r="DB49" s="137" t="s">
        <v>116</v>
      </c>
      <c r="DC49" s="94">
        <f t="shared" si="24"/>
        <v>0.59866666666666657</v>
      </c>
      <c r="DD49" s="95">
        <f t="shared" si="25"/>
        <v>1.9629909152447292E-2</v>
      </c>
      <c r="DE49" s="99">
        <v>0.58099999999999996</v>
      </c>
      <c r="DF49" s="137" t="s">
        <v>116</v>
      </c>
      <c r="DG49" s="99">
        <v>0.59499999999999997</v>
      </c>
      <c r="DH49" s="137" t="s">
        <v>116</v>
      </c>
      <c r="DI49" s="99">
        <v>0.58099999999999996</v>
      </c>
      <c r="DJ49" s="137" t="s">
        <v>116</v>
      </c>
      <c r="DK49" s="94">
        <f t="shared" si="26"/>
        <v>0.58566666666666667</v>
      </c>
      <c r="DL49" s="95">
        <f t="shared" si="27"/>
        <v>8.0829037686547672E-3</v>
      </c>
    </row>
    <row r="50" spans="1:116" x14ac:dyDescent="0.25">
      <c r="A50" s="149">
        <v>632.6</v>
      </c>
      <c r="B50" s="143" t="s">
        <v>224</v>
      </c>
      <c r="C50" s="143" t="s">
        <v>225</v>
      </c>
      <c r="D50" s="144"/>
      <c r="E50" s="100">
        <v>1.1100000000000001</v>
      </c>
      <c r="F50" s="145" t="s">
        <v>116</v>
      </c>
      <c r="G50" s="100">
        <v>1.1499999999999999</v>
      </c>
      <c r="H50" s="145" t="s">
        <v>116</v>
      </c>
      <c r="I50" s="100">
        <v>1.1399999999999999</v>
      </c>
      <c r="J50" s="145" t="s">
        <v>116</v>
      </c>
      <c r="K50" s="94">
        <f t="shared" si="0"/>
        <v>1.1333333333333331</v>
      </c>
      <c r="L50" s="95">
        <f t="shared" si="1"/>
        <v>2.0816659994661223E-2</v>
      </c>
      <c r="M50" s="100">
        <v>1.1100000000000001</v>
      </c>
      <c r="N50" s="145" t="s">
        <v>116</v>
      </c>
      <c r="O50" s="100">
        <v>1.1499999999999999</v>
      </c>
      <c r="P50" s="145" t="s">
        <v>116</v>
      </c>
      <c r="Q50" s="100">
        <v>1.05</v>
      </c>
      <c r="R50" s="145" t="s">
        <v>116</v>
      </c>
      <c r="S50" s="94">
        <f t="shared" si="2"/>
        <v>1.1033333333333333</v>
      </c>
      <c r="T50" s="95">
        <f t="shared" si="3"/>
        <v>5.0332229568471609E-2</v>
      </c>
      <c r="U50" s="100">
        <v>1.06</v>
      </c>
      <c r="V50" s="145" t="s">
        <v>116</v>
      </c>
      <c r="W50" s="100">
        <v>1.1599999999999999</v>
      </c>
      <c r="X50" s="145" t="s">
        <v>116</v>
      </c>
      <c r="Y50" s="100">
        <v>1.1399999999999999</v>
      </c>
      <c r="Z50" s="145" t="s">
        <v>116</v>
      </c>
      <c r="AA50" s="94">
        <f t="shared" si="4"/>
        <v>1.1199999999999999</v>
      </c>
      <c r="AB50" s="95">
        <f t="shared" si="5"/>
        <v>5.2915026221291732E-2</v>
      </c>
      <c r="AC50" s="100">
        <v>1.1100000000000001</v>
      </c>
      <c r="AD50" s="145" t="s">
        <v>116</v>
      </c>
      <c r="AE50" s="100">
        <v>1.1100000000000001</v>
      </c>
      <c r="AF50" s="145" t="s">
        <v>116</v>
      </c>
      <c r="AG50" s="100">
        <v>1.1399999999999999</v>
      </c>
      <c r="AH50" s="145" t="s">
        <v>116</v>
      </c>
      <c r="AI50" s="94">
        <f t="shared" si="6"/>
        <v>1.1200000000000001</v>
      </c>
      <c r="AJ50" s="95">
        <f t="shared" si="7"/>
        <v>1.7320508075688662E-2</v>
      </c>
      <c r="AK50" s="100">
        <v>1.06</v>
      </c>
      <c r="AL50" s="145" t="s">
        <v>116</v>
      </c>
      <c r="AM50" s="100">
        <v>1.1599999999999999</v>
      </c>
      <c r="AN50" s="145" t="s">
        <v>116</v>
      </c>
      <c r="AO50" s="100">
        <v>1.19</v>
      </c>
      <c r="AP50" s="145" t="s">
        <v>116</v>
      </c>
      <c r="AQ50" s="94">
        <f t="shared" si="8"/>
        <v>1.1366666666666665</v>
      </c>
      <c r="AR50" s="95">
        <f t="shared" si="9"/>
        <v>6.8068592855540386E-2</v>
      </c>
      <c r="AS50" s="100">
        <v>1.1399999999999999</v>
      </c>
      <c r="AT50" s="145" t="s">
        <v>116</v>
      </c>
      <c r="AU50" s="100">
        <v>0.60299999999999998</v>
      </c>
      <c r="AV50" s="145" t="s">
        <v>96</v>
      </c>
      <c r="AW50" s="100">
        <v>0.45100000000000001</v>
      </c>
      <c r="AX50" s="145" t="s">
        <v>96</v>
      </c>
      <c r="AY50" s="94">
        <f t="shared" si="10"/>
        <v>0.73133333333333328</v>
      </c>
      <c r="AZ50" s="95">
        <f t="shared" si="11"/>
        <v>0.3619838854608492</v>
      </c>
      <c r="BA50" s="100">
        <v>1.19</v>
      </c>
      <c r="BB50" s="145" t="s">
        <v>116</v>
      </c>
      <c r="BC50" s="100">
        <v>1.19</v>
      </c>
      <c r="BD50" s="145" t="s">
        <v>116</v>
      </c>
      <c r="BE50" s="100">
        <v>1.19</v>
      </c>
      <c r="BF50" s="145" t="s">
        <v>116</v>
      </c>
      <c r="BG50" s="94">
        <f t="shared" si="12"/>
        <v>1.19</v>
      </c>
      <c r="BH50" s="95">
        <f t="shared" si="13"/>
        <v>0</v>
      </c>
      <c r="BI50" s="100">
        <v>1.19</v>
      </c>
      <c r="BJ50" s="145" t="s">
        <v>116</v>
      </c>
      <c r="BK50" s="100">
        <v>1.19</v>
      </c>
      <c r="BL50" s="145" t="s">
        <v>116</v>
      </c>
      <c r="BM50" s="100" t="s">
        <v>571</v>
      </c>
      <c r="BN50" s="145" t="s">
        <v>116</v>
      </c>
      <c r="BO50" s="94">
        <f t="shared" si="14"/>
        <v>1.19</v>
      </c>
      <c r="BP50" s="95">
        <f t="shared" si="15"/>
        <v>0</v>
      </c>
      <c r="BQ50" s="100">
        <v>1.1599999999999999</v>
      </c>
      <c r="BR50" s="145" t="s">
        <v>116</v>
      </c>
      <c r="BS50" s="100" t="s">
        <v>315</v>
      </c>
      <c r="BT50" s="145" t="s">
        <v>116</v>
      </c>
      <c r="BU50" s="100">
        <v>1.1100000000000001</v>
      </c>
      <c r="BV50" s="145" t="s">
        <v>116</v>
      </c>
      <c r="BW50" s="94">
        <f t="shared" si="16"/>
        <v>1.135</v>
      </c>
      <c r="BX50" s="95">
        <f t="shared" si="17"/>
        <v>3.5355339059327251E-2</v>
      </c>
      <c r="BY50" s="100">
        <v>1.22</v>
      </c>
      <c r="BZ50" s="145" t="s">
        <v>116</v>
      </c>
      <c r="CA50" s="100">
        <v>1.19</v>
      </c>
      <c r="CB50" s="145" t="s">
        <v>116</v>
      </c>
      <c r="CC50" s="100">
        <v>1.22</v>
      </c>
      <c r="CD50" s="147" t="s">
        <v>116</v>
      </c>
      <c r="CE50" s="94">
        <f t="shared" si="18"/>
        <v>1.21</v>
      </c>
      <c r="CF50" s="95">
        <f t="shared" si="19"/>
        <v>1.7320508075688787E-2</v>
      </c>
      <c r="CG50" s="100">
        <v>1.22</v>
      </c>
      <c r="CH50" s="145" t="s">
        <v>116</v>
      </c>
      <c r="CI50" s="100">
        <v>1.22</v>
      </c>
      <c r="CJ50" s="145" t="s">
        <v>116</v>
      </c>
      <c r="CK50" s="100">
        <v>1.19</v>
      </c>
      <c r="CL50" s="145" t="s">
        <v>116</v>
      </c>
      <c r="CM50" s="94">
        <f t="shared" si="20"/>
        <v>1.21</v>
      </c>
      <c r="CN50" s="95">
        <f t="shared" si="21"/>
        <v>1.732050807568879E-2</v>
      </c>
      <c r="CO50" s="100">
        <v>1.22</v>
      </c>
      <c r="CP50" s="145" t="s">
        <v>116</v>
      </c>
      <c r="CQ50" s="100">
        <v>1.22</v>
      </c>
      <c r="CR50" s="145" t="s">
        <v>116</v>
      </c>
      <c r="CS50" s="100">
        <v>1.19</v>
      </c>
      <c r="CT50" s="145" t="s">
        <v>116</v>
      </c>
      <c r="CU50" s="94">
        <f t="shared" si="22"/>
        <v>1.21</v>
      </c>
      <c r="CV50" s="95">
        <f t="shared" si="23"/>
        <v>1.732050807568879E-2</v>
      </c>
      <c r="CW50" s="100" t="s">
        <v>819</v>
      </c>
      <c r="CX50" s="145" t="s">
        <v>116</v>
      </c>
      <c r="CY50" s="100">
        <v>1.1499999999999999</v>
      </c>
      <c r="CZ50" s="145" t="s">
        <v>116</v>
      </c>
      <c r="DA50" s="100">
        <v>1.22</v>
      </c>
      <c r="DB50" s="145" t="s">
        <v>116</v>
      </c>
      <c r="DC50" s="94">
        <f t="shared" si="24"/>
        <v>1.1850000000000001</v>
      </c>
      <c r="DD50" s="95">
        <f t="shared" si="25"/>
        <v>4.9497474683058366E-2</v>
      </c>
      <c r="DE50" s="100" t="s">
        <v>329</v>
      </c>
      <c r="DF50" s="145" t="s">
        <v>116</v>
      </c>
      <c r="DG50" s="100">
        <v>1.19</v>
      </c>
      <c r="DH50" s="145" t="s">
        <v>116</v>
      </c>
      <c r="DI50" s="100">
        <v>1.1599999999999999</v>
      </c>
      <c r="DJ50" s="145" t="s">
        <v>116</v>
      </c>
      <c r="DK50" s="94">
        <f t="shared" si="26"/>
        <v>1.1749999999999998</v>
      </c>
      <c r="DL50" s="95">
        <f t="shared" si="27"/>
        <v>2.1213203435596444E-2</v>
      </c>
    </row>
    <row r="51" spans="1:116" s="150" customFormat="1" x14ac:dyDescent="0.25">
      <c r="A51" s="101" t="s">
        <v>228</v>
      </c>
      <c r="D51" s="151"/>
      <c r="E51" s="152"/>
      <c r="G51" s="152"/>
      <c r="I51" s="152"/>
      <c r="K51" s="153"/>
      <c r="L51" s="154"/>
      <c r="M51" s="152"/>
      <c r="O51" s="152"/>
      <c r="Q51" s="152"/>
      <c r="S51" s="153"/>
      <c r="T51" s="154"/>
      <c r="U51" s="152"/>
      <c r="W51" s="152"/>
      <c r="Y51" s="152"/>
      <c r="AA51" s="153"/>
      <c r="AB51" s="154"/>
      <c r="AC51" s="152"/>
      <c r="AE51" s="152"/>
      <c r="AG51" s="152"/>
      <c r="AI51" s="153"/>
      <c r="AJ51" s="154"/>
      <c r="AK51" s="152"/>
      <c r="AM51" s="152"/>
      <c r="AO51" s="152"/>
      <c r="AQ51" s="153"/>
      <c r="AR51" s="154"/>
      <c r="AS51" s="152"/>
      <c r="AU51" s="152"/>
      <c r="AW51" s="152"/>
      <c r="AY51" s="153"/>
      <c r="AZ51" s="156"/>
      <c r="BA51" s="152"/>
      <c r="BC51" s="152"/>
      <c r="BE51" s="152"/>
      <c r="BG51" s="155"/>
      <c r="BH51" s="157"/>
      <c r="BI51" s="152"/>
      <c r="BK51" s="152"/>
      <c r="BM51" s="152"/>
      <c r="BO51" s="155"/>
      <c r="BP51" s="157"/>
      <c r="BQ51" s="152"/>
      <c r="BS51" s="152"/>
      <c r="BU51" s="152"/>
      <c r="BW51" s="155"/>
      <c r="BX51" s="157"/>
      <c r="BY51" s="152"/>
      <c r="CA51" s="152"/>
      <c r="CC51" s="152"/>
      <c r="CD51" s="158"/>
      <c r="CE51" s="158"/>
      <c r="CF51" s="158"/>
      <c r="CG51" s="152"/>
      <c r="CI51" s="152"/>
      <c r="CK51" s="152"/>
      <c r="CN51" s="159"/>
      <c r="CO51" s="152"/>
      <c r="CQ51" s="152"/>
      <c r="CS51" s="152"/>
      <c r="CV51" s="159"/>
      <c r="CW51" s="152"/>
      <c r="CY51" s="152"/>
      <c r="DA51" s="152"/>
      <c r="DD51" s="159"/>
      <c r="DE51" s="152"/>
      <c r="DG51" s="152"/>
      <c r="DI51" s="152"/>
      <c r="DL51" s="155"/>
    </row>
    <row r="52" spans="1:116" s="150" customFormat="1" ht="15.75" thickBot="1" x14ac:dyDescent="0.3">
      <c r="A52" s="101" t="s">
        <v>228</v>
      </c>
      <c r="B52" s="160" t="s">
        <v>229</v>
      </c>
      <c r="C52" s="160"/>
      <c r="D52" s="161"/>
      <c r="E52" s="162" t="s">
        <v>230</v>
      </c>
      <c r="F52" s="163"/>
      <c r="G52" s="162" t="s">
        <v>230</v>
      </c>
      <c r="H52" s="163"/>
      <c r="I52" s="162" t="s">
        <v>230</v>
      </c>
      <c r="J52" s="163"/>
      <c r="K52" s="164"/>
      <c r="L52" s="165"/>
      <c r="M52" s="162" t="s">
        <v>230</v>
      </c>
      <c r="N52" s="163"/>
      <c r="O52" s="162" t="s">
        <v>230</v>
      </c>
      <c r="P52" s="163"/>
      <c r="Q52" s="162" t="s">
        <v>230</v>
      </c>
      <c r="R52" s="163"/>
      <c r="S52" s="164"/>
      <c r="T52" s="165"/>
      <c r="U52" s="162" t="s">
        <v>230</v>
      </c>
      <c r="V52" s="163"/>
      <c r="W52" s="162" t="s">
        <v>230</v>
      </c>
      <c r="X52" s="163"/>
      <c r="Y52" s="162" t="s">
        <v>230</v>
      </c>
      <c r="Z52" s="163"/>
      <c r="AA52" s="164"/>
      <c r="AB52" s="165"/>
      <c r="AC52" s="162" t="s">
        <v>230</v>
      </c>
      <c r="AD52" s="163"/>
      <c r="AE52" s="162" t="s">
        <v>230</v>
      </c>
      <c r="AF52" s="163"/>
      <c r="AG52" s="162" t="s">
        <v>230</v>
      </c>
      <c r="AH52" s="163"/>
      <c r="AI52" s="164"/>
      <c r="AJ52" s="165"/>
      <c r="AK52" s="162" t="s">
        <v>230</v>
      </c>
      <c r="AL52" s="163"/>
      <c r="AM52" s="162" t="s">
        <v>230</v>
      </c>
      <c r="AN52" s="163"/>
      <c r="AO52" s="162" t="s">
        <v>230</v>
      </c>
      <c r="AP52" s="163"/>
      <c r="AQ52" s="164"/>
      <c r="AR52" s="165"/>
      <c r="AS52" s="162" t="s">
        <v>230</v>
      </c>
      <c r="AT52" s="163"/>
      <c r="AU52" s="162" t="s">
        <v>230</v>
      </c>
      <c r="AV52" s="163"/>
      <c r="AW52" s="162" t="s">
        <v>230</v>
      </c>
      <c r="AX52" s="163"/>
      <c r="AY52" s="164"/>
      <c r="AZ52" s="167"/>
      <c r="BA52" s="162" t="s">
        <v>230</v>
      </c>
      <c r="BB52" s="163"/>
      <c r="BC52" s="162" t="s">
        <v>230</v>
      </c>
      <c r="BD52" s="163"/>
      <c r="BE52" s="162" t="s">
        <v>230</v>
      </c>
      <c r="BF52" s="163"/>
      <c r="BG52" s="166"/>
      <c r="BH52" s="168"/>
      <c r="BI52" s="162" t="s">
        <v>230</v>
      </c>
      <c r="BJ52" s="163"/>
      <c r="BK52" s="162" t="s">
        <v>230</v>
      </c>
      <c r="BL52" s="163"/>
      <c r="BM52" s="162" t="s">
        <v>230</v>
      </c>
      <c r="BN52" s="163"/>
      <c r="BO52" s="166"/>
      <c r="BP52" s="168"/>
      <c r="BQ52" s="162" t="s">
        <v>230</v>
      </c>
      <c r="BR52" s="163"/>
      <c r="BS52" s="162" t="s">
        <v>230</v>
      </c>
      <c r="BT52" s="163"/>
      <c r="BU52" s="162" t="s">
        <v>230</v>
      </c>
      <c r="BV52" s="163"/>
      <c r="BW52" s="166"/>
      <c r="BX52" s="168"/>
      <c r="BY52" s="162" t="s">
        <v>230</v>
      </c>
      <c r="BZ52" s="163"/>
      <c r="CA52" s="162" t="s">
        <v>230</v>
      </c>
      <c r="CB52" s="163"/>
      <c r="CC52" s="162" t="s">
        <v>230</v>
      </c>
      <c r="CD52" s="163"/>
      <c r="CE52" s="163"/>
      <c r="CF52" s="163"/>
      <c r="CG52" s="162" t="s">
        <v>230</v>
      </c>
      <c r="CH52" s="163"/>
      <c r="CI52" s="162" t="s">
        <v>230</v>
      </c>
      <c r="CJ52" s="163"/>
      <c r="CK52" s="162" t="s">
        <v>230</v>
      </c>
      <c r="CL52" s="163"/>
      <c r="CM52" s="163"/>
      <c r="CN52" s="169"/>
      <c r="CO52" s="162" t="s">
        <v>230</v>
      </c>
      <c r="CP52" s="163"/>
      <c r="CQ52" s="162" t="s">
        <v>230</v>
      </c>
      <c r="CR52" s="163"/>
      <c r="CS52" s="162" t="s">
        <v>230</v>
      </c>
      <c r="CT52" s="163"/>
      <c r="CU52" s="163"/>
      <c r="CV52" s="169"/>
      <c r="CW52" s="162" t="s">
        <v>230</v>
      </c>
      <c r="CX52" s="163"/>
      <c r="CY52" s="162" t="s">
        <v>230</v>
      </c>
      <c r="CZ52" s="163"/>
      <c r="DA52" s="162" t="s">
        <v>230</v>
      </c>
      <c r="DB52" s="163"/>
      <c r="DC52" s="163"/>
      <c r="DD52" s="169"/>
      <c r="DE52" s="162" t="s">
        <v>230</v>
      </c>
      <c r="DF52" s="163"/>
      <c r="DG52" s="162" t="s">
        <v>230</v>
      </c>
      <c r="DH52" s="163"/>
      <c r="DI52" s="162" t="s">
        <v>230</v>
      </c>
      <c r="DJ52" s="163"/>
      <c r="DK52" s="163"/>
      <c r="DL52" s="166"/>
    </row>
    <row r="53" spans="1:116" x14ac:dyDescent="0.25">
      <c r="A53" s="101" t="s">
        <v>231</v>
      </c>
      <c r="B53" s="112" t="s">
        <v>231</v>
      </c>
      <c r="C53" s="112"/>
      <c r="E53" s="99">
        <v>27</v>
      </c>
      <c r="F53" s="137" t="s">
        <v>232</v>
      </c>
      <c r="G53" s="99">
        <v>78</v>
      </c>
      <c r="H53" s="137" t="s">
        <v>35</v>
      </c>
      <c r="I53" s="99">
        <v>15</v>
      </c>
      <c r="J53" s="137" t="s">
        <v>232</v>
      </c>
      <c r="K53" s="138"/>
      <c r="L53" s="139"/>
      <c r="M53" s="99">
        <v>75</v>
      </c>
      <c r="N53" s="137" t="s">
        <v>35</v>
      </c>
      <c r="O53" s="99">
        <v>72</v>
      </c>
      <c r="P53" s="137" t="s">
        <v>35</v>
      </c>
      <c r="Q53" s="99">
        <v>81</v>
      </c>
      <c r="R53" s="137" t="s">
        <v>35</v>
      </c>
      <c r="S53" s="138"/>
      <c r="T53" s="139"/>
      <c r="U53" s="99">
        <v>92</v>
      </c>
      <c r="V53" s="137" t="s">
        <v>35</v>
      </c>
      <c r="W53" s="99">
        <v>87</v>
      </c>
      <c r="X53" s="137" t="s">
        <v>35</v>
      </c>
      <c r="Y53" s="99">
        <v>87</v>
      </c>
      <c r="Z53" s="137" t="s">
        <v>35</v>
      </c>
      <c r="AA53" s="138"/>
      <c r="AB53" s="139"/>
      <c r="AC53" s="99">
        <v>86</v>
      </c>
      <c r="AD53" s="137" t="s">
        <v>35</v>
      </c>
      <c r="AE53" s="99">
        <v>88</v>
      </c>
      <c r="AF53" s="137" t="s">
        <v>35</v>
      </c>
      <c r="AG53" s="99">
        <v>85</v>
      </c>
      <c r="AH53" s="137" t="s">
        <v>35</v>
      </c>
      <c r="AI53" s="138"/>
      <c r="AJ53" s="139"/>
      <c r="AK53" s="99">
        <v>107</v>
      </c>
      <c r="AL53" s="137" t="s">
        <v>51</v>
      </c>
      <c r="AM53" s="99">
        <v>103</v>
      </c>
      <c r="AN53" s="137" t="s">
        <v>51</v>
      </c>
      <c r="AO53" s="99">
        <v>99</v>
      </c>
      <c r="AP53" s="137" t="s">
        <v>51</v>
      </c>
      <c r="AQ53" s="138"/>
      <c r="AR53" s="139"/>
      <c r="AS53" s="99">
        <v>4</v>
      </c>
      <c r="AT53" s="137" t="s">
        <v>232</v>
      </c>
      <c r="AU53" s="99">
        <v>120</v>
      </c>
      <c r="AV53" s="137" t="s">
        <v>51</v>
      </c>
      <c r="AW53" s="99">
        <v>116</v>
      </c>
      <c r="AX53" s="137" t="s">
        <v>51</v>
      </c>
      <c r="AY53" s="138"/>
      <c r="BA53" s="99">
        <v>51</v>
      </c>
      <c r="BB53" s="137" t="s">
        <v>51</v>
      </c>
      <c r="BC53" s="99">
        <v>64</v>
      </c>
      <c r="BD53" s="137" t="s">
        <v>51</v>
      </c>
      <c r="BE53" s="99">
        <v>54</v>
      </c>
      <c r="BF53" s="137" t="s">
        <v>51</v>
      </c>
      <c r="BI53" s="99">
        <v>115</v>
      </c>
      <c r="BJ53" s="137" t="s">
        <v>51</v>
      </c>
      <c r="BK53" s="99">
        <v>104</v>
      </c>
      <c r="BL53" s="137" t="s">
        <v>51</v>
      </c>
      <c r="BM53" s="99">
        <v>103</v>
      </c>
      <c r="BN53" s="137" t="s">
        <v>51</v>
      </c>
      <c r="BQ53" s="99">
        <v>106</v>
      </c>
      <c r="BR53" s="137" t="s">
        <v>51</v>
      </c>
      <c r="BS53" s="99">
        <v>93</v>
      </c>
      <c r="BT53" s="137" t="s">
        <v>51</v>
      </c>
      <c r="BU53" s="99">
        <v>83</v>
      </c>
      <c r="BV53" s="137" t="s">
        <v>51</v>
      </c>
      <c r="BY53" s="99">
        <v>106</v>
      </c>
      <c r="BZ53" s="137" t="s">
        <v>51</v>
      </c>
      <c r="CA53" s="99">
        <v>112</v>
      </c>
      <c r="CB53" s="137" t="s">
        <v>51</v>
      </c>
      <c r="CC53" s="99">
        <v>85</v>
      </c>
      <c r="CD53" s="140" t="s">
        <v>51</v>
      </c>
      <c r="CE53" s="140"/>
      <c r="CF53" s="140"/>
      <c r="CG53" s="99">
        <v>109</v>
      </c>
      <c r="CH53" s="137" t="s">
        <v>51</v>
      </c>
      <c r="CI53" s="99">
        <v>106</v>
      </c>
      <c r="CJ53" s="137" t="s">
        <v>51</v>
      </c>
      <c r="CK53" s="99">
        <v>98</v>
      </c>
      <c r="CL53" s="137" t="s">
        <v>51</v>
      </c>
      <c r="CM53" s="137"/>
      <c r="CN53" s="170"/>
      <c r="CO53" s="99">
        <v>110</v>
      </c>
      <c r="CP53" s="137" t="s">
        <v>51</v>
      </c>
      <c r="CQ53" s="99">
        <v>109</v>
      </c>
      <c r="CR53" s="137" t="s">
        <v>51</v>
      </c>
      <c r="CS53" s="99">
        <v>1</v>
      </c>
      <c r="CT53" s="137" t="s">
        <v>232</v>
      </c>
      <c r="CU53" s="137"/>
      <c r="CV53" s="170"/>
      <c r="CW53" s="99">
        <v>87</v>
      </c>
      <c r="CX53" s="137" t="s">
        <v>35</v>
      </c>
      <c r="CY53" s="99">
        <v>86</v>
      </c>
      <c r="CZ53" s="137" t="s">
        <v>35</v>
      </c>
      <c r="DA53" s="99">
        <v>86</v>
      </c>
      <c r="DB53" s="137" t="s">
        <v>35</v>
      </c>
      <c r="DC53" s="137"/>
      <c r="DD53" s="170"/>
      <c r="DE53" s="99">
        <v>99</v>
      </c>
      <c r="DF53" s="137" t="s">
        <v>51</v>
      </c>
      <c r="DG53" s="99">
        <v>99</v>
      </c>
      <c r="DH53" s="137" t="s">
        <v>51</v>
      </c>
      <c r="DI53" s="99">
        <v>97</v>
      </c>
      <c r="DJ53" s="137" t="s">
        <v>51</v>
      </c>
      <c r="DK53" s="137"/>
    </row>
    <row r="54" spans="1:116" x14ac:dyDescent="0.25">
      <c r="A54" s="101" t="s">
        <v>233</v>
      </c>
      <c r="B54" s="143" t="s">
        <v>233</v>
      </c>
      <c r="C54" s="143"/>
      <c r="D54" s="144"/>
      <c r="E54" s="100">
        <v>32</v>
      </c>
      <c r="F54" s="145" t="s">
        <v>232</v>
      </c>
      <c r="G54" s="100">
        <v>80</v>
      </c>
      <c r="H54" s="145" t="s">
        <v>35</v>
      </c>
      <c r="I54" s="100">
        <v>17</v>
      </c>
      <c r="J54" s="145" t="s">
        <v>232</v>
      </c>
      <c r="K54" s="138"/>
      <c r="L54" s="139"/>
      <c r="M54" s="100">
        <v>109</v>
      </c>
      <c r="N54" s="145" t="s">
        <v>35</v>
      </c>
      <c r="O54" s="100">
        <v>86</v>
      </c>
      <c r="P54" s="145" t="s">
        <v>35</v>
      </c>
      <c r="Q54" s="100">
        <v>115</v>
      </c>
      <c r="R54" s="145" t="s">
        <v>35</v>
      </c>
      <c r="S54" s="138"/>
      <c r="T54" s="139"/>
      <c r="U54" s="100">
        <v>92</v>
      </c>
      <c r="V54" s="145" t="s">
        <v>35</v>
      </c>
      <c r="W54" s="100">
        <v>89</v>
      </c>
      <c r="X54" s="145" t="s">
        <v>35</v>
      </c>
      <c r="Y54" s="100">
        <v>87</v>
      </c>
      <c r="Z54" s="145" t="s">
        <v>35</v>
      </c>
      <c r="AA54" s="138"/>
      <c r="AB54" s="139"/>
      <c r="AC54" s="100">
        <v>79</v>
      </c>
      <c r="AD54" s="145" t="s">
        <v>35</v>
      </c>
      <c r="AE54" s="100">
        <v>83</v>
      </c>
      <c r="AF54" s="145" t="s">
        <v>35</v>
      </c>
      <c r="AG54" s="100">
        <v>79</v>
      </c>
      <c r="AH54" s="145" t="s">
        <v>35</v>
      </c>
      <c r="AI54" s="138"/>
      <c r="AJ54" s="139"/>
      <c r="AK54" s="100">
        <v>100</v>
      </c>
      <c r="AL54" s="145" t="s">
        <v>51</v>
      </c>
      <c r="AM54" s="100">
        <v>94</v>
      </c>
      <c r="AN54" s="145" t="s">
        <v>51</v>
      </c>
      <c r="AO54" s="100">
        <v>94</v>
      </c>
      <c r="AP54" s="145" t="s">
        <v>51</v>
      </c>
      <c r="AQ54" s="138"/>
      <c r="AR54" s="139"/>
      <c r="AS54" s="100">
        <v>63</v>
      </c>
      <c r="AT54" s="145" t="s">
        <v>51</v>
      </c>
      <c r="AU54" s="100">
        <v>119</v>
      </c>
      <c r="AV54" s="145" t="s">
        <v>51</v>
      </c>
      <c r="AW54" s="100">
        <v>115</v>
      </c>
      <c r="AX54" s="145" t="s">
        <v>51</v>
      </c>
      <c r="AY54" s="138"/>
      <c r="BA54" s="100">
        <v>25</v>
      </c>
      <c r="BB54" s="145" t="s">
        <v>249</v>
      </c>
      <c r="BC54" s="100">
        <v>33</v>
      </c>
      <c r="BD54" s="145" t="s">
        <v>249</v>
      </c>
      <c r="BE54" s="100">
        <v>27</v>
      </c>
      <c r="BF54" s="145" t="s">
        <v>249</v>
      </c>
      <c r="BG54" s="146"/>
      <c r="BH54" s="171"/>
      <c r="BI54" s="100">
        <v>116</v>
      </c>
      <c r="BJ54" s="145" t="s">
        <v>51</v>
      </c>
      <c r="BK54" s="100">
        <v>116</v>
      </c>
      <c r="BL54" s="145" t="s">
        <v>51</v>
      </c>
      <c r="BM54" s="100">
        <v>105</v>
      </c>
      <c r="BN54" s="145" t="s">
        <v>51</v>
      </c>
      <c r="BO54" s="146"/>
      <c r="BP54" s="171"/>
      <c r="BQ54" s="100">
        <v>114</v>
      </c>
      <c r="BR54" s="145" t="s">
        <v>51</v>
      </c>
      <c r="BS54" s="100">
        <v>101</v>
      </c>
      <c r="BT54" s="145" t="s">
        <v>51</v>
      </c>
      <c r="BU54" s="100">
        <v>100</v>
      </c>
      <c r="BV54" s="145" t="s">
        <v>51</v>
      </c>
      <c r="BW54" s="146"/>
      <c r="BX54" s="171"/>
      <c r="BY54" s="100">
        <v>109</v>
      </c>
      <c r="BZ54" s="145" t="s">
        <v>51</v>
      </c>
      <c r="CA54" s="100">
        <v>109</v>
      </c>
      <c r="CB54" s="145" t="s">
        <v>51</v>
      </c>
      <c r="CC54" s="100">
        <v>95</v>
      </c>
      <c r="CD54" s="147" t="s">
        <v>51</v>
      </c>
      <c r="CE54" s="147"/>
      <c r="CF54" s="147"/>
      <c r="CG54" s="100">
        <v>106</v>
      </c>
      <c r="CH54" s="145" t="s">
        <v>51</v>
      </c>
      <c r="CI54" s="100">
        <v>108</v>
      </c>
      <c r="CJ54" s="145" t="s">
        <v>51</v>
      </c>
      <c r="CK54" s="100">
        <v>95</v>
      </c>
      <c r="CL54" s="145" t="s">
        <v>51</v>
      </c>
      <c r="CM54" s="145"/>
      <c r="CN54" s="172"/>
      <c r="CO54" s="100">
        <v>108</v>
      </c>
      <c r="CP54" s="145" t="s">
        <v>51</v>
      </c>
      <c r="CQ54" s="100">
        <v>87</v>
      </c>
      <c r="CR54" s="145" t="s">
        <v>51</v>
      </c>
      <c r="CS54" s="100">
        <v>11</v>
      </c>
      <c r="CT54" s="145" t="s">
        <v>232</v>
      </c>
      <c r="CU54" s="145"/>
      <c r="CV54" s="172"/>
      <c r="CW54" s="100">
        <v>94</v>
      </c>
      <c r="CX54" s="145" t="s">
        <v>35</v>
      </c>
      <c r="CY54" s="100">
        <v>91</v>
      </c>
      <c r="CZ54" s="145" t="s">
        <v>35</v>
      </c>
      <c r="DA54" s="100">
        <v>91</v>
      </c>
      <c r="DB54" s="145" t="s">
        <v>35</v>
      </c>
      <c r="DC54" s="145"/>
      <c r="DD54" s="172"/>
      <c r="DE54" s="100">
        <v>105</v>
      </c>
      <c r="DF54" s="145" t="s">
        <v>51</v>
      </c>
      <c r="DG54" s="100">
        <v>100</v>
      </c>
      <c r="DH54" s="145" t="s">
        <v>51</v>
      </c>
      <c r="DI54" s="100">
        <v>101</v>
      </c>
      <c r="DJ54" s="145" t="s">
        <v>51</v>
      </c>
      <c r="DK54" s="145"/>
      <c r="DL54" s="146"/>
    </row>
    <row r="55" spans="1:116" x14ac:dyDescent="0.25">
      <c r="A55" s="101" t="s">
        <v>234</v>
      </c>
      <c r="B55" s="122" t="s">
        <v>234</v>
      </c>
      <c r="C55" s="112"/>
      <c r="E55" s="99">
        <v>44</v>
      </c>
      <c r="F55" s="137" t="s">
        <v>232</v>
      </c>
      <c r="G55" s="99">
        <v>88</v>
      </c>
      <c r="H55" s="137" t="s">
        <v>35</v>
      </c>
      <c r="I55" s="99">
        <v>21</v>
      </c>
      <c r="J55" s="137" t="s">
        <v>232</v>
      </c>
      <c r="K55" s="138"/>
      <c r="L55" s="139"/>
      <c r="M55" s="99">
        <v>30</v>
      </c>
      <c r="N55" s="137" t="s">
        <v>232</v>
      </c>
      <c r="O55" s="99">
        <v>57</v>
      </c>
      <c r="P55" s="137" t="s">
        <v>35</v>
      </c>
      <c r="Q55" s="99">
        <v>28</v>
      </c>
      <c r="R55" s="137" t="s">
        <v>232</v>
      </c>
      <c r="S55" s="138"/>
      <c r="T55" s="139"/>
      <c r="U55" s="99">
        <v>93</v>
      </c>
      <c r="V55" s="137" t="s">
        <v>35</v>
      </c>
      <c r="W55" s="99">
        <v>85</v>
      </c>
      <c r="X55" s="137" t="s">
        <v>35</v>
      </c>
      <c r="Y55" s="99">
        <v>85</v>
      </c>
      <c r="Z55" s="137" t="s">
        <v>35</v>
      </c>
      <c r="AA55" s="138"/>
      <c r="AB55" s="139"/>
      <c r="AC55" s="99">
        <v>80</v>
      </c>
      <c r="AD55" s="137" t="s">
        <v>35</v>
      </c>
      <c r="AE55" s="99">
        <v>89</v>
      </c>
      <c r="AF55" s="137" t="s">
        <v>35</v>
      </c>
      <c r="AG55" s="99">
        <v>85</v>
      </c>
      <c r="AH55" s="137" t="s">
        <v>35</v>
      </c>
      <c r="AI55" s="138"/>
      <c r="AJ55" s="139"/>
      <c r="AK55" s="99">
        <v>107</v>
      </c>
      <c r="AL55" s="137" t="s">
        <v>51</v>
      </c>
      <c r="AM55" s="99">
        <v>109</v>
      </c>
      <c r="AN55" s="137" t="s">
        <v>51</v>
      </c>
      <c r="AO55" s="99">
        <v>108</v>
      </c>
      <c r="AP55" s="137" t="s">
        <v>51</v>
      </c>
      <c r="AQ55" s="138"/>
      <c r="AR55" s="139"/>
      <c r="AS55" s="99">
        <v>78</v>
      </c>
      <c r="AT55" s="137" t="s">
        <v>51</v>
      </c>
      <c r="AU55" s="99">
        <v>80</v>
      </c>
      <c r="AV55" s="137" t="s">
        <v>51</v>
      </c>
      <c r="AW55" s="99">
        <v>71</v>
      </c>
      <c r="AX55" s="137" t="s">
        <v>51</v>
      </c>
      <c r="AY55" s="138"/>
      <c r="BA55" s="99">
        <v>64</v>
      </c>
      <c r="BB55" s="137" t="s">
        <v>51</v>
      </c>
      <c r="BC55" s="99">
        <v>56</v>
      </c>
      <c r="BD55" s="137" t="s">
        <v>51</v>
      </c>
      <c r="BE55" s="99">
        <v>52</v>
      </c>
      <c r="BF55" s="137" t="s">
        <v>51</v>
      </c>
      <c r="BI55" s="99">
        <v>108</v>
      </c>
      <c r="BJ55" s="137" t="s">
        <v>35</v>
      </c>
      <c r="BK55" s="99">
        <v>98</v>
      </c>
      <c r="BL55" s="137" t="s">
        <v>35</v>
      </c>
      <c r="BM55" s="99">
        <v>102</v>
      </c>
      <c r="BN55" s="137" t="s">
        <v>35</v>
      </c>
      <c r="BQ55" s="99">
        <v>94</v>
      </c>
      <c r="BR55" s="137" t="s">
        <v>35</v>
      </c>
      <c r="BS55" s="99">
        <v>60</v>
      </c>
      <c r="BT55" s="137" t="s">
        <v>35</v>
      </c>
      <c r="BU55" s="99">
        <v>66</v>
      </c>
      <c r="BV55" s="137" t="s">
        <v>35</v>
      </c>
      <c r="BY55" s="99">
        <v>115</v>
      </c>
      <c r="BZ55" s="137" t="s">
        <v>51</v>
      </c>
      <c r="CA55" s="99">
        <v>104</v>
      </c>
      <c r="CB55" s="137" t="s">
        <v>51</v>
      </c>
      <c r="CC55" s="99">
        <v>121</v>
      </c>
      <c r="CD55" s="140" t="s">
        <v>51</v>
      </c>
      <c r="CE55" s="140"/>
      <c r="CF55" s="140"/>
      <c r="CG55" s="99">
        <v>110</v>
      </c>
      <c r="CH55" s="137" t="s">
        <v>51</v>
      </c>
      <c r="CI55" s="99">
        <v>94</v>
      </c>
      <c r="CJ55" s="137" t="s">
        <v>51</v>
      </c>
      <c r="CK55" s="99">
        <v>98</v>
      </c>
      <c r="CL55" s="137" t="s">
        <v>51</v>
      </c>
      <c r="CM55" s="137"/>
      <c r="CN55" s="170"/>
      <c r="CO55" s="99">
        <v>89</v>
      </c>
      <c r="CP55" s="137" t="s">
        <v>51</v>
      </c>
      <c r="CQ55" s="99">
        <v>85</v>
      </c>
      <c r="CR55" s="137" t="s">
        <v>51</v>
      </c>
      <c r="CS55" s="99">
        <v>123</v>
      </c>
      <c r="CT55" s="137" t="s">
        <v>51</v>
      </c>
      <c r="CU55" s="137"/>
      <c r="CV55" s="170"/>
      <c r="CW55" s="99">
        <v>86</v>
      </c>
      <c r="CX55" s="137" t="s">
        <v>51</v>
      </c>
      <c r="CY55" s="99">
        <v>82</v>
      </c>
      <c r="CZ55" s="137" t="s">
        <v>51</v>
      </c>
      <c r="DA55" s="99">
        <v>102</v>
      </c>
      <c r="DB55" s="137" t="s">
        <v>51</v>
      </c>
      <c r="DC55" s="137"/>
      <c r="DD55" s="170"/>
      <c r="DE55" s="99">
        <v>97</v>
      </c>
      <c r="DF55" s="137" t="s">
        <v>35</v>
      </c>
      <c r="DG55" s="99">
        <v>88</v>
      </c>
      <c r="DH55" s="137" t="s">
        <v>35</v>
      </c>
      <c r="DI55" s="99">
        <v>98</v>
      </c>
      <c r="DJ55" s="137" t="s">
        <v>35</v>
      </c>
      <c r="DK55" s="137"/>
    </row>
    <row r="56" spans="1:116" x14ac:dyDescent="0.25">
      <c r="A56" s="101" t="s">
        <v>235</v>
      </c>
      <c r="B56" s="142" t="s">
        <v>235</v>
      </c>
      <c r="C56" s="143"/>
      <c r="D56" s="144"/>
      <c r="E56" s="100">
        <v>59</v>
      </c>
      <c r="F56" s="145" t="s">
        <v>35</v>
      </c>
      <c r="G56" s="100">
        <v>89</v>
      </c>
      <c r="H56" s="145" t="s">
        <v>35</v>
      </c>
      <c r="I56" s="100">
        <v>29</v>
      </c>
      <c r="J56" s="145" t="s">
        <v>232</v>
      </c>
      <c r="K56" s="138"/>
      <c r="L56" s="139"/>
      <c r="M56" s="100">
        <v>46</v>
      </c>
      <c r="N56" s="145" t="s">
        <v>232</v>
      </c>
      <c r="O56" s="100">
        <v>67</v>
      </c>
      <c r="P56" s="145" t="s">
        <v>35</v>
      </c>
      <c r="Q56" s="100">
        <v>43</v>
      </c>
      <c r="R56" s="145" t="s">
        <v>232</v>
      </c>
      <c r="S56" s="138"/>
      <c r="T56" s="139"/>
      <c r="U56" s="100">
        <v>92</v>
      </c>
      <c r="V56" s="145" t="s">
        <v>35</v>
      </c>
      <c r="W56" s="100">
        <v>77</v>
      </c>
      <c r="X56" s="145" t="s">
        <v>35</v>
      </c>
      <c r="Y56" s="100">
        <v>78</v>
      </c>
      <c r="Z56" s="145" t="s">
        <v>35</v>
      </c>
      <c r="AA56" s="138"/>
      <c r="AB56" s="139"/>
      <c r="AC56" s="100">
        <v>72</v>
      </c>
      <c r="AD56" s="145" t="s">
        <v>35</v>
      </c>
      <c r="AE56" s="100">
        <v>84</v>
      </c>
      <c r="AF56" s="145" t="s">
        <v>35</v>
      </c>
      <c r="AG56" s="100">
        <v>80</v>
      </c>
      <c r="AH56" s="145" t="s">
        <v>35</v>
      </c>
      <c r="AI56" s="138"/>
      <c r="AJ56" s="139"/>
      <c r="AK56" s="100">
        <v>107</v>
      </c>
      <c r="AL56" s="145" t="s">
        <v>51</v>
      </c>
      <c r="AM56" s="100">
        <v>98</v>
      </c>
      <c r="AN56" s="145" t="s">
        <v>51</v>
      </c>
      <c r="AO56" s="100">
        <v>99</v>
      </c>
      <c r="AP56" s="145" t="s">
        <v>51</v>
      </c>
      <c r="AQ56" s="138"/>
      <c r="AR56" s="139"/>
      <c r="AS56" s="100">
        <v>76</v>
      </c>
      <c r="AT56" s="145" t="s">
        <v>51</v>
      </c>
      <c r="AU56" s="100">
        <v>65</v>
      </c>
      <c r="AV56" s="145" t="s">
        <v>51</v>
      </c>
      <c r="AW56" s="100">
        <v>75</v>
      </c>
      <c r="AX56" s="145" t="s">
        <v>51</v>
      </c>
      <c r="AY56" s="138"/>
      <c r="BA56" s="100">
        <v>64</v>
      </c>
      <c r="BB56" s="145" t="s">
        <v>51</v>
      </c>
      <c r="BC56" s="100">
        <v>58</v>
      </c>
      <c r="BD56" s="145" t="s">
        <v>51</v>
      </c>
      <c r="BE56" s="100">
        <v>56</v>
      </c>
      <c r="BF56" s="145" t="s">
        <v>51</v>
      </c>
      <c r="BG56" s="146"/>
      <c r="BH56" s="171"/>
      <c r="BI56" s="100">
        <v>83</v>
      </c>
      <c r="BJ56" s="145" t="s">
        <v>35</v>
      </c>
      <c r="BK56" s="100">
        <v>76</v>
      </c>
      <c r="BL56" s="145" t="s">
        <v>35</v>
      </c>
      <c r="BM56" s="100">
        <v>87</v>
      </c>
      <c r="BN56" s="145" t="s">
        <v>35</v>
      </c>
      <c r="BO56" s="146"/>
      <c r="BP56" s="171"/>
      <c r="BQ56" s="100">
        <v>82</v>
      </c>
      <c r="BR56" s="145" t="s">
        <v>35</v>
      </c>
      <c r="BS56" s="100">
        <v>63</v>
      </c>
      <c r="BT56" s="145" t="s">
        <v>35</v>
      </c>
      <c r="BU56" s="100">
        <v>71</v>
      </c>
      <c r="BV56" s="145" t="s">
        <v>35</v>
      </c>
      <c r="BW56" s="146"/>
      <c r="BX56" s="171"/>
      <c r="BY56" s="100">
        <v>97</v>
      </c>
      <c r="BZ56" s="145" t="s">
        <v>51</v>
      </c>
      <c r="CA56" s="100">
        <v>86</v>
      </c>
      <c r="CB56" s="145" t="s">
        <v>51</v>
      </c>
      <c r="CC56" s="100">
        <v>119</v>
      </c>
      <c r="CD56" s="147" t="s">
        <v>51</v>
      </c>
      <c r="CE56" s="147"/>
      <c r="CF56" s="147"/>
      <c r="CG56" s="100">
        <v>112</v>
      </c>
      <c r="CH56" s="145" t="s">
        <v>51</v>
      </c>
      <c r="CI56" s="100">
        <v>90</v>
      </c>
      <c r="CJ56" s="145" t="s">
        <v>51</v>
      </c>
      <c r="CK56" s="100">
        <v>97</v>
      </c>
      <c r="CL56" s="145" t="s">
        <v>51</v>
      </c>
      <c r="CM56" s="145"/>
      <c r="CN56" s="172"/>
      <c r="CO56" s="100">
        <v>94</v>
      </c>
      <c r="CP56" s="145" t="s">
        <v>51</v>
      </c>
      <c r="CQ56" s="100">
        <v>87</v>
      </c>
      <c r="CR56" s="145" t="s">
        <v>51</v>
      </c>
      <c r="CS56" s="100">
        <v>126</v>
      </c>
      <c r="CT56" s="145" t="s">
        <v>51</v>
      </c>
      <c r="CU56" s="145"/>
      <c r="CV56" s="172"/>
      <c r="CW56" s="100">
        <v>88</v>
      </c>
      <c r="CX56" s="145" t="s">
        <v>51</v>
      </c>
      <c r="CY56" s="100">
        <v>80</v>
      </c>
      <c r="CZ56" s="145" t="s">
        <v>51</v>
      </c>
      <c r="DA56" s="100">
        <v>96</v>
      </c>
      <c r="DB56" s="145" t="s">
        <v>51</v>
      </c>
      <c r="DC56" s="145"/>
      <c r="DD56" s="172"/>
      <c r="DE56" s="100">
        <v>93</v>
      </c>
      <c r="DF56" s="145" t="s">
        <v>35</v>
      </c>
      <c r="DG56" s="100">
        <v>91</v>
      </c>
      <c r="DH56" s="145" t="s">
        <v>35</v>
      </c>
      <c r="DI56" s="100">
        <v>97</v>
      </c>
      <c r="DJ56" s="145" t="s">
        <v>35</v>
      </c>
      <c r="DK56" s="145"/>
      <c r="DL56" s="146"/>
    </row>
    <row r="57" spans="1:116" x14ac:dyDescent="0.25">
      <c r="A57" s="101" t="s">
        <v>236</v>
      </c>
      <c r="B57" s="122" t="s">
        <v>236</v>
      </c>
      <c r="C57" s="112"/>
      <c r="E57" s="99">
        <v>63</v>
      </c>
      <c r="F57" s="137" t="s">
        <v>35</v>
      </c>
      <c r="G57" s="99">
        <v>101</v>
      </c>
      <c r="H57" s="137" t="s">
        <v>35</v>
      </c>
      <c r="I57" s="99">
        <v>42</v>
      </c>
      <c r="J57" s="137" t="s">
        <v>232</v>
      </c>
      <c r="K57" s="138"/>
      <c r="L57" s="139"/>
      <c r="M57" s="99">
        <v>95</v>
      </c>
      <c r="N57" s="137" t="s">
        <v>35</v>
      </c>
      <c r="O57" s="99">
        <v>90</v>
      </c>
      <c r="P57" s="137" t="s">
        <v>35</v>
      </c>
      <c r="Q57" s="99">
        <v>98</v>
      </c>
      <c r="R57" s="137" t="s">
        <v>35</v>
      </c>
      <c r="S57" s="138"/>
      <c r="T57" s="139"/>
      <c r="U57" s="99">
        <v>99</v>
      </c>
      <c r="V57" s="137" t="s">
        <v>35</v>
      </c>
      <c r="W57" s="99">
        <v>96</v>
      </c>
      <c r="X57" s="137" t="s">
        <v>35</v>
      </c>
      <c r="Y57" s="99">
        <v>96</v>
      </c>
      <c r="Z57" s="137" t="s">
        <v>35</v>
      </c>
      <c r="AA57" s="138"/>
      <c r="AB57" s="139"/>
      <c r="AC57" s="99">
        <v>80</v>
      </c>
      <c r="AD57" s="137" t="s">
        <v>35</v>
      </c>
      <c r="AE57" s="99">
        <v>97</v>
      </c>
      <c r="AF57" s="137" t="s">
        <v>35</v>
      </c>
      <c r="AG57" s="99">
        <v>89</v>
      </c>
      <c r="AH57" s="137" t="s">
        <v>35</v>
      </c>
      <c r="AI57" s="138"/>
      <c r="AJ57" s="139"/>
      <c r="AK57" s="99">
        <v>110</v>
      </c>
      <c r="AL57" s="137" t="s">
        <v>51</v>
      </c>
      <c r="AM57" s="99">
        <v>108</v>
      </c>
      <c r="AN57" s="137" t="s">
        <v>51</v>
      </c>
      <c r="AO57" s="99">
        <v>102</v>
      </c>
      <c r="AP57" s="137" t="s">
        <v>51</v>
      </c>
      <c r="AQ57" s="138"/>
      <c r="AR57" s="139"/>
      <c r="AS57" s="99">
        <v>93</v>
      </c>
      <c r="AT57" s="137" t="s">
        <v>51</v>
      </c>
      <c r="AU57" s="99">
        <v>106</v>
      </c>
      <c r="AV57" s="137" t="s">
        <v>51</v>
      </c>
      <c r="AW57" s="99">
        <v>99</v>
      </c>
      <c r="AX57" s="137" t="s">
        <v>51</v>
      </c>
      <c r="AY57" s="138"/>
      <c r="BA57" s="99">
        <v>96</v>
      </c>
      <c r="BB57" s="137" t="s">
        <v>51</v>
      </c>
      <c r="BC57" s="99">
        <v>90</v>
      </c>
      <c r="BD57" s="137" t="s">
        <v>51</v>
      </c>
      <c r="BE57" s="99">
        <v>80</v>
      </c>
      <c r="BF57" s="137" t="s">
        <v>51</v>
      </c>
      <c r="BI57" s="99">
        <v>95</v>
      </c>
      <c r="BJ57" s="137" t="s">
        <v>35</v>
      </c>
      <c r="BK57" s="99">
        <v>90</v>
      </c>
      <c r="BL57" s="137" t="s">
        <v>35</v>
      </c>
      <c r="BM57" s="99">
        <v>86</v>
      </c>
      <c r="BN57" s="137" t="s">
        <v>35</v>
      </c>
      <c r="BQ57" s="99">
        <v>77</v>
      </c>
      <c r="BR57" s="137" t="s">
        <v>35</v>
      </c>
      <c r="BS57" s="99">
        <v>66</v>
      </c>
      <c r="BT57" s="137" t="s">
        <v>35</v>
      </c>
      <c r="BU57" s="99">
        <v>78</v>
      </c>
      <c r="BV57" s="137" t="s">
        <v>35</v>
      </c>
      <c r="BY57" s="99">
        <v>92</v>
      </c>
      <c r="BZ57" s="137" t="s">
        <v>51</v>
      </c>
      <c r="CA57" s="99">
        <v>82</v>
      </c>
      <c r="CB57" s="137" t="s">
        <v>51</v>
      </c>
      <c r="CC57" s="99">
        <v>110</v>
      </c>
      <c r="CD57" s="140" t="s">
        <v>51</v>
      </c>
      <c r="CE57" s="140"/>
      <c r="CF57" s="140"/>
      <c r="CG57" s="99">
        <v>107</v>
      </c>
      <c r="CH57" s="137" t="s">
        <v>51</v>
      </c>
      <c r="CI57" s="99">
        <v>87</v>
      </c>
      <c r="CJ57" s="137" t="s">
        <v>51</v>
      </c>
      <c r="CK57" s="99">
        <v>97</v>
      </c>
      <c r="CL57" s="137" t="s">
        <v>51</v>
      </c>
      <c r="CM57" s="137"/>
      <c r="CN57" s="170"/>
      <c r="CO57" s="99">
        <v>89</v>
      </c>
      <c r="CP57" s="137" t="s">
        <v>51</v>
      </c>
      <c r="CQ57" s="99">
        <v>88</v>
      </c>
      <c r="CR57" s="137" t="s">
        <v>51</v>
      </c>
      <c r="CS57" s="99">
        <v>127</v>
      </c>
      <c r="CT57" s="137" t="s">
        <v>51</v>
      </c>
      <c r="CU57" s="137"/>
      <c r="CV57" s="170"/>
      <c r="CW57" s="99">
        <v>88</v>
      </c>
      <c r="CX57" s="137" t="s">
        <v>51</v>
      </c>
      <c r="CY57" s="99">
        <v>83</v>
      </c>
      <c r="CZ57" s="137" t="s">
        <v>51</v>
      </c>
      <c r="DA57" s="99">
        <v>98</v>
      </c>
      <c r="DB57" s="137" t="s">
        <v>51</v>
      </c>
      <c r="DC57" s="137"/>
      <c r="DD57" s="170"/>
      <c r="DE57" s="99">
        <v>93</v>
      </c>
      <c r="DF57" s="137" t="s">
        <v>35</v>
      </c>
      <c r="DG57" s="99">
        <v>87</v>
      </c>
      <c r="DH57" s="137" t="s">
        <v>35</v>
      </c>
      <c r="DI57" s="99">
        <v>97</v>
      </c>
      <c r="DJ57" s="137" t="s">
        <v>35</v>
      </c>
      <c r="DK57" s="137"/>
    </row>
    <row r="58" spans="1:116" x14ac:dyDescent="0.25">
      <c r="A58" s="101" t="s">
        <v>237</v>
      </c>
      <c r="B58" s="142" t="s">
        <v>237</v>
      </c>
      <c r="C58" s="143"/>
      <c r="D58" s="144"/>
      <c r="E58" s="100">
        <v>76</v>
      </c>
      <c r="F58" s="145" t="s">
        <v>35</v>
      </c>
      <c r="G58" s="100">
        <v>102</v>
      </c>
      <c r="H58" s="145" t="s">
        <v>35</v>
      </c>
      <c r="I58" s="100">
        <v>54</v>
      </c>
      <c r="J58" s="145" t="s">
        <v>35</v>
      </c>
      <c r="K58" s="138"/>
      <c r="L58" s="139"/>
      <c r="M58" s="100">
        <v>122</v>
      </c>
      <c r="N58" s="145" t="s">
        <v>35</v>
      </c>
      <c r="O58" s="100">
        <v>111</v>
      </c>
      <c r="P58" s="145" t="s">
        <v>35</v>
      </c>
      <c r="Q58" s="100">
        <v>112</v>
      </c>
      <c r="R58" s="145" t="s">
        <v>35</v>
      </c>
      <c r="S58" s="138"/>
      <c r="T58" s="139"/>
      <c r="U58" s="100">
        <v>95</v>
      </c>
      <c r="V58" s="145" t="s">
        <v>35</v>
      </c>
      <c r="W58" s="100">
        <v>91</v>
      </c>
      <c r="X58" s="145" t="s">
        <v>35</v>
      </c>
      <c r="Y58" s="100">
        <v>90</v>
      </c>
      <c r="Z58" s="145" t="s">
        <v>35</v>
      </c>
      <c r="AA58" s="138"/>
      <c r="AB58" s="139"/>
      <c r="AC58" s="100">
        <v>88</v>
      </c>
      <c r="AD58" s="145" t="s">
        <v>35</v>
      </c>
      <c r="AE58" s="100">
        <v>93</v>
      </c>
      <c r="AF58" s="145" t="s">
        <v>35</v>
      </c>
      <c r="AG58" s="100">
        <v>101</v>
      </c>
      <c r="AH58" s="145" t="s">
        <v>35</v>
      </c>
      <c r="AI58" s="138"/>
      <c r="AJ58" s="139"/>
      <c r="AK58" s="100">
        <v>42</v>
      </c>
      <c r="AL58" s="145" t="s">
        <v>249</v>
      </c>
      <c r="AM58" s="100">
        <v>44</v>
      </c>
      <c r="AN58" s="145" t="s">
        <v>249</v>
      </c>
      <c r="AO58" s="100">
        <v>52</v>
      </c>
      <c r="AP58" s="145" t="s">
        <v>51</v>
      </c>
      <c r="AQ58" s="138"/>
      <c r="AR58" s="139"/>
      <c r="AS58" s="100">
        <v>38</v>
      </c>
      <c r="AT58" s="145" t="s">
        <v>249</v>
      </c>
      <c r="AU58" s="100">
        <v>48</v>
      </c>
      <c r="AV58" s="145" t="s">
        <v>249</v>
      </c>
      <c r="AW58" s="100">
        <v>38</v>
      </c>
      <c r="AX58" s="145" t="s">
        <v>249</v>
      </c>
      <c r="AY58" s="138"/>
      <c r="BA58" s="100">
        <v>132</v>
      </c>
      <c r="BB58" s="145" t="s">
        <v>51</v>
      </c>
      <c r="BC58" s="100">
        <v>124</v>
      </c>
      <c r="BD58" s="145" t="s">
        <v>51</v>
      </c>
      <c r="BE58" s="100">
        <v>114</v>
      </c>
      <c r="BF58" s="145" t="s">
        <v>51</v>
      </c>
      <c r="BG58" s="146"/>
      <c r="BH58" s="171"/>
      <c r="BI58" s="100">
        <v>52</v>
      </c>
      <c r="BJ58" s="145" t="s">
        <v>35</v>
      </c>
      <c r="BK58" s="100">
        <v>48</v>
      </c>
      <c r="BL58" s="145" t="s">
        <v>232</v>
      </c>
      <c r="BM58" s="100">
        <v>55</v>
      </c>
      <c r="BN58" s="145" t="s">
        <v>35</v>
      </c>
      <c r="BO58" s="146"/>
      <c r="BP58" s="171"/>
      <c r="BQ58" s="100">
        <v>82</v>
      </c>
      <c r="BR58" s="145" t="s">
        <v>35</v>
      </c>
      <c r="BS58" s="100">
        <v>65</v>
      </c>
      <c r="BT58" s="145" t="s">
        <v>35</v>
      </c>
      <c r="BU58" s="100">
        <v>64</v>
      </c>
      <c r="BV58" s="145" t="s">
        <v>35</v>
      </c>
      <c r="BW58" s="146"/>
      <c r="BX58" s="171"/>
      <c r="BY58" s="100">
        <v>78</v>
      </c>
      <c r="BZ58" s="145" t="s">
        <v>51</v>
      </c>
      <c r="CA58" s="100">
        <v>65</v>
      </c>
      <c r="CB58" s="145" t="s">
        <v>51</v>
      </c>
      <c r="CC58" s="100">
        <v>110</v>
      </c>
      <c r="CD58" s="147" t="s">
        <v>51</v>
      </c>
      <c r="CE58" s="147"/>
      <c r="CF58" s="147"/>
      <c r="CG58" s="100">
        <v>107</v>
      </c>
      <c r="CH58" s="145" t="s">
        <v>51</v>
      </c>
      <c r="CI58" s="100">
        <v>89</v>
      </c>
      <c r="CJ58" s="145" t="s">
        <v>51</v>
      </c>
      <c r="CK58" s="100">
        <v>98</v>
      </c>
      <c r="CL58" s="145" t="s">
        <v>51</v>
      </c>
      <c r="CM58" s="145"/>
      <c r="CN58" s="172"/>
      <c r="CO58" s="100">
        <v>89</v>
      </c>
      <c r="CP58" s="145" t="s">
        <v>51</v>
      </c>
      <c r="CQ58" s="100">
        <v>88</v>
      </c>
      <c r="CR58" s="145" t="s">
        <v>51</v>
      </c>
      <c r="CS58" s="100">
        <v>126</v>
      </c>
      <c r="CT58" s="145" t="s">
        <v>51</v>
      </c>
      <c r="CU58" s="145"/>
      <c r="CV58" s="172"/>
      <c r="CW58" s="100">
        <v>76</v>
      </c>
      <c r="CX58" s="145" t="s">
        <v>51</v>
      </c>
      <c r="CY58" s="100">
        <v>76</v>
      </c>
      <c r="CZ58" s="145" t="s">
        <v>51</v>
      </c>
      <c r="DA58" s="100">
        <v>89</v>
      </c>
      <c r="DB58" s="145" t="s">
        <v>51</v>
      </c>
      <c r="DC58" s="145"/>
      <c r="DD58" s="172"/>
      <c r="DE58" s="100">
        <v>74</v>
      </c>
      <c r="DF58" s="145" t="s">
        <v>35</v>
      </c>
      <c r="DG58" s="100">
        <v>73</v>
      </c>
      <c r="DH58" s="145" t="s">
        <v>35</v>
      </c>
      <c r="DI58" s="100">
        <v>80</v>
      </c>
      <c r="DJ58" s="145" t="s">
        <v>35</v>
      </c>
      <c r="DK58" s="145"/>
      <c r="DL58" s="146"/>
    </row>
    <row r="59" spans="1:116" x14ac:dyDescent="0.25">
      <c r="A59" s="101" t="s">
        <v>238</v>
      </c>
      <c r="B59" s="122" t="s">
        <v>238</v>
      </c>
      <c r="C59" s="112"/>
      <c r="E59" s="99">
        <v>78</v>
      </c>
      <c r="F59" s="137" t="s">
        <v>35</v>
      </c>
      <c r="G59" s="99">
        <v>99</v>
      </c>
      <c r="H59" s="137" t="s">
        <v>35</v>
      </c>
      <c r="I59" s="99">
        <v>58</v>
      </c>
      <c r="J59" s="137" t="s">
        <v>35</v>
      </c>
      <c r="K59" s="138"/>
      <c r="L59" s="139"/>
      <c r="M59" s="99">
        <v>89</v>
      </c>
      <c r="N59" s="137" t="s">
        <v>35</v>
      </c>
      <c r="O59" s="99">
        <v>90</v>
      </c>
      <c r="P59" s="137" t="s">
        <v>35</v>
      </c>
      <c r="Q59" s="99">
        <v>95</v>
      </c>
      <c r="R59" s="137" t="s">
        <v>35</v>
      </c>
      <c r="S59" s="138"/>
      <c r="T59" s="139"/>
      <c r="U59" s="99">
        <v>91</v>
      </c>
      <c r="V59" s="137" t="s">
        <v>35</v>
      </c>
      <c r="W59" s="99">
        <v>93</v>
      </c>
      <c r="X59" s="137" t="s">
        <v>35</v>
      </c>
      <c r="Y59" s="99">
        <v>91</v>
      </c>
      <c r="Z59" s="137" t="s">
        <v>35</v>
      </c>
      <c r="AA59" s="138"/>
      <c r="AB59" s="139"/>
      <c r="AC59" s="99">
        <v>89</v>
      </c>
      <c r="AD59" s="137" t="s">
        <v>35</v>
      </c>
      <c r="AE59" s="99">
        <v>102</v>
      </c>
      <c r="AF59" s="137" t="s">
        <v>35</v>
      </c>
      <c r="AG59" s="99">
        <v>89</v>
      </c>
      <c r="AH59" s="137" t="s">
        <v>35</v>
      </c>
      <c r="AI59" s="138"/>
      <c r="AJ59" s="139"/>
      <c r="AK59" s="99">
        <v>117</v>
      </c>
      <c r="AL59" s="137" t="s">
        <v>51</v>
      </c>
      <c r="AM59" s="99">
        <v>113</v>
      </c>
      <c r="AN59" s="137" t="s">
        <v>51</v>
      </c>
      <c r="AO59" s="99">
        <v>95</v>
      </c>
      <c r="AP59" s="137" t="s">
        <v>51</v>
      </c>
      <c r="AQ59" s="138"/>
      <c r="AR59" s="139"/>
      <c r="AS59" s="99">
        <v>99</v>
      </c>
      <c r="AT59" s="137" t="s">
        <v>51</v>
      </c>
      <c r="AU59" s="99">
        <v>92</v>
      </c>
      <c r="AV59" s="137" t="s">
        <v>51</v>
      </c>
      <c r="AW59" s="99">
        <v>110</v>
      </c>
      <c r="AX59" s="137" t="s">
        <v>51</v>
      </c>
      <c r="AY59" s="138"/>
      <c r="BA59" s="99">
        <v>97</v>
      </c>
      <c r="BB59" s="137" t="s">
        <v>51</v>
      </c>
      <c r="BC59" s="99">
        <v>93</v>
      </c>
      <c r="BD59" s="137" t="s">
        <v>51</v>
      </c>
      <c r="BE59" s="99">
        <v>82</v>
      </c>
      <c r="BF59" s="137" t="s">
        <v>51</v>
      </c>
      <c r="BI59" s="99">
        <v>91</v>
      </c>
      <c r="BJ59" s="137" t="s">
        <v>35</v>
      </c>
      <c r="BK59" s="99">
        <v>91</v>
      </c>
      <c r="BL59" s="137" t="s">
        <v>35</v>
      </c>
      <c r="BM59" s="99">
        <v>84</v>
      </c>
      <c r="BN59" s="137" t="s">
        <v>35</v>
      </c>
      <c r="BQ59" s="99">
        <v>78</v>
      </c>
      <c r="BR59" s="137" t="s">
        <v>35</v>
      </c>
      <c r="BS59" s="99">
        <v>79</v>
      </c>
      <c r="BT59" s="137" t="s">
        <v>35</v>
      </c>
      <c r="BU59" s="99">
        <v>76</v>
      </c>
      <c r="BV59" s="137" t="s">
        <v>35</v>
      </c>
      <c r="BY59" s="99">
        <v>83</v>
      </c>
      <c r="BZ59" s="137" t="s">
        <v>51</v>
      </c>
      <c r="CA59" s="99">
        <v>89</v>
      </c>
      <c r="CB59" s="137" t="s">
        <v>51</v>
      </c>
      <c r="CC59" s="99">
        <v>87</v>
      </c>
      <c r="CD59" s="140" t="s">
        <v>35</v>
      </c>
      <c r="CE59" s="140"/>
      <c r="CF59" s="140"/>
      <c r="CG59" s="99">
        <v>59</v>
      </c>
      <c r="CH59" s="137" t="s">
        <v>35</v>
      </c>
      <c r="CI59" s="99">
        <v>70</v>
      </c>
      <c r="CJ59" s="137" t="s">
        <v>35</v>
      </c>
      <c r="CK59" s="99">
        <v>78</v>
      </c>
      <c r="CL59" s="137" t="s">
        <v>35</v>
      </c>
      <c r="CM59" s="137"/>
      <c r="CN59" s="170"/>
      <c r="CO59" s="99">
        <v>79</v>
      </c>
      <c r="CP59" s="137" t="s">
        <v>35</v>
      </c>
      <c r="CQ59" s="99">
        <v>82</v>
      </c>
      <c r="CR59" s="137" t="s">
        <v>35</v>
      </c>
      <c r="CS59" s="99">
        <v>89</v>
      </c>
      <c r="CT59" s="137" t="s">
        <v>35</v>
      </c>
      <c r="CU59" s="137"/>
      <c r="CV59" s="170"/>
      <c r="CW59" s="99">
        <v>84</v>
      </c>
      <c r="CX59" s="137" t="s">
        <v>35</v>
      </c>
      <c r="CY59" s="99">
        <v>84</v>
      </c>
      <c r="CZ59" s="137" t="s">
        <v>35</v>
      </c>
      <c r="DA59" s="99">
        <v>94</v>
      </c>
      <c r="DB59" s="137" t="s">
        <v>35</v>
      </c>
      <c r="DC59" s="137"/>
      <c r="DD59" s="170"/>
      <c r="DE59" s="99">
        <v>87</v>
      </c>
      <c r="DF59" s="137" t="s">
        <v>35</v>
      </c>
      <c r="DG59" s="99">
        <v>65</v>
      </c>
      <c r="DH59" s="137" t="s">
        <v>35</v>
      </c>
      <c r="DI59" s="99">
        <v>88</v>
      </c>
      <c r="DJ59" s="137" t="s">
        <v>35</v>
      </c>
      <c r="DK59" s="137"/>
    </row>
    <row r="60" spans="1:116" x14ac:dyDescent="0.25">
      <c r="A60" s="101" t="s">
        <v>239</v>
      </c>
      <c r="B60" s="142" t="s">
        <v>239</v>
      </c>
      <c r="C60" s="143"/>
      <c r="D60" s="144"/>
      <c r="E60" s="100">
        <v>75</v>
      </c>
      <c r="F60" s="145" t="s">
        <v>35</v>
      </c>
      <c r="G60" s="100">
        <v>90</v>
      </c>
      <c r="H60" s="145" t="s">
        <v>35</v>
      </c>
      <c r="I60" s="100">
        <v>68</v>
      </c>
      <c r="J60" s="145" t="s">
        <v>35</v>
      </c>
      <c r="K60" s="138"/>
      <c r="L60" s="139"/>
      <c r="M60" s="100">
        <v>85</v>
      </c>
      <c r="N60" s="145" t="s">
        <v>35</v>
      </c>
      <c r="O60" s="100">
        <v>81</v>
      </c>
      <c r="P60" s="145" t="s">
        <v>35</v>
      </c>
      <c r="Q60" s="100">
        <v>91</v>
      </c>
      <c r="R60" s="145" t="s">
        <v>35</v>
      </c>
      <c r="S60" s="138"/>
      <c r="T60" s="139"/>
      <c r="U60" s="100">
        <v>87</v>
      </c>
      <c r="V60" s="145" t="s">
        <v>35</v>
      </c>
      <c r="W60" s="100">
        <v>87</v>
      </c>
      <c r="X60" s="145" t="s">
        <v>35</v>
      </c>
      <c r="Y60" s="100">
        <v>85</v>
      </c>
      <c r="Z60" s="145" t="s">
        <v>35</v>
      </c>
      <c r="AA60" s="138"/>
      <c r="AB60" s="139"/>
      <c r="AC60" s="100">
        <v>86</v>
      </c>
      <c r="AD60" s="145" t="s">
        <v>35</v>
      </c>
      <c r="AE60" s="100">
        <v>95</v>
      </c>
      <c r="AF60" s="145" t="s">
        <v>35</v>
      </c>
      <c r="AG60" s="100">
        <v>89</v>
      </c>
      <c r="AH60" s="145" t="s">
        <v>35</v>
      </c>
      <c r="AI60" s="138"/>
      <c r="AJ60" s="139"/>
      <c r="AK60" s="100">
        <v>186</v>
      </c>
      <c r="AL60" s="145" t="s">
        <v>249</v>
      </c>
      <c r="AM60" s="100">
        <v>172</v>
      </c>
      <c r="AN60" s="145" t="s">
        <v>249</v>
      </c>
      <c r="AO60" s="100">
        <v>146</v>
      </c>
      <c r="AP60" s="145" t="s">
        <v>51</v>
      </c>
      <c r="AQ60" s="138"/>
      <c r="AR60" s="139"/>
      <c r="AS60" s="100">
        <v>158</v>
      </c>
      <c r="AT60" s="145" t="s">
        <v>249</v>
      </c>
      <c r="AU60" s="100">
        <v>126</v>
      </c>
      <c r="AV60" s="145" t="s">
        <v>51</v>
      </c>
      <c r="AW60" s="100">
        <v>144</v>
      </c>
      <c r="AX60" s="145" t="s">
        <v>51</v>
      </c>
      <c r="AY60" s="138"/>
      <c r="BA60" s="100">
        <v>132</v>
      </c>
      <c r="BB60" s="145" t="s">
        <v>51</v>
      </c>
      <c r="BC60" s="100">
        <v>120</v>
      </c>
      <c r="BD60" s="145" t="s">
        <v>51</v>
      </c>
      <c r="BE60" s="100">
        <v>109</v>
      </c>
      <c r="BF60" s="145" t="s">
        <v>51</v>
      </c>
      <c r="BG60" s="146"/>
      <c r="BH60" s="171"/>
      <c r="BI60" s="100">
        <v>83</v>
      </c>
      <c r="BJ60" s="145" t="s">
        <v>35</v>
      </c>
      <c r="BK60" s="100">
        <v>88</v>
      </c>
      <c r="BL60" s="145" t="s">
        <v>35</v>
      </c>
      <c r="BM60" s="100">
        <v>83</v>
      </c>
      <c r="BN60" s="145" t="s">
        <v>35</v>
      </c>
      <c r="BO60" s="146"/>
      <c r="BP60" s="171"/>
      <c r="BQ60" s="100">
        <v>72</v>
      </c>
      <c r="BR60" s="145" t="s">
        <v>35</v>
      </c>
      <c r="BS60" s="100">
        <v>75</v>
      </c>
      <c r="BT60" s="145" t="s">
        <v>35</v>
      </c>
      <c r="BU60" s="100">
        <v>74</v>
      </c>
      <c r="BV60" s="145" t="s">
        <v>35</v>
      </c>
      <c r="BW60" s="146"/>
      <c r="BX60" s="171"/>
      <c r="BY60" s="100">
        <v>214</v>
      </c>
      <c r="BZ60" s="145" t="s">
        <v>249</v>
      </c>
      <c r="CA60" s="100">
        <v>221</v>
      </c>
      <c r="CB60" s="145" t="s">
        <v>249</v>
      </c>
      <c r="CC60" s="100">
        <v>251</v>
      </c>
      <c r="CD60" s="147" t="s">
        <v>232</v>
      </c>
      <c r="CE60" s="147"/>
      <c r="CF60" s="147"/>
      <c r="CG60" s="100">
        <v>116</v>
      </c>
      <c r="CH60" s="145" t="s">
        <v>35</v>
      </c>
      <c r="CI60" s="100">
        <v>131</v>
      </c>
      <c r="CJ60" s="145" t="s">
        <v>35</v>
      </c>
      <c r="CK60" s="100">
        <v>140</v>
      </c>
      <c r="CL60" s="145" t="s">
        <v>35</v>
      </c>
      <c r="CM60" s="145"/>
      <c r="CN60" s="172"/>
      <c r="CO60" s="100">
        <v>114</v>
      </c>
      <c r="CP60" s="145" t="s">
        <v>35</v>
      </c>
      <c r="CQ60" s="100">
        <v>128</v>
      </c>
      <c r="CR60" s="145" t="s">
        <v>35</v>
      </c>
      <c r="CS60" s="100">
        <v>125</v>
      </c>
      <c r="CT60" s="145" t="s">
        <v>35</v>
      </c>
      <c r="CU60" s="145"/>
      <c r="CV60" s="172"/>
      <c r="CW60" s="100">
        <v>122</v>
      </c>
      <c r="CX60" s="145" t="s">
        <v>35</v>
      </c>
      <c r="CY60" s="100">
        <v>123</v>
      </c>
      <c r="CZ60" s="145" t="s">
        <v>35</v>
      </c>
      <c r="DA60" s="100">
        <v>148</v>
      </c>
      <c r="DB60" s="145" t="s">
        <v>35</v>
      </c>
      <c r="DC60" s="145"/>
      <c r="DD60" s="172"/>
      <c r="DE60" s="100">
        <v>96</v>
      </c>
      <c r="DF60" s="145" t="s">
        <v>35</v>
      </c>
      <c r="DG60" s="100">
        <v>65</v>
      </c>
      <c r="DH60" s="145" t="s">
        <v>35</v>
      </c>
      <c r="DI60" s="100">
        <v>104</v>
      </c>
      <c r="DJ60" s="145" t="s">
        <v>35</v>
      </c>
      <c r="DK60" s="145"/>
      <c r="DL60" s="146"/>
    </row>
    <row r="61" spans="1:116" x14ac:dyDescent="0.25">
      <c r="A61" s="101" t="s">
        <v>240</v>
      </c>
      <c r="B61" s="122" t="s">
        <v>240</v>
      </c>
      <c r="C61" s="112"/>
      <c r="E61" s="99">
        <v>77</v>
      </c>
      <c r="F61" s="137" t="s">
        <v>35</v>
      </c>
      <c r="G61" s="99">
        <v>93</v>
      </c>
      <c r="H61" s="137" t="s">
        <v>35</v>
      </c>
      <c r="I61" s="99">
        <v>72</v>
      </c>
      <c r="J61" s="137" t="s">
        <v>35</v>
      </c>
      <c r="K61" s="138"/>
      <c r="L61" s="139"/>
      <c r="M61" s="99">
        <v>84</v>
      </c>
      <c r="N61" s="137" t="s">
        <v>35</v>
      </c>
      <c r="O61" s="99">
        <v>61</v>
      </c>
      <c r="P61" s="137" t="s">
        <v>35</v>
      </c>
      <c r="Q61" s="99">
        <v>91</v>
      </c>
      <c r="R61" s="137" t="s">
        <v>35</v>
      </c>
      <c r="S61" s="138"/>
      <c r="T61" s="139"/>
      <c r="U61" s="99">
        <v>87</v>
      </c>
      <c r="V61" s="137" t="s">
        <v>35</v>
      </c>
      <c r="W61" s="99">
        <v>84</v>
      </c>
      <c r="X61" s="137" t="s">
        <v>35</v>
      </c>
      <c r="Y61" s="99">
        <v>82</v>
      </c>
      <c r="Z61" s="137" t="s">
        <v>35</v>
      </c>
      <c r="AA61" s="138"/>
      <c r="AB61" s="139"/>
      <c r="AC61" s="99">
        <v>86</v>
      </c>
      <c r="AD61" s="137" t="s">
        <v>35</v>
      </c>
      <c r="AE61" s="99">
        <v>98</v>
      </c>
      <c r="AF61" s="137" t="s">
        <v>35</v>
      </c>
      <c r="AG61" s="99">
        <v>88</v>
      </c>
      <c r="AH61" s="137" t="s">
        <v>35</v>
      </c>
      <c r="AI61" s="138"/>
      <c r="AJ61" s="139"/>
      <c r="AK61" s="99">
        <v>204</v>
      </c>
      <c r="AL61" s="137" t="s">
        <v>249</v>
      </c>
      <c r="AM61" s="99">
        <v>188</v>
      </c>
      <c r="AN61" s="137" t="s">
        <v>249</v>
      </c>
      <c r="AO61" s="99">
        <v>158</v>
      </c>
      <c r="AP61" s="137" t="s">
        <v>249</v>
      </c>
      <c r="AQ61" s="138"/>
      <c r="AR61" s="139"/>
      <c r="AS61" s="99">
        <v>175</v>
      </c>
      <c r="AT61" s="137" t="s">
        <v>249</v>
      </c>
      <c r="AU61" s="99">
        <v>127</v>
      </c>
      <c r="AV61" s="137" t="s">
        <v>51</v>
      </c>
      <c r="AW61" s="99">
        <v>145</v>
      </c>
      <c r="AX61" s="137" t="s">
        <v>51</v>
      </c>
      <c r="AY61" s="138"/>
      <c r="BA61" s="99">
        <v>184</v>
      </c>
      <c r="BB61" s="137" t="s">
        <v>249</v>
      </c>
      <c r="BC61" s="99">
        <v>155</v>
      </c>
      <c r="BD61" s="137" t="s">
        <v>249</v>
      </c>
      <c r="BE61" s="99">
        <v>142</v>
      </c>
      <c r="BF61" s="137" t="s">
        <v>51</v>
      </c>
      <c r="BI61" s="99">
        <v>78</v>
      </c>
      <c r="BJ61" s="137" t="s">
        <v>35</v>
      </c>
      <c r="BK61" s="99">
        <v>82</v>
      </c>
      <c r="BL61" s="137" t="s">
        <v>35</v>
      </c>
      <c r="BM61" s="99">
        <v>75</v>
      </c>
      <c r="BN61" s="137" t="s">
        <v>35</v>
      </c>
      <c r="BQ61" s="99">
        <v>67</v>
      </c>
      <c r="BR61" s="137" t="s">
        <v>35</v>
      </c>
      <c r="BS61" s="99">
        <v>72</v>
      </c>
      <c r="BT61" s="137" t="s">
        <v>35</v>
      </c>
      <c r="BU61" s="99">
        <v>72</v>
      </c>
      <c r="BV61" s="137" t="s">
        <v>35</v>
      </c>
      <c r="BY61" s="99">
        <v>216</v>
      </c>
      <c r="BZ61" s="137" t="s">
        <v>249</v>
      </c>
      <c r="CA61" s="99">
        <v>231</v>
      </c>
      <c r="CB61" s="137" t="s">
        <v>249</v>
      </c>
      <c r="CC61" s="99">
        <v>233</v>
      </c>
      <c r="CD61" s="140" t="s">
        <v>232</v>
      </c>
      <c r="CE61" s="140"/>
      <c r="CF61" s="140"/>
      <c r="CG61" s="99">
        <v>59</v>
      </c>
      <c r="CH61" s="137" t="s">
        <v>35</v>
      </c>
      <c r="CI61" s="99">
        <v>74</v>
      </c>
      <c r="CJ61" s="137" t="s">
        <v>35</v>
      </c>
      <c r="CK61" s="99">
        <v>79</v>
      </c>
      <c r="CL61" s="137" t="s">
        <v>35</v>
      </c>
      <c r="CM61" s="137"/>
      <c r="CN61" s="170"/>
      <c r="CO61" s="99">
        <v>121</v>
      </c>
      <c r="CP61" s="137" t="s">
        <v>35</v>
      </c>
      <c r="CQ61" s="99">
        <v>127</v>
      </c>
      <c r="CR61" s="137" t="s">
        <v>35</v>
      </c>
      <c r="CS61" s="99">
        <v>115</v>
      </c>
      <c r="CT61" s="137" t="s">
        <v>35</v>
      </c>
      <c r="CU61" s="137"/>
      <c r="CV61" s="170"/>
      <c r="CW61" s="99">
        <v>95</v>
      </c>
      <c r="CX61" s="137" t="s">
        <v>35</v>
      </c>
      <c r="CY61" s="99">
        <v>122</v>
      </c>
      <c r="CZ61" s="137" t="s">
        <v>35</v>
      </c>
      <c r="DA61" s="99">
        <v>144</v>
      </c>
      <c r="DB61" s="137" t="s">
        <v>35</v>
      </c>
      <c r="DC61" s="137"/>
      <c r="DD61" s="170"/>
      <c r="DE61" s="99">
        <v>94</v>
      </c>
      <c r="DF61" s="137" t="s">
        <v>35</v>
      </c>
      <c r="DG61" s="99">
        <v>63</v>
      </c>
      <c r="DH61" s="137" t="s">
        <v>35</v>
      </c>
      <c r="DI61" s="99">
        <v>94</v>
      </c>
      <c r="DJ61" s="137" t="s">
        <v>35</v>
      </c>
      <c r="DK61" s="137"/>
    </row>
    <row r="62" spans="1:116" x14ac:dyDescent="0.25">
      <c r="A62" s="101" t="s">
        <v>241</v>
      </c>
      <c r="B62" s="142" t="s">
        <v>241</v>
      </c>
      <c r="C62" s="143"/>
      <c r="D62" s="144"/>
      <c r="E62" s="100">
        <v>75</v>
      </c>
      <c r="F62" s="145" t="s">
        <v>35</v>
      </c>
      <c r="G62" s="100">
        <v>84</v>
      </c>
      <c r="H62" s="145" t="s">
        <v>35</v>
      </c>
      <c r="I62" s="100">
        <v>69</v>
      </c>
      <c r="J62" s="145" t="s">
        <v>35</v>
      </c>
      <c r="K62" s="138"/>
      <c r="L62" s="139"/>
      <c r="M62" s="100">
        <v>41</v>
      </c>
      <c r="N62" s="145" t="s">
        <v>232</v>
      </c>
      <c r="O62" s="100">
        <v>53</v>
      </c>
      <c r="P62" s="145" t="s">
        <v>35</v>
      </c>
      <c r="Q62" s="100">
        <v>43</v>
      </c>
      <c r="R62" s="145" t="s">
        <v>232</v>
      </c>
      <c r="S62" s="138"/>
      <c r="T62" s="139"/>
      <c r="U62" s="100">
        <v>81</v>
      </c>
      <c r="V62" s="145" t="s">
        <v>35</v>
      </c>
      <c r="W62" s="100">
        <v>78</v>
      </c>
      <c r="X62" s="145" t="s">
        <v>35</v>
      </c>
      <c r="Y62" s="100">
        <v>74</v>
      </c>
      <c r="Z62" s="145" t="s">
        <v>35</v>
      </c>
      <c r="AA62" s="138"/>
      <c r="AB62" s="139"/>
      <c r="AC62" s="100">
        <v>80</v>
      </c>
      <c r="AD62" s="145" t="s">
        <v>35</v>
      </c>
      <c r="AE62" s="100">
        <v>91</v>
      </c>
      <c r="AF62" s="145" t="s">
        <v>35</v>
      </c>
      <c r="AG62" s="100">
        <v>80</v>
      </c>
      <c r="AH62" s="145" t="s">
        <v>35</v>
      </c>
      <c r="AI62" s="138"/>
      <c r="AJ62" s="139"/>
      <c r="AK62" s="100">
        <v>212</v>
      </c>
      <c r="AL62" s="145" t="s">
        <v>249</v>
      </c>
      <c r="AM62" s="100">
        <v>198</v>
      </c>
      <c r="AN62" s="145" t="s">
        <v>249</v>
      </c>
      <c r="AO62" s="100">
        <v>155</v>
      </c>
      <c r="AP62" s="145" t="s">
        <v>249</v>
      </c>
      <c r="AQ62" s="138"/>
      <c r="AR62" s="139"/>
      <c r="AS62" s="100">
        <v>219</v>
      </c>
      <c r="AT62" s="145" t="s">
        <v>249</v>
      </c>
      <c r="AU62" s="100">
        <v>166</v>
      </c>
      <c r="AV62" s="145" t="s">
        <v>249</v>
      </c>
      <c r="AW62" s="100">
        <v>192</v>
      </c>
      <c r="AX62" s="145" t="s">
        <v>249</v>
      </c>
      <c r="AY62" s="138"/>
      <c r="BA62" s="100">
        <v>407</v>
      </c>
      <c r="BB62" s="145" t="s">
        <v>249</v>
      </c>
      <c r="BC62" s="100">
        <v>320</v>
      </c>
      <c r="BD62" s="145" t="s">
        <v>249</v>
      </c>
      <c r="BE62" s="100">
        <v>298</v>
      </c>
      <c r="BF62" s="145" t="s">
        <v>249</v>
      </c>
      <c r="BG62" s="146"/>
      <c r="BH62" s="171"/>
      <c r="BI62" s="100">
        <v>81</v>
      </c>
      <c r="BJ62" s="145" t="s">
        <v>35</v>
      </c>
      <c r="BK62" s="100">
        <v>77</v>
      </c>
      <c r="BL62" s="145" t="s">
        <v>35</v>
      </c>
      <c r="BM62" s="100">
        <v>73</v>
      </c>
      <c r="BN62" s="145" t="s">
        <v>35</v>
      </c>
      <c r="BO62" s="146"/>
      <c r="BP62" s="171"/>
      <c r="BQ62" s="100">
        <v>75</v>
      </c>
      <c r="BR62" s="145" t="s">
        <v>35</v>
      </c>
      <c r="BS62" s="100">
        <v>83</v>
      </c>
      <c r="BT62" s="145" t="s">
        <v>35</v>
      </c>
      <c r="BU62" s="100">
        <v>85</v>
      </c>
      <c r="BV62" s="145" t="s">
        <v>35</v>
      </c>
      <c r="BW62" s="146"/>
      <c r="BX62" s="171"/>
      <c r="BY62" s="100">
        <v>229</v>
      </c>
      <c r="BZ62" s="145" t="s">
        <v>249</v>
      </c>
      <c r="CA62" s="100">
        <v>259</v>
      </c>
      <c r="CB62" s="145" t="s">
        <v>249</v>
      </c>
      <c r="CC62" s="100">
        <v>122</v>
      </c>
      <c r="CD62" s="147" t="s">
        <v>35</v>
      </c>
      <c r="CE62" s="147"/>
      <c r="CF62" s="147"/>
      <c r="CG62" s="100">
        <v>18</v>
      </c>
      <c r="CH62" s="145" t="s">
        <v>232</v>
      </c>
      <c r="CI62" s="100">
        <v>23</v>
      </c>
      <c r="CJ62" s="145" t="s">
        <v>232</v>
      </c>
      <c r="CK62" s="100">
        <v>28</v>
      </c>
      <c r="CL62" s="145" t="s">
        <v>232</v>
      </c>
      <c r="CM62" s="145"/>
      <c r="CN62" s="172"/>
      <c r="CO62" s="100">
        <v>136</v>
      </c>
      <c r="CP62" s="145" t="s">
        <v>35</v>
      </c>
      <c r="CQ62" s="100">
        <v>119</v>
      </c>
      <c r="CR62" s="145" t="s">
        <v>35</v>
      </c>
      <c r="CS62" s="100">
        <v>110</v>
      </c>
      <c r="CT62" s="145" t="s">
        <v>35</v>
      </c>
      <c r="CU62" s="145"/>
      <c r="CV62" s="172"/>
      <c r="CW62" s="100">
        <v>43</v>
      </c>
      <c r="CX62" s="145" t="s">
        <v>232</v>
      </c>
      <c r="CY62" s="100">
        <v>128</v>
      </c>
      <c r="CZ62" s="145" t="s">
        <v>35</v>
      </c>
      <c r="DA62" s="100">
        <v>163</v>
      </c>
      <c r="DB62" s="145" t="s">
        <v>232</v>
      </c>
      <c r="DC62" s="145"/>
      <c r="DD62" s="172"/>
      <c r="DE62" s="100">
        <v>100</v>
      </c>
      <c r="DF62" s="145" t="s">
        <v>35</v>
      </c>
      <c r="DG62" s="100">
        <v>64</v>
      </c>
      <c r="DH62" s="145" t="s">
        <v>35</v>
      </c>
      <c r="DI62" s="100">
        <v>96</v>
      </c>
      <c r="DJ62" s="145" t="s">
        <v>35</v>
      </c>
      <c r="DK62" s="145"/>
      <c r="DL62" s="146"/>
    </row>
    <row r="63" spans="1:116" x14ac:dyDescent="0.25">
      <c r="A63" s="101" t="s">
        <v>242</v>
      </c>
      <c r="B63" s="122" t="s">
        <v>242</v>
      </c>
      <c r="C63" s="112"/>
      <c r="E63" s="99">
        <v>75</v>
      </c>
      <c r="F63" s="137" t="s">
        <v>35</v>
      </c>
      <c r="G63" s="99">
        <v>86</v>
      </c>
      <c r="H63" s="137" t="s">
        <v>35</v>
      </c>
      <c r="I63" s="99">
        <v>75</v>
      </c>
      <c r="J63" s="137" t="s">
        <v>35</v>
      </c>
      <c r="K63" s="138"/>
      <c r="L63" s="139"/>
      <c r="M63" s="99">
        <v>88</v>
      </c>
      <c r="N63" s="137" t="s">
        <v>35</v>
      </c>
      <c r="O63" s="99">
        <v>61</v>
      </c>
      <c r="P63" s="137" t="s">
        <v>35</v>
      </c>
      <c r="Q63" s="99">
        <v>86</v>
      </c>
      <c r="R63" s="137" t="s">
        <v>35</v>
      </c>
      <c r="S63" s="138"/>
      <c r="T63" s="139"/>
      <c r="U63" s="99">
        <v>86</v>
      </c>
      <c r="V63" s="137" t="s">
        <v>35</v>
      </c>
      <c r="W63" s="99">
        <v>79</v>
      </c>
      <c r="X63" s="137" t="s">
        <v>35</v>
      </c>
      <c r="Y63" s="99">
        <v>79</v>
      </c>
      <c r="Z63" s="137" t="s">
        <v>35</v>
      </c>
      <c r="AA63" s="138"/>
      <c r="AB63" s="139"/>
      <c r="AC63" s="99">
        <v>81</v>
      </c>
      <c r="AD63" s="137" t="s">
        <v>35</v>
      </c>
      <c r="AE63" s="99">
        <v>85</v>
      </c>
      <c r="AF63" s="137" t="s">
        <v>35</v>
      </c>
      <c r="AG63" s="99">
        <v>76</v>
      </c>
      <c r="AH63" s="137" t="s">
        <v>35</v>
      </c>
      <c r="AI63" s="138"/>
      <c r="AJ63" s="139"/>
      <c r="AK63" s="99">
        <v>114</v>
      </c>
      <c r="AL63" s="137" t="s">
        <v>51</v>
      </c>
      <c r="AM63" s="99">
        <v>112</v>
      </c>
      <c r="AN63" s="137" t="s">
        <v>51</v>
      </c>
      <c r="AO63" s="99">
        <v>111</v>
      </c>
      <c r="AP63" s="137" t="s">
        <v>51</v>
      </c>
      <c r="AQ63" s="138"/>
      <c r="AR63" s="139"/>
      <c r="AS63" s="99">
        <v>124</v>
      </c>
      <c r="AT63" s="137" t="s">
        <v>51</v>
      </c>
      <c r="AU63" s="99">
        <v>116</v>
      </c>
      <c r="AV63" s="137" t="s">
        <v>51</v>
      </c>
      <c r="AW63" s="99">
        <v>119</v>
      </c>
      <c r="AX63" s="137" t="s">
        <v>51</v>
      </c>
      <c r="AY63" s="138"/>
      <c r="BA63" s="99">
        <v>184</v>
      </c>
      <c r="BB63" s="137" t="s">
        <v>249</v>
      </c>
      <c r="BC63" s="99">
        <v>183</v>
      </c>
      <c r="BD63" s="137" t="s">
        <v>249</v>
      </c>
      <c r="BE63" s="99">
        <v>139</v>
      </c>
      <c r="BF63" s="137" t="s">
        <v>51</v>
      </c>
      <c r="BI63" s="99">
        <v>101</v>
      </c>
      <c r="BJ63" s="137" t="s">
        <v>51</v>
      </c>
      <c r="BK63" s="99">
        <v>77</v>
      </c>
      <c r="BL63" s="137" t="s">
        <v>51</v>
      </c>
      <c r="BM63" s="99">
        <v>76</v>
      </c>
      <c r="BN63" s="137" t="s">
        <v>51</v>
      </c>
      <c r="BQ63" s="99">
        <v>79</v>
      </c>
      <c r="BR63" s="137" t="s">
        <v>51</v>
      </c>
      <c r="BS63" s="99">
        <v>94</v>
      </c>
      <c r="BT63" s="137" t="s">
        <v>51</v>
      </c>
      <c r="BU63" s="99">
        <v>99</v>
      </c>
      <c r="BV63" s="137" t="s">
        <v>51</v>
      </c>
      <c r="BY63" s="99">
        <v>106</v>
      </c>
      <c r="BZ63" s="137" t="s">
        <v>51</v>
      </c>
      <c r="CA63" s="99">
        <v>104</v>
      </c>
      <c r="CB63" s="137" t="s">
        <v>51</v>
      </c>
      <c r="CC63" s="99">
        <v>125</v>
      </c>
      <c r="CD63" s="140" t="s">
        <v>51</v>
      </c>
      <c r="CE63" s="140"/>
      <c r="CF63" s="140"/>
      <c r="CG63" s="99">
        <v>114</v>
      </c>
      <c r="CH63" s="137" t="s">
        <v>51</v>
      </c>
      <c r="CI63" s="99">
        <v>91</v>
      </c>
      <c r="CJ63" s="137" t="s">
        <v>51</v>
      </c>
      <c r="CK63" s="99">
        <v>92</v>
      </c>
      <c r="CL63" s="137" t="s">
        <v>51</v>
      </c>
      <c r="CM63" s="137"/>
      <c r="CN63" s="170"/>
      <c r="CO63" s="99">
        <v>97</v>
      </c>
      <c r="CP63" s="137" t="s">
        <v>51</v>
      </c>
      <c r="CQ63" s="99">
        <v>99</v>
      </c>
      <c r="CR63" s="137" t="s">
        <v>51</v>
      </c>
      <c r="CS63" s="99">
        <v>122</v>
      </c>
      <c r="CT63" s="137" t="s">
        <v>51</v>
      </c>
      <c r="CU63" s="137"/>
      <c r="CV63" s="170"/>
      <c r="CW63" s="99">
        <v>104</v>
      </c>
      <c r="CX63" s="137" t="s">
        <v>51</v>
      </c>
      <c r="CY63" s="99">
        <v>96</v>
      </c>
      <c r="CZ63" s="137" t="s">
        <v>51</v>
      </c>
      <c r="DA63" s="99">
        <v>112</v>
      </c>
      <c r="DB63" s="137" t="s">
        <v>51</v>
      </c>
      <c r="DC63" s="137"/>
      <c r="DD63" s="170"/>
      <c r="DE63" s="99">
        <v>113</v>
      </c>
      <c r="DF63" s="137" t="s">
        <v>51</v>
      </c>
      <c r="DG63" s="99">
        <v>97</v>
      </c>
      <c r="DH63" s="137" t="s">
        <v>51</v>
      </c>
      <c r="DI63" s="99">
        <v>103</v>
      </c>
      <c r="DJ63" s="137" t="s">
        <v>51</v>
      </c>
      <c r="DK63" s="137"/>
    </row>
    <row r="64" spans="1:116" x14ac:dyDescent="0.25">
      <c r="A64" s="101" t="s">
        <v>243</v>
      </c>
      <c r="B64" s="142" t="s">
        <v>243</v>
      </c>
      <c r="C64" s="143"/>
      <c r="D64" s="144"/>
      <c r="E64" s="100">
        <v>77</v>
      </c>
      <c r="F64" s="145" t="s">
        <v>35</v>
      </c>
      <c r="G64" s="100">
        <v>85</v>
      </c>
      <c r="H64" s="145" t="s">
        <v>35</v>
      </c>
      <c r="I64" s="100">
        <v>69</v>
      </c>
      <c r="J64" s="145" t="s">
        <v>35</v>
      </c>
      <c r="K64" s="138"/>
      <c r="L64" s="139"/>
      <c r="M64" s="100">
        <v>92</v>
      </c>
      <c r="N64" s="145" t="s">
        <v>35</v>
      </c>
      <c r="O64" s="100">
        <v>75</v>
      </c>
      <c r="P64" s="145" t="s">
        <v>35</v>
      </c>
      <c r="Q64" s="100">
        <v>98</v>
      </c>
      <c r="R64" s="145" t="s">
        <v>35</v>
      </c>
      <c r="S64" s="138"/>
      <c r="T64" s="139"/>
      <c r="U64" s="100">
        <v>85</v>
      </c>
      <c r="V64" s="145" t="s">
        <v>35</v>
      </c>
      <c r="W64" s="100">
        <v>75</v>
      </c>
      <c r="X64" s="145" t="s">
        <v>35</v>
      </c>
      <c r="Y64" s="100">
        <v>78</v>
      </c>
      <c r="Z64" s="145" t="s">
        <v>35</v>
      </c>
      <c r="AA64" s="138"/>
      <c r="AB64" s="139"/>
      <c r="AC64" s="100">
        <v>83</v>
      </c>
      <c r="AD64" s="145" t="s">
        <v>35</v>
      </c>
      <c r="AE64" s="100">
        <v>83</v>
      </c>
      <c r="AF64" s="145" t="s">
        <v>35</v>
      </c>
      <c r="AG64" s="100">
        <v>78</v>
      </c>
      <c r="AH64" s="145" t="s">
        <v>35</v>
      </c>
      <c r="AI64" s="138"/>
      <c r="AJ64" s="139"/>
      <c r="AK64" s="100">
        <v>113</v>
      </c>
      <c r="AL64" s="145" t="s">
        <v>51</v>
      </c>
      <c r="AM64" s="100">
        <v>122</v>
      </c>
      <c r="AN64" s="145" t="s">
        <v>51</v>
      </c>
      <c r="AO64" s="100">
        <v>113</v>
      </c>
      <c r="AP64" s="145" t="s">
        <v>51</v>
      </c>
      <c r="AQ64" s="138"/>
      <c r="AR64" s="139"/>
      <c r="AS64" s="100">
        <v>131</v>
      </c>
      <c r="AT64" s="145" t="s">
        <v>51</v>
      </c>
      <c r="AU64" s="100">
        <v>133</v>
      </c>
      <c r="AV64" s="145" t="s">
        <v>51</v>
      </c>
      <c r="AW64" s="100">
        <v>110</v>
      </c>
      <c r="AX64" s="145" t="s">
        <v>51</v>
      </c>
      <c r="AY64" s="138"/>
      <c r="BA64" s="100">
        <v>203</v>
      </c>
      <c r="BB64" s="145" t="s">
        <v>249</v>
      </c>
      <c r="BC64" s="100">
        <v>165</v>
      </c>
      <c r="BD64" s="145" t="s">
        <v>249</v>
      </c>
      <c r="BE64" s="100">
        <v>183</v>
      </c>
      <c r="BF64" s="145" t="s">
        <v>249</v>
      </c>
      <c r="BG64" s="146"/>
      <c r="BH64" s="171"/>
      <c r="BI64" s="100">
        <v>107</v>
      </c>
      <c r="BJ64" s="145" t="s">
        <v>51</v>
      </c>
      <c r="BK64" s="100">
        <v>100</v>
      </c>
      <c r="BL64" s="145" t="s">
        <v>51</v>
      </c>
      <c r="BM64" s="100">
        <v>97</v>
      </c>
      <c r="BN64" s="145" t="s">
        <v>51</v>
      </c>
      <c r="BO64" s="146"/>
      <c r="BP64" s="171"/>
      <c r="BQ64" s="100">
        <v>100</v>
      </c>
      <c r="BR64" s="145" t="s">
        <v>51</v>
      </c>
      <c r="BS64" s="100">
        <v>91</v>
      </c>
      <c r="BT64" s="145" t="s">
        <v>51</v>
      </c>
      <c r="BU64" s="100">
        <v>84</v>
      </c>
      <c r="BV64" s="145" t="s">
        <v>51</v>
      </c>
      <c r="BW64" s="146"/>
      <c r="BX64" s="171"/>
      <c r="BY64" s="100">
        <v>110</v>
      </c>
      <c r="BZ64" s="145" t="s">
        <v>51</v>
      </c>
      <c r="CA64" s="100">
        <v>110</v>
      </c>
      <c r="CB64" s="145" t="s">
        <v>51</v>
      </c>
      <c r="CC64" s="100">
        <v>107</v>
      </c>
      <c r="CD64" s="147" t="s">
        <v>51</v>
      </c>
      <c r="CE64" s="147"/>
      <c r="CF64" s="147"/>
      <c r="CG64" s="100">
        <v>98</v>
      </c>
      <c r="CH64" s="145" t="s">
        <v>51</v>
      </c>
      <c r="CI64" s="100">
        <v>102</v>
      </c>
      <c r="CJ64" s="145" t="s">
        <v>51</v>
      </c>
      <c r="CK64" s="100">
        <v>82</v>
      </c>
      <c r="CL64" s="145" t="s">
        <v>51</v>
      </c>
      <c r="CM64" s="145"/>
      <c r="CN64" s="172"/>
      <c r="CO64" s="100">
        <v>109</v>
      </c>
      <c r="CP64" s="145" t="s">
        <v>51</v>
      </c>
      <c r="CQ64" s="100">
        <v>94</v>
      </c>
      <c r="CR64" s="145" t="s">
        <v>51</v>
      </c>
      <c r="CS64" s="100">
        <v>116</v>
      </c>
      <c r="CT64" s="145" t="s">
        <v>51</v>
      </c>
      <c r="CU64" s="145"/>
      <c r="CV64" s="172"/>
      <c r="CW64" s="100">
        <v>94</v>
      </c>
      <c r="CX64" s="145" t="s">
        <v>51</v>
      </c>
      <c r="CY64" s="100">
        <v>111</v>
      </c>
      <c r="CZ64" s="145" t="s">
        <v>51</v>
      </c>
      <c r="DA64" s="100">
        <v>104</v>
      </c>
      <c r="DB64" s="145" t="s">
        <v>51</v>
      </c>
      <c r="DC64" s="145"/>
      <c r="DD64" s="172"/>
      <c r="DE64" s="100">
        <v>128</v>
      </c>
      <c r="DF64" s="145" t="s">
        <v>51</v>
      </c>
      <c r="DG64" s="100">
        <v>124</v>
      </c>
      <c r="DH64" s="145" t="s">
        <v>51</v>
      </c>
      <c r="DI64" s="100">
        <v>114</v>
      </c>
      <c r="DJ64" s="145" t="s">
        <v>51</v>
      </c>
      <c r="DK64" s="145"/>
      <c r="DL64" s="146"/>
    </row>
    <row r="65" spans="1:116" x14ac:dyDescent="0.25">
      <c r="A65" s="101" t="s">
        <v>244</v>
      </c>
      <c r="B65" s="122" t="s">
        <v>244</v>
      </c>
      <c r="C65" s="112"/>
      <c r="E65" s="99">
        <v>61</v>
      </c>
      <c r="F65" s="137" t="s">
        <v>35</v>
      </c>
      <c r="G65" s="99">
        <v>77</v>
      </c>
      <c r="H65" s="137" t="s">
        <v>35</v>
      </c>
      <c r="I65" s="99">
        <v>61</v>
      </c>
      <c r="J65" s="137" t="s">
        <v>35</v>
      </c>
      <c r="K65" s="138"/>
      <c r="L65" s="139"/>
      <c r="M65" s="99">
        <v>75</v>
      </c>
      <c r="N65" s="137" t="s">
        <v>35</v>
      </c>
      <c r="O65" s="99">
        <v>81</v>
      </c>
      <c r="P65" s="137" t="s">
        <v>35</v>
      </c>
      <c r="Q65" s="99">
        <v>82</v>
      </c>
      <c r="R65" s="137" t="s">
        <v>35</v>
      </c>
      <c r="S65" s="138"/>
      <c r="T65" s="139"/>
      <c r="U65" s="99">
        <v>64</v>
      </c>
      <c r="V65" s="137" t="s">
        <v>35</v>
      </c>
      <c r="W65" s="99">
        <v>52</v>
      </c>
      <c r="X65" s="137" t="s">
        <v>35</v>
      </c>
      <c r="Y65" s="99">
        <v>55</v>
      </c>
      <c r="Z65" s="137" t="s">
        <v>35</v>
      </c>
      <c r="AA65" s="138"/>
      <c r="AB65" s="139"/>
      <c r="AC65" s="99">
        <v>80</v>
      </c>
      <c r="AD65" s="137" t="s">
        <v>35</v>
      </c>
      <c r="AE65" s="99">
        <v>71</v>
      </c>
      <c r="AF65" s="137" t="s">
        <v>35</v>
      </c>
      <c r="AG65" s="99">
        <v>85</v>
      </c>
      <c r="AH65" s="137" t="s">
        <v>35</v>
      </c>
      <c r="AI65" s="138"/>
      <c r="AJ65" s="139"/>
      <c r="AK65" s="99">
        <v>115</v>
      </c>
      <c r="AL65" s="137" t="s">
        <v>51</v>
      </c>
      <c r="AM65" s="99">
        <v>98</v>
      </c>
      <c r="AN65" s="137" t="s">
        <v>51</v>
      </c>
      <c r="AO65" s="99">
        <v>106</v>
      </c>
      <c r="AP65" s="137" t="s">
        <v>51</v>
      </c>
      <c r="AQ65" s="138"/>
      <c r="AR65" s="139"/>
      <c r="AS65" s="99">
        <v>128</v>
      </c>
      <c r="AT65" s="137" t="s">
        <v>51</v>
      </c>
      <c r="AU65" s="99">
        <v>111</v>
      </c>
      <c r="AV65" s="137" t="s">
        <v>51</v>
      </c>
      <c r="AW65" s="99">
        <v>104</v>
      </c>
      <c r="AX65" s="137" t="s">
        <v>51</v>
      </c>
      <c r="AY65" s="138"/>
      <c r="BA65" s="99">
        <v>197</v>
      </c>
      <c r="BB65" s="137" t="s">
        <v>249</v>
      </c>
      <c r="BC65" s="99">
        <v>191</v>
      </c>
      <c r="BD65" s="137" t="s">
        <v>249</v>
      </c>
      <c r="BE65" s="99">
        <v>113</v>
      </c>
      <c r="BF65" s="137" t="s">
        <v>51</v>
      </c>
      <c r="BI65" s="99">
        <v>101</v>
      </c>
      <c r="BJ65" s="137" t="s">
        <v>51</v>
      </c>
      <c r="BK65" s="99">
        <v>104</v>
      </c>
      <c r="BL65" s="137" t="s">
        <v>51</v>
      </c>
      <c r="BM65" s="99">
        <v>93</v>
      </c>
      <c r="BN65" s="137" t="s">
        <v>51</v>
      </c>
      <c r="BQ65" s="99">
        <v>100</v>
      </c>
      <c r="BR65" s="137" t="s">
        <v>51</v>
      </c>
      <c r="BS65" s="99">
        <v>91</v>
      </c>
      <c r="BT65" s="137" t="s">
        <v>51</v>
      </c>
      <c r="BU65" s="99">
        <v>98</v>
      </c>
      <c r="BV65" s="137" t="s">
        <v>51</v>
      </c>
      <c r="BY65" s="99">
        <v>98</v>
      </c>
      <c r="BZ65" s="137" t="s">
        <v>51</v>
      </c>
      <c r="CA65" s="99">
        <v>100</v>
      </c>
      <c r="CB65" s="137" t="s">
        <v>51</v>
      </c>
      <c r="CC65" s="99">
        <v>122</v>
      </c>
      <c r="CD65" s="140" t="s">
        <v>51</v>
      </c>
      <c r="CE65" s="140"/>
      <c r="CF65" s="140"/>
      <c r="CG65" s="99">
        <v>108</v>
      </c>
      <c r="CH65" s="137" t="s">
        <v>51</v>
      </c>
      <c r="CI65" s="99">
        <v>93</v>
      </c>
      <c r="CJ65" s="137" t="s">
        <v>51</v>
      </c>
      <c r="CK65" s="99">
        <v>98</v>
      </c>
      <c r="CL65" s="137" t="s">
        <v>51</v>
      </c>
      <c r="CM65" s="137"/>
      <c r="CN65" s="170"/>
      <c r="CO65" s="99">
        <v>100</v>
      </c>
      <c r="CP65" s="137" t="s">
        <v>51</v>
      </c>
      <c r="CQ65" s="99">
        <v>100</v>
      </c>
      <c r="CR65" s="137" t="s">
        <v>51</v>
      </c>
      <c r="CS65" s="99">
        <v>127</v>
      </c>
      <c r="CT65" s="137" t="s">
        <v>51</v>
      </c>
      <c r="CU65" s="137"/>
      <c r="CV65" s="170"/>
      <c r="CW65" s="99">
        <v>109</v>
      </c>
      <c r="CX65" s="137" t="s">
        <v>51</v>
      </c>
      <c r="CY65" s="99">
        <v>105</v>
      </c>
      <c r="CZ65" s="137" t="s">
        <v>51</v>
      </c>
      <c r="DA65" s="99">
        <v>114</v>
      </c>
      <c r="DB65" s="137" t="s">
        <v>51</v>
      </c>
      <c r="DC65" s="137"/>
      <c r="DD65" s="170"/>
      <c r="DE65" s="99">
        <v>114</v>
      </c>
      <c r="DF65" s="137" t="s">
        <v>51</v>
      </c>
      <c r="DG65" s="99">
        <v>111</v>
      </c>
      <c r="DH65" s="137" t="s">
        <v>51</v>
      </c>
      <c r="DI65" s="99">
        <v>104</v>
      </c>
      <c r="DJ65" s="137" t="s">
        <v>51</v>
      </c>
      <c r="DK65" s="137"/>
    </row>
    <row r="66" spans="1:116" x14ac:dyDescent="0.25">
      <c r="A66" s="101" t="s">
        <v>245</v>
      </c>
      <c r="B66" s="142" t="s">
        <v>245</v>
      </c>
      <c r="C66" s="143"/>
      <c r="D66" s="144"/>
      <c r="E66" s="100">
        <v>105</v>
      </c>
      <c r="F66" s="145" t="s">
        <v>35</v>
      </c>
      <c r="G66" s="100">
        <v>98</v>
      </c>
      <c r="H66" s="145" t="s">
        <v>35</v>
      </c>
      <c r="I66" s="100">
        <v>98</v>
      </c>
      <c r="J66" s="145" t="s">
        <v>35</v>
      </c>
      <c r="K66" s="138"/>
      <c r="L66" s="139"/>
      <c r="M66" s="100">
        <v>18</v>
      </c>
      <c r="N66" s="145" t="s">
        <v>232</v>
      </c>
      <c r="O66" s="100">
        <v>53</v>
      </c>
      <c r="P66" s="145" t="s">
        <v>35</v>
      </c>
      <c r="Q66" s="100">
        <v>17</v>
      </c>
      <c r="R66" s="145" t="s">
        <v>232</v>
      </c>
      <c r="S66" s="138"/>
      <c r="T66" s="139"/>
      <c r="U66" s="100">
        <v>89</v>
      </c>
      <c r="V66" s="145" t="s">
        <v>35</v>
      </c>
      <c r="W66" s="100">
        <v>82</v>
      </c>
      <c r="X66" s="145" t="s">
        <v>35</v>
      </c>
      <c r="Y66" s="100">
        <v>90</v>
      </c>
      <c r="Z66" s="145" t="s">
        <v>35</v>
      </c>
      <c r="AA66" s="138"/>
      <c r="AB66" s="139"/>
      <c r="AC66" s="100">
        <v>96</v>
      </c>
      <c r="AD66" s="145" t="s">
        <v>35</v>
      </c>
      <c r="AE66" s="100">
        <v>98</v>
      </c>
      <c r="AF66" s="145" t="s">
        <v>35</v>
      </c>
      <c r="AG66" s="100">
        <v>94</v>
      </c>
      <c r="AH66" s="145" t="s">
        <v>35</v>
      </c>
      <c r="AI66" s="138"/>
      <c r="AJ66" s="139"/>
      <c r="AK66" s="100">
        <v>113</v>
      </c>
      <c r="AL66" s="145" t="s">
        <v>51</v>
      </c>
      <c r="AM66" s="100">
        <v>114</v>
      </c>
      <c r="AN66" s="145" t="s">
        <v>51</v>
      </c>
      <c r="AO66" s="100">
        <v>105</v>
      </c>
      <c r="AP66" s="145" t="s">
        <v>51</v>
      </c>
      <c r="AQ66" s="138"/>
      <c r="AR66" s="139"/>
      <c r="AS66" s="100">
        <v>124</v>
      </c>
      <c r="AT66" s="145" t="s">
        <v>51</v>
      </c>
      <c r="AU66" s="100">
        <v>125</v>
      </c>
      <c r="AV66" s="145" t="s">
        <v>51</v>
      </c>
      <c r="AW66" s="100">
        <v>104</v>
      </c>
      <c r="AX66" s="145" t="s">
        <v>51</v>
      </c>
      <c r="AY66" s="138"/>
      <c r="BA66" s="100">
        <v>72</v>
      </c>
      <c r="BB66" s="145" t="s">
        <v>51</v>
      </c>
      <c r="BC66" s="100">
        <v>71</v>
      </c>
      <c r="BD66" s="145" t="s">
        <v>51</v>
      </c>
      <c r="BE66" s="100">
        <v>68</v>
      </c>
      <c r="BF66" s="145" t="s">
        <v>51</v>
      </c>
      <c r="BG66" s="146"/>
      <c r="BH66" s="171"/>
      <c r="BI66" s="100">
        <v>112</v>
      </c>
      <c r="BJ66" s="145" t="s">
        <v>51</v>
      </c>
      <c r="BK66" s="100">
        <v>108</v>
      </c>
      <c r="BL66" s="145" t="s">
        <v>51</v>
      </c>
      <c r="BM66" s="100">
        <v>106</v>
      </c>
      <c r="BN66" s="145" t="s">
        <v>51</v>
      </c>
      <c r="BO66" s="146"/>
      <c r="BP66" s="171"/>
      <c r="BQ66" s="100">
        <v>106</v>
      </c>
      <c r="BR66" s="145" t="s">
        <v>51</v>
      </c>
      <c r="BS66" s="100">
        <v>108</v>
      </c>
      <c r="BT66" s="145" t="s">
        <v>51</v>
      </c>
      <c r="BU66" s="100">
        <v>104</v>
      </c>
      <c r="BV66" s="145" t="s">
        <v>51</v>
      </c>
      <c r="BW66" s="146"/>
      <c r="BX66" s="171"/>
      <c r="BY66" s="100">
        <v>111</v>
      </c>
      <c r="BZ66" s="145" t="s">
        <v>51</v>
      </c>
      <c r="CA66" s="100">
        <v>113</v>
      </c>
      <c r="CB66" s="145" t="s">
        <v>51</v>
      </c>
      <c r="CC66" s="100">
        <v>112</v>
      </c>
      <c r="CD66" s="147" t="s">
        <v>51</v>
      </c>
      <c r="CE66" s="147"/>
      <c r="CF66" s="147"/>
      <c r="CG66" s="100">
        <v>98</v>
      </c>
      <c r="CH66" s="145" t="s">
        <v>51</v>
      </c>
      <c r="CI66" s="100">
        <v>92</v>
      </c>
      <c r="CJ66" s="145" t="s">
        <v>51</v>
      </c>
      <c r="CK66" s="100">
        <v>94</v>
      </c>
      <c r="CL66" s="145" t="s">
        <v>51</v>
      </c>
      <c r="CM66" s="145"/>
      <c r="CN66" s="172"/>
      <c r="CO66" s="100">
        <v>93</v>
      </c>
      <c r="CP66" s="145" t="s">
        <v>51</v>
      </c>
      <c r="CQ66" s="100">
        <v>93</v>
      </c>
      <c r="CR66" s="145" t="s">
        <v>51</v>
      </c>
      <c r="CS66" s="100">
        <v>125</v>
      </c>
      <c r="CT66" s="145" t="s">
        <v>51</v>
      </c>
      <c r="CU66" s="145"/>
      <c r="CV66" s="172"/>
      <c r="CW66" s="100">
        <v>102</v>
      </c>
      <c r="CX66" s="145" t="s">
        <v>51</v>
      </c>
      <c r="CY66" s="100">
        <v>98</v>
      </c>
      <c r="CZ66" s="145" t="s">
        <v>51</v>
      </c>
      <c r="DA66" s="100">
        <v>104</v>
      </c>
      <c r="DB66" s="145" t="s">
        <v>51</v>
      </c>
      <c r="DC66" s="145"/>
      <c r="DD66" s="172"/>
      <c r="DE66" s="100">
        <v>104</v>
      </c>
      <c r="DF66" s="145" t="s">
        <v>51</v>
      </c>
      <c r="DG66" s="100">
        <v>115</v>
      </c>
      <c r="DH66" s="145" t="s">
        <v>51</v>
      </c>
      <c r="DI66" s="100">
        <v>98</v>
      </c>
      <c r="DJ66" s="145" t="s">
        <v>51</v>
      </c>
      <c r="DK66" s="145"/>
      <c r="DL66" s="146"/>
    </row>
    <row r="67" spans="1:116" x14ac:dyDescent="0.25">
      <c r="A67" s="101" t="s">
        <v>246</v>
      </c>
      <c r="B67" s="122" t="s">
        <v>246</v>
      </c>
      <c r="C67" s="112"/>
      <c r="E67" s="99">
        <v>108</v>
      </c>
      <c r="F67" s="137" t="s">
        <v>35</v>
      </c>
      <c r="G67" s="99">
        <v>94</v>
      </c>
      <c r="H67" s="137" t="s">
        <v>35</v>
      </c>
      <c r="I67" s="99">
        <v>94</v>
      </c>
      <c r="J67" s="137" t="s">
        <v>35</v>
      </c>
      <c r="K67" s="138"/>
      <c r="L67" s="139"/>
      <c r="M67" s="99">
        <v>43</v>
      </c>
      <c r="N67" s="137" t="s">
        <v>232</v>
      </c>
      <c r="O67" s="99">
        <v>62</v>
      </c>
      <c r="P67" s="137" t="s">
        <v>35</v>
      </c>
      <c r="Q67" s="99">
        <v>48</v>
      </c>
      <c r="R67" s="137" t="s">
        <v>232</v>
      </c>
      <c r="S67" s="138"/>
      <c r="T67" s="139"/>
      <c r="U67" s="99">
        <v>87</v>
      </c>
      <c r="V67" s="137" t="s">
        <v>35</v>
      </c>
      <c r="W67" s="99">
        <v>77</v>
      </c>
      <c r="X67" s="137" t="s">
        <v>35</v>
      </c>
      <c r="Y67" s="99">
        <v>83</v>
      </c>
      <c r="Z67" s="137" t="s">
        <v>35</v>
      </c>
      <c r="AA67" s="138"/>
      <c r="AB67" s="139"/>
      <c r="AC67" s="99">
        <v>89</v>
      </c>
      <c r="AD67" s="137" t="s">
        <v>35</v>
      </c>
      <c r="AE67" s="99">
        <v>92</v>
      </c>
      <c r="AF67" s="137" t="s">
        <v>35</v>
      </c>
      <c r="AG67" s="99">
        <v>87</v>
      </c>
      <c r="AH67" s="137" t="s">
        <v>35</v>
      </c>
      <c r="AI67" s="138"/>
      <c r="AJ67" s="139"/>
      <c r="AK67" s="99">
        <v>116</v>
      </c>
      <c r="AL67" s="137" t="s">
        <v>51</v>
      </c>
      <c r="AM67" s="99">
        <v>112</v>
      </c>
      <c r="AN67" s="137" t="s">
        <v>51</v>
      </c>
      <c r="AO67" s="99">
        <v>109</v>
      </c>
      <c r="AP67" s="137" t="s">
        <v>51</v>
      </c>
      <c r="AQ67" s="138"/>
      <c r="AR67" s="139"/>
      <c r="AS67" s="99">
        <v>115</v>
      </c>
      <c r="AT67" s="137" t="s">
        <v>51</v>
      </c>
      <c r="AU67" s="99">
        <v>105</v>
      </c>
      <c r="AV67" s="137" t="s">
        <v>51</v>
      </c>
      <c r="AW67" s="99">
        <v>108</v>
      </c>
      <c r="AX67" s="137" t="s">
        <v>51</v>
      </c>
      <c r="AY67" s="138"/>
      <c r="BA67" s="99">
        <v>70</v>
      </c>
      <c r="BB67" s="137" t="s">
        <v>51</v>
      </c>
      <c r="BC67" s="99">
        <v>69</v>
      </c>
      <c r="BD67" s="137" t="s">
        <v>51</v>
      </c>
      <c r="BE67" s="99">
        <v>48</v>
      </c>
      <c r="BF67" s="137" t="s">
        <v>249</v>
      </c>
      <c r="BI67" s="99">
        <v>107</v>
      </c>
      <c r="BJ67" s="137" t="s">
        <v>51</v>
      </c>
      <c r="BK67" s="99">
        <v>111</v>
      </c>
      <c r="BL67" s="137" t="s">
        <v>51</v>
      </c>
      <c r="BM67" s="99">
        <v>108</v>
      </c>
      <c r="BN67" s="137" t="s">
        <v>51</v>
      </c>
      <c r="BQ67" s="99">
        <v>107</v>
      </c>
      <c r="BR67" s="137" t="s">
        <v>51</v>
      </c>
      <c r="BS67" s="99">
        <v>109</v>
      </c>
      <c r="BT67" s="137" t="s">
        <v>51</v>
      </c>
      <c r="BU67" s="99">
        <v>108</v>
      </c>
      <c r="BV67" s="137" t="s">
        <v>51</v>
      </c>
      <c r="BY67" s="99">
        <v>107</v>
      </c>
      <c r="BZ67" s="137" t="s">
        <v>51</v>
      </c>
      <c r="CA67" s="99">
        <v>103</v>
      </c>
      <c r="CB67" s="137" t="s">
        <v>51</v>
      </c>
      <c r="CC67" s="99">
        <v>122</v>
      </c>
      <c r="CD67" s="140" t="s">
        <v>51</v>
      </c>
      <c r="CE67" s="140"/>
      <c r="CF67" s="140"/>
      <c r="CG67" s="99">
        <v>100</v>
      </c>
      <c r="CH67" s="137" t="s">
        <v>51</v>
      </c>
      <c r="CI67" s="99">
        <v>90</v>
      </c>
      <c r="CJ67" s="137" t="s">
        <v>51</v>
      </c>
      <c r="CK67" s="99">
        <v>91</v>
      </c>
      <c r="CL67" s="137" t="s">
        <v>51</v>
      </c>
      <c r="CM67" s="137"/>
      <c r="CN67" s="170"/>
      <c r="CO67" s="99">
        <v>99</v>
      </c>
      <c r="CP67" s="137" t="s">
        <v>51</v>
      </c>
      <c r="CQ67" s="99">
        <v>89</v>
      </c>
      <c r="CR67" s="137" t="s">
        <v>51</v>
      </c>
      <c r="CS67" s="99">
        <v>118</v>
      </c>
      <c r="CT67" s="137" t="s">
        <v>51</v>
      </c>
      <c r="CU67" s="137"/>
      <c r="CV67" s="170"/>
      <c r="CW67" s="99">
        <v>104</v>
      </c>
      <c r="CX67" s="137" t="s">
        <v>51</v>
      </c>
      <c r="CY67" s="99">
        <v>99</v>
      </c>
      <c r="CZ67" s="137" t="s">
        <v>51</v>
      </c>
      <c r="DA67" s="99">
        <v>100</v>
      </c>
      <c r="DB67" s="137" t="s">
        <v>51</v>
      </c>
      <c r="DC67" s="137"/>
      <c r="DD67" s="170"/>
      <c r="DE67" s="99">
        <v>108</v>
      </c>
      <c r="DF67" s="137" t="s">
        <v>51</v>
      </c>
      <c r="DG67" s="99">
        <v>113</v>
      </c>
      <c r="DH67" s="137" t="s">
        <v>51</v>
      </c>
      <c r="DI67" s="99">
        <v>98</v>
      </c>
      <c r="DJ67" s="137" t="s">
        <v>51</v>
      </c>
      <c r="DK67" s="137"/>
    </row>
    <row r="68" spans="1:116" x14ac:dyDescent="0.25">
      <c r="A68" s="101" t="s">
        <v>247</v>
      </c>
      <c r="B68" s="142" t="s">
        <v>247</v>
      </c>
      <c r="C68" s="143"/>
      <c r="D68" s="144"/>
      <c r="E68" s="100">
        <v>101</v>
      </c>
      <c r="F68" s="145" t="s">
        <v>35</v>
      </c>
      <c r="G68" s="100">
        <v>97</v>
      </c>
      <c r="H68" s="145" t="s">
        <v>35</v>
      </c>
      <c r="I68" s="100">
        <v>96</v>
      </c>
      <c r="J68" s="145" t="s">
        <v>35</v>
      </c>
      <c r="K68" s="138"/>
      <c r="L68" s="139"/>
      <c r="M68" s="100">
        <v>85</v>
      </c>
      <c r="N68" s="145" t="s">
        <v>35</v>
      </c>
      <c r="O68" s="100">
        <v>83</v>
      </c>
      <c r="P68" s="145" t="s">
        <v>35</v>
      </c>
      <c r="Q68" s="100">
        <v>84</v>
      </c>
      <c r="R68" s="145" t="s">
        <v>35</v>
      </c>
      <c r="S68" s="138"/>
      <c r="T68" s="139"/>
      <c r="U68" s="100">
        <v>89</v>
      </c>
      <c r="V68" s="145" t="s">
        <v>35</v>
      </c>
      <c r="W68" s="100">
        <v>78</v>
      </c>
      <c r="X68" s="145" t="s">
        <v>35</v>
      </c>
      <c r="Y68" s="100">
        <v>83</v>
      </c>
      <c r="Z68" s="145" t="s">
        <v>35</v>
      </c>
      <c r="AA68" s="138"/>
      <c r="AB68" s="139"/>
      <c r="AC68" s="100">
        <v>96</v>
      </c>
      <c r="AD68" s="145" t="s">
        <v>35</v>
      </c>
      <c r="AE68" s="100">
        <v>91</v>
      </c>
      <c r="AF68" s="145" t="s">
        <v>35</v>
      </c>
      <c r="AG68" s="100">
        <v>93</v>
      </c>
      <c r="AH68" s="145" t="s">
        <v>35</v>
      </c>
      <c r="AI68" s="138"/>
      <c r="AJ68" s="139"/>
      <c r="AK68" s="100">
        <v>105</v>
      </c>
      <c r="AL68" s="145" t="s">
        <v>51</v>
      </c>
      <c r="AM68" s="100">
        <v>101</v>
      </c>
      <c r="AN68" s="145" t="s">
        <v>51</v>
      </c>
      <c r="AO68" s="100">
        <v>105</v>
      </c>
      <c r="AP68" s="145" t="s">
        <v>51</v>
      </c>
      <c r="AQ68" s="138"/>
      <c r="AR68" s="139"/>
      <c r="AS68" s="100">
        <v>116</v>
      </c>
      <c r="AT68" s="145" t="s">
        <v>51</v>
      </c>
      <c r="AU68" s="100">
        <v>119</v>
      </c>
      <c r="AV68" s="145" t="s">
        <v>51</v>
      </c>
      <c r="AW68" s="100">
        <v>97</v>
      </c>
      <c r="AX68" s="145" t="s">
        <v>51</v>
      </c>
      <c r="AY68" s="138"/>
      <c r="BA68" s="100">
        <v>98</v>
      </c>
      <c r="BB68" s="145" t="s">
        <v>51</v>
      </c>
      <c r="BC68" s="100">
        <v>126</v>
      </c>
      <c r="BD68" s="145" t="s">
        <v>51</v>
      </c>
      <c r="BE68" s="100">
        <v>96</v>
      </c>
      <c r="BF68" s="145" t="s">
        <v>51</v>
      </c>
      <c r="BG68" s="146"/>
      <c r="BH68" s="171"/>
      <c r="BI68" s="100">
        <v>100</v>
      </c>
      <c r="BJ68" s="145" t="s">
        <v>51</v>
      </c>
      <c r="BK68" s="100">
        <v>103</v>
      </c>
      <c r="BL68" s="145" t="s">
        <v>51</v>
      </c>
      <c r="BM68" s="100">
        <v>91</v>
      </c>
      <c r="BN68" s="145" t="s">
        <v>51</v>
      </c>
      <c r="BO68" s="146"/>
      <c r="BP68" s="171"/>
      <c r="BQ68" s="100">
        <v>107</v>
      </c>
      <c r="BR68" s="145" t="s">
        <v>51</v>
      </c>
      <c r="BS68" s="100">
        <v>99</v>
      </c>
      <c r="BT68" s="145" t="s">
        <v>51</v>
      </c>
      <c r="BU68" s="100">
        <v>105</v>
      </c>
      <c r="BV68" s="145" t="s">
        <v>51</v>
      </c>
      <c r="BW68" s="146"/>
      <c r="BX68" s="171"/>
      <c r="BY68" s="100">
        <v>105</v>
      </c>
      <c r="BZ68" s="145" t="s">
        <v>51</v>
      </c>
      <c r="CA68" s="100">
        <v>97</v>
      </c>
      <c r="CB68" s="145" t="s">
        <v>51</v>
      </c>
      <c r="CC68" s="100">
        <v>118</v>
      </c>
      <c r="CD68" s="147" t="s">
        <v>51</v>
      </c>
      <c r="CE68" s="147"/>
      <c r="CF68" s="147"/>
      <c r="CG68" s="100">
        <v>93</v>
      </c>
      <c r="CH68" s="145" t="s">
        <v>51</v>
      </c>
      <c r="CI68" s="100">
        <v>91</v>
      </c>
      <c r="CJ68" s="145" t="s">
        <v>51</v>
      </c>
      <c r="CK68" s="100">
        <v>94</v>
      </c>
      <c r="CL68" s="145" t="s">
        <v>51</v>
      </c>
      <c r="CM68" s="145"/>
      <c r="CN68" s="172"/>
      <c r="CO68" s="100">
        <v>97</v>
      </c>
      <c r="CP68" s="145" t="s">
        <v>51</v>
      </c>
      <c r="CQ68" s="100">
        <v>98</v>
      </c>
      <c r="CR68" s="145" t="s">
        <v>51</v>
      </c>
      <c r="CS68" s="100">
        <v>120</v>
      </c>
      <c r="CT68" s="145" t="s">
        <v>51</v>
      </c>
      <c r="CU68" s="145"/>
      <c r="CV68" s="172"/>
      <c r="CW68" s="100">
        <v>99</v>
      </c>
      <c r="CX68" s="145" t="s">
        <v>51</v>
      </c>
      <c r="CY68" s="100">
        <v>92</v>
      </c>
      <c r="CZ68" s="145" t="s">
        <v>51</v>
      </c>
      <c r="DA68" s="100">
        <v>102</v>
      </c>
      <c r="DB68" s="145" t="s">
        <v>51</v>
      </c>
      <c r="DC68" s="145"/>
      <c r="DD68" s="172"/>
      <c r="DE68" s="100">
        <v>106</v>
      </c>
      <c r="DF68" s="145" t="s">
        <v>51</v>
      </c>
      <c r="DG68" s="100">
        <v>108</v>
      </c>
      <c r="DH68" s="145" t="s">
        <v>51</v>
      </c>
      <c r="DI68" s="100">
        <v>93</v>
      </c>
      <c r="DJ68" s="145" t="s">
        <v>51</v>
      </c>
      <c r="DK68" s="145"/>
      <c r="DL68" s="146"/>
    </row>
    <row r="69" spans="1:116" x14ac:dyDescent="0.25">
      <c r="A69" s="101" t="s">
        <v>248</v>
      </c>
      <c r="B69" s="112" t="s">
        <v>248</v>
      </c>
      <c r="C69" s="112"/>
      <c r="E69" s="99">
        <v>125</v>
      </c>
      <c r="F69" s="137" t="s">
        <v>35</v>
      </c>
      <c r="G69" s="99">
        <v>117</v>
      </c>
      <c r="H69" s="137" t="s">
        <v>35</v>
      </c>
      <c r="I69" s="99">
        <v>105</v>
      </c>
      <c r="J69" s="137" t="s">
        <v>35</v>
      </c>
      <c r="K69" s="138"/>
      <c r="L69" s="139"/>
      <c r="M69" s="99">
        <v>46</v>
      </c>
      <c r="N69" s="137" t="s">
        <v>232</v>
      </c>
      <c r="O69" s="99">
        <v>90</v>
      </c>
      <c r="P69" s="137" t="s">
        <v>35</v>
      </c>
      <c r="Q69" s="99">
        <v>51</v>
      </c>
      <c r="R69" s="137" t="s">
        <v>35</v>
      </c>
      <c r="S69" s="138"/>
      <c r="T69" s="139"/>
      <c r="U69" s="99">
        <v>121</v>
      </c>
      <c r="V69" s="137" t="s">
        <v>35</v>
      </c>
      <c r="W69" s="99">
        <v>100</v>
      </c>
      <c r="X69" s="137" t="s">
        <v>35</v>
      </c>
      <c r="Y69" s="99">
        <v>129</v>
      </c>
      <c r="Z69" s="137" t="s">
        <v>35</v>
      </c>
      <c r="AA69" s="138"/>
      <c r="AB69" s="139"/>
      <c r="AC69" s="99">
        <v>105</v>
      </c>
      <c r="AD69" s="137" t="s">
        <v>35</v>
      </c>
      <c r="AE69" s="99">
        <v>110</v>
      </c>
      <c r="AF69" s="137" t="s">
        <v>35</v>
      </c>
      <c r="AG69" s="99">
        <v>108</v>
      </c>
      <c r="AH69" s="137" t="s">
        <v>35</v>
      </c>
      <c r="AI69" s="138"/>
      <c r="AJ69" s="139"/>
      <c r="AK69" s="99">
        <v>136</v>
      </c>
      <c r="AL69" s="137" t="s">
        <v>51</v>
      </c>
      <c r="AM69" s="99">
        <v>149</v>
      </c>
      <c r="AN69" s="137" t="s">
        <v>51</v>
      </c>
      <c r="AO69" s="99">
        <v>115</v>
      </c>
      <c r="AP69" s="137" t="s">
        <v>51</v>
      </c>
      <c r="AQ69" s="138"/>
      <c r="AR69" s="139"/>
      <c r="AS69" s="99">
        <v>150</v>
      </c>
      <c r="AT69" s="137" t="s">
        <v>51</v>
      </c>
      <c r="AU69" s="99">
        <v>178</v>
      </c>
      <c r="AV69" s="137" t="s">
        <v>249</v>
      </c>
      <c r="AW69" s="99">
        <v>149</v>
      </c>
      <c r="AX69" s="137" t="s">
        <v>51</v>
      </c>
      <c r="AY69" s="138"/>
      <c r="BA69" s="99">
        <v>184</v>
      </c>
      <c r="BB69" s="137" t="s">
        <v>249</v>
      </c>
      <c r="BC69" s="99">
        <v>143</v>
      </c>
      <c r="BD69" s="137" t="s">
        <v>51</v>
      </c>
      <c r="BE69" s="99">
        <v>154</v>
      </c>
      <c r="BF69" s="137" t="s">
        <v>249</v>
      </c>
      <c r="BI69" s="99">
        <v>149</v>
      </c>
      <c r="BJ69" s="137" t="s">
        <v>51</v>
      </c>
      <c r="BK69" s="99">
        <v>73</v>
      </c>
      <c r="BL69" s="137" t="s">
        <v>51</v>
      </c>
      <c r="BM69" s="99">
        <v>79</v>
      </c>
      <c r="BN69" s="137" t="s">
        <v>51</v>
      </c>
      <c r="BQ69" s="99">
        <v>92</v>
      </c>
      <c r="BR69" s="137" t="s">
        <v>51</v>
      </c>
      <c r="BS69" s="99">
        <v>96</v>
      </c>
      <c r="BT69" s="137" t="s">
        <v>51</v>
      </c>
      <c r="BU69" s="99">
        <v>80</v>
      </c>
      <c r="BV69" s="137" t="s">
        <v>51</v>
      </c>
      <c r="BY69" s="99">
        <v>119</v>
      </c>
      <c r="BZ69" s="137" t="s">
        <v>51</v>
      </c>
      <c r="CA69" s="99">
        <v>125</v>
      </c>
      <c r="CB69" s="137" t="s">
        <v>51</v>
      </c>
      <c r="CC69" s="99">
        <v>105</v>
      </c>
      <c r="CD69" s="140" t="s">
        <v>51</v>
      </c>
      <c r="CE69" s="140"/>
      <c r="CF69" s="140"/>
      <c r="CG69" s="99">
        <v>84</v>
      </c>
      <c r="CH69" s="137" t="s">
        <v>51</v>
      </c>
      <c r="CI69" s="99">
        <v>80</v>
      </c>
      <c r="CJ69" s="137" t="s">
        <v>51</v>
      </c>
      <c r="CK69" s="99">
        <v>82</v>
      </c>
      <c r="CL69" s="137" t="s">
        <v>51</v>
      </c>
      <c r="CM69" s="137"/>
      <c r="CN69" s="170"/>
      <c r="CO69" s="99">
        <v>148</v>
      </c>
      <c r="CP69" s="137" t="s">
        <v>51</v>
      </c>
      <c r="CQ69" s="99">
        <v>110</v>
      </c>
      <c r="CR69" s="137" t="s">
        <v>51</v>
      </c>
      <c r="CS69" s="99">
        <v>122</v>
      </c>
      <c r="CT69" s="137" t="s">
        <v>51</v>
      </c>
      <c r="CU69" s="137"/>
      <c r="CV69" s="170"/>
      <c r="CW69" s="99">
        <v>87</v>
      </c>
      <c r="CX69" s="137" t="s">
        <v>51</v>
      </c>
      <c r="CY69" s="99">
        <v>109</v>
      </c>
      <c r="CZ69" s="137" t="s">
        <v>51</v>
      </c>
      <c r="DA69" s="99">
        <v>89</v>
      </c>
      <c r="DB69" s="137" t="s">
        <v>51</v>
      </c>
      <c r="DC69" s="137"/>
      <c r="DD69" s="170"/>
      <c r="DE69" s="99">
        <v>116</v>
      </c>
      <c r="DF69" s="137" t="s">
        <v>51</v>
      </c>
      <c r="DG69" s="99">
        <v>142</v>
      </c>
      <c r="DH69" s="137" t="s">
        <v>51</v>
      </c>
      <c r="DI69" s="99">
        <v>104</v>
      </c>
      <c r="DJ69" s="137" t="s">
        <v>51</v>
      </c>
      <c r="DK69" s="137"/>
    </row>
    <row r="70" spans="1:116" x14ac:dyDescent="0.25">
      <c r="A70" s="101" t="s">
        <v>250</v>
      </c>
      <c r="B70" s="143" t="s">
        <v>250</v>
      </c>
      <c r="C70" s="143"/>
      <c r="D70" s="144"/>
      <c r="E70" s="100">
        <v>101</v>
      </c>
      <c r="F70" s="145" t="s">
        <v>35</v>
      </c>
      <c r="G70" s="100">
        <v>91</v>
      </c>
      <c r="H70" s="145" t="s">
        <v>35</v>
      </c>
      <c r="I70" s="100">
        <v>84</v>
      </c>
      <c r="J70" s="145" t="s">
        <v>35</v>
      </c>
      <c r="K70" s="138"/>
      <c r="L70" s="139"/>
      <c r="M70" s="100">
        <v>73</v>
      </c>
      <c r="N70" s="145" t="s">
        <v>35</v>
      </c>
      <c r="O70" s="100">
        <v>73</v>
      </c>
      <c r="P70" s="145" t="s">
        <v>35</v>
      </c>
      <c r="Q70" s="100">
        <v>71</v>
      </c>
      <c r="R70" s="145" t="s">
        <v>35</v>
      </c>
      <c r="S70" s="138"/>
      <c r="T70" s="139"/>
      <c r="U70" s="100">
        <v>92</v>
      </c>
      <c r="V70" s="145" t="s">
        <v>35</v>
      </c>
      <c r="W70" s="100">
        <v>80</v>
      </c>
      <c r="X70" s="145" t="s">
        <v>35</v>
      </c>
      <c r="Y70" s="100">
        <v>83</v>
      </c>
      <c r="Z70" s="145" t="s">
        <v>35</v>
      </c>
      <c r="AA70" s="138"/>
      <c r="AB70" s="139"/>
      <c r="AC70" s="100">
        <v>85</v>
      </c>
      <c r="AD70" s="145" t="s">
        <v>35</v>
      </c>
      <c r="AE70" s="100">
        <v>90</v>
      </c>
      <c r="AF70" s="145" t="s">
        <v>35</v>
      </c>
      <c r="AG70" s="100">
        <v>81</v>
      </c>
      <c r="AH70" s="145" t="s">
        <v>35</v>
      </c>
      <c r="AI70" s="138"/>
      <c r="AJ70" s="139"/>
      <c r="AK70" s="100">
        <v>106</v>
      </c>
      <c r="AL70" s="145" t="s">
        <v>51</v>
      </c>
      <c r="AM70" s="100">
        <v>109</v>
      </c>
      <c r="AN70" s="145" t="s">
        <v>51</v>
      </c>
      <c r="AO70" s="100">
        <v>110</v>
      </c>
      <c r="AP70" s="145" t="s">
        <v>51</v>
      </c>
      <c r="AQ70" s="138"/>
      <c r="AR70" s="139"/>
      <c r="AS70" s="100">
        <v>130</v>
      </c>
      <c r="AT70" s="145" t="s">
        <v>51</v>
      </c>
      <c r="AU70" s="100">
        <v>207</v>
      </c>
      <c r="AV70" s="145" t="s">
        <v>249</v>
      </c>
      <c r="AW70" s="100">
        <v>173</v>
      </c>
      <c r="AX70" s="145" t="s">
        <v>249</v>
      </c>
      <c r="AY70" s="138"/>
      <c r="BA70" s="100">
        <v>102</v>
      </c>
      <c r="BB70" s="145" t="s">
        <v>51</v>
      </c>
      <c r="BC70" s="100">
        <v>117</v>
      </c>
      <c r="BD70" s="145" t="s">
        <v>51</v>
      </c>
      <c r="BE70" s="100">
        <v>61</v>
      </c>
      <c r="BF70" s="145" t="s">
        <v>51</v>
      </c>
      <c r="BG70" s="146"/>
      <c r="BH70" s="171"/>
      <c r="BI70" s="100">
        <v>152</v>
      </c>
      <c r="BJ70" s="145" t="s">
        <v>249</v>
      </c>
      <c r="BK70" s="100">
        <v>178</v>
      </c>
      <c r="BL70" s="145" t="s">
        <v>249</v>
      </c>
      <c r="BM70" s="100">
        <v>235</v>
      </c>
      <c r="BN70" s="145" t="s">
        <v>249</v>
      </c>
      <c r="BO70" s="146"/>
      <c r="BP70" s="171"/>
      <c r="BQ70" s="100">
        <v>191</v>
      </c>
      <c r="BR70" s="145" t="s">
        <v>249</v>
      </c>
      <c r="BS70" s="100">
        <v>221</v>
      </c>
      <c r="BT70" s="145" t="s">
        <v>249</v>
      </c>
      <c r="BU70" s="100">
        <v>124</v>
      </c>
      <c r="BV70" s="145" t="s">
        <v>51</v>
      </c>
      <c r="BW70" s="146"/>
      <c r="BX70" s="171"/>
      <c r="BY70" s="100">
        <v>119</v>
      </c>
      <c r="BZ70" s="145" t="s">
        <v>51</v>
      </c>
      <c r="CA70" s="100">
        <v>153</v>
      </c>
      <c r="CB70" s="145" t="s">
        <v>249</v>
      </c>
      <c r="CC70" s="100">
        <v>66</v>
      </c>
      <c r="CD70" s="147" t="s">
        <v>51</v>
      </c>
      <c r="CE70" s="147"/>
      <c r="CF70" s="147"/>
      <c r="CG70" s="100">
        <v>75</v>
      </c>
      <c r="CH70" s="145" t="s">
        <v>51</v>
      </c>
      <c r="CI70" s="100">
        <v>101</v>
      </c>
      <c r="CJ70" s="145" t="s">
        <v>51</v>
      </c>
      <c r="CK70" s="100">
        <v>52</v>
      </c>
      <c r="CL70" s="145" t="s">
        <v>51</v>
      </c>
      <c r="CM70" s="145"/>
      <c r="CN70" s="172"/>
      <c r="CO70" s="100">
        <v>118</v>
      </c>
      <c r="CP70" s="145" t="s">
        <v>51</v>
      </c>
      <c r="CQ70" s="100">
        <v>88</v>
      </c>
      <c r="CR70" s="145" t="s">
        <v>51</v>
      </c>
      <c r="CS70" s="100">
        <v>88</v>
      </c>
      <c r="CT70" s="145" t="s">
        <v>51</v>
      </c>
      <c r="CU70" s="145"/>
      <c r="CV70" s="172"/>
      <c r="CW70" s="100">
        <v>81</v>
      </c>
      <c r="CX70" s="145" t="s">
        <v>51</v>
      </c>
      <c r="CY70" s="100">
        <v>128</v>
      </c>
      <c r="CZ70" s="145" t="s">
        <v>51</v>
      </c>
      <c r="DA70" s="100">
        <v>67</v>
      </c>
      <c r="DB70" s="145" t="s">
        <v>51</v>
      </c>
      <c r="DC70" s="145"/>
      <c r="DD70" s="172"/>
      <c r="DE70" s="100">
        <v>138</v>
      </c>
      <c r="DF70" s="145" t="s">
        <v>51</v>
      </c>
      <c r="DG70" s="100">
        <v>160</v>
      </c>
      <c r="DH70" s="145" t="s">
        <v>249</v>
      </c>
      <c r="DI70" s="100">
        <v>118</v>
      </c>
      <c r="DJ70" s="145" t="s">
        <v>51</v>
      </c>
      <c r="DK70" s="145"/>
      <c r="DL70" s="146"/>
    </row>
    <row r="71" spans="1:116" x14ac:dyDescent="0.25">
      <c r="A71" s="101" t="s">
        <v>251</v>
      </c>
      <c r="B71" s="112" t="s">
        <v>251</v>
      </c>
      <c r="C71" s="112"/>
      <c r="E71" s="99">
        <v>101</v>
      </c>
      <c r="F71" s="137" t="s">
        <v>35</v>
      </c>
      <c r="G71" s="99">
        <v>101</v>
      </c>
      <c r="H71" s="137" t="s">
        <v>35</v>
      </c>
      <c r="I71" s="99">
        <v>56</v>
      </c>
      <c r="J71" s="137" t="s">
        <v>35</v>
      </c>
      <c r="K71" s="138"/>
      <c r="L71" s="139"/>
      <c r="M71" s="99">
        <v>100</v>
      </c>
      <c r="N71" s="137" t="s">
        <v>35</v>
      </c>
      <c r="O71" s="99">
        <v>79</v>
      </c>
      <c r="P71" s="137" t="s">
        <v>35</v>
      </c>
      <c r="Q71" s="99">
        <v>104</v>
      </c>
      <c r="R71" s="137" t="s">
        <v>35</v>
      </c>
      <c r="S71" s="138"/>
      <c r="T71" s="139"/>
      <c r="U71" s="99">
        <v>79</v>
      </c>
      <c r="V71" s="137" t="s">
        <v>35</v>
      </c>
      <c r="W71" s="99">
        <v>50</v>
      </c>
      <c r="X71" s="137" t="s">
        <v>35</v>
      </c>
      <c r="Y71" s="99">
        <v>66</v>
      </c>
      <c r="Z71" s="137" t="s">
        <v>35</v>
      </c>
      <c r="AA71" s="138"/>
      <c r="AB71" s="139"/>
      <c r="AC71" s="99">
        <v>68</v>
      </c>
      <c r="AD71" s="137" t="s">
        <v>35</v>
      </c>
      <c r="AE71" s="99">
        <v>56</v>
      </c>
      <c r="AF71" s="137" t="s">
        <v>35</v>
      </c>
      <c r="AG71" s="99">
        <v>65</v>
      </c>
      <c r="AH71" s="137" t="s">
        <v>35</v>
      </c>
      <c r="AI71" s="138"/>
      <c r="AJ71" s="139"/>
      <c r="AK71" s="99">
        <v>90</v>
      </c>
      <c r="AL71" s="137" t="s">
        <v>51</v>
      </c>
      <c r="AM71" s="99">
        <v>92</v>
      </c>
      <c r="AN71" s="137" t="s">
        <v>51</v>
      </c>
      <c r="AO71" s="99">
        <v>78</v>
      </c>
      <c r="AP71" s="137" t="s">
        <v>51</v>
      </c>
      <c r="AQ71" s="138"/>
      <c r="AR71" s="139"/>
      <c r="AS71" s="99">
        <v>113</v>
      </c>
      <c r="AT71" s="137" t="s">
        <v>51</v>
      </c>
      <c r="AU71" s="99">
        <v>113</v>
      </c>
      <c r="AV71" s="137" t="s">
        <v>51</v>
      </c>
      <c r="AW71" s="99">
        <v>110</v>
      </c>
      <c r="AX71" s="137" t="s">
        <v>51</v>
      </c>
      <c r="AY71" s="138"/>
      <c r="BA71" s="99">
        <v>108</v>
      </c>
      <c r="BB71" s="137" t="s">
        <v>51</v>
      </c>
      <c r="BC71" s="99">
        <v>146</v>
      </c>
      <c r="BD71" s="137" t="s">
        <v>51</v>
      </c>
      <c r="BE71" s="99">
        <v>130</v>
      </c>
      <c r="BF71" s="137" t="s">
        <v>51</v>
      </c>
      <c r="BI71" s="99">
        <v>114</v>
      </c>
      <c r="BJ71" s="137" t="s">
        <v>51</v>
      </c>
      <c r="BK71" s="99">
        <v>34</v>
      </c>
      <c r="BL71" s="137" t="s">
        <v>249</v>
      </c>
      <c r="BM71" s="99">
        <v>36</v>
      </c>
      <c r="BN71" s="137" t="s">
        <v>249</v>
      </c>
      <c r="BQ71" s="99">
        <v>41</v>
      </c>
      <c r="BR71" s="137" t="s">
        <v>249</v>
      </c>
      <c r="BS71" s="99">
        <v>72</v>
      </c>
      <c r="BT71" s="137" t="s">
        <v>51</v>
      </c>
      <c r="BU71" s="99">
        <v>105</v>
      </c>
      <c r="BV71" s="137" t="s">
        <v>51</v>
      </c>
      <c r="BY71" s="99">
        <v>96</v>
      </c>
      <c r="BZ71" s="137" t="s">
        <v>51</v>
      </c>
      <c r="CA71" s="99">
        <v>107</v>
      </c>
      <c r="CB71" s="137" t="s">
        <v>51</v>
      </c>
      <c r="CC71" s="99">
        <v>75</v>
      </c>
      <c r="CD71" s="140" t="s">
        <v>51</v>
      </c>
      <c r="CE71" s="140"/>
      <c r="CF71" s="140"/>
      <c r="CG71" s="99">
        <v>82</v>
      </c>
      <c r="CH71" s="137" t="s">
        <v>51</v>
      </c>
      <c r="CI71" s="99">
        <v>99</v>
      </c>
      <c r="CJ71" s="137" t="s">
        <v>51</v>
      </c>
      <c r="CK71" s="99">
        <v>52</v>
      </c>
      <c r="CL71" s="137" t="s">
        <v>51</v>
      </c>
      <c r="CM71" s="137"/>
      <c r="CN71" s="170"/>
      <c r="CO71" s="99">
        <v>110</v>
      </c>
      <c r="CP71" s="137" t="s">
        <v>51</v>
      </c>
      <c r="CQ71" s="99">
        <v>75</v>
      </c>
      <c r="CR71" s="137" t="s">
        <v>51</v>
      </c>
      <c r="CS71" s="99">
        <v>83</v>
      </c>
      <c r="CT71" s="137" t="s">
        <v>51</v>
      </c>
      <c r="CU71" s="137"/>
      <c r="CV71" s="170"/>
      <c r="CW71" s="99">
        <v>70</v>
      </c>
      <c r="CX71" s="137" t="s">
        <v>51</v>
      </c>
      <c r="CY71" s="99">
        <v>143</v>
      </c>
      <c r="CZ71" s="137" t="s">
        <v>51</v>
      </c>
      <c r="DA71" s="99">
        <v>78</v>
      </c>
      <c r="DB71" s="137" t="s">
        <v>51</v>
      </c>
      <c r="DC71" s="137"/>
      <c r="DD71" s="170"/>
      <c r="DE71" s="99">
        <v>145</v>
      </c>
      <c r="DF71" s="137" t="s">
        <v>51</v>
      </c>
      <c r="DG71" s="99">
        <v>182</v>
      </c>
      <c r="DH71" s="137" t="s">
        <v>249</v>
      </c>
      <c r="DI71" s="99">
        <v>136</v>
      </c>
      <c r="DJ71" s="137" t="s">
        <v>51</v>
      </c>
      <c r="DK71" s="137"/>
    </row>
    <row r="72" spans="1:116" x14ac:dyDescent="0.25">
      <c r="A72" s="101" t="s">
        <v>252</v>
      </c>
      <c r="B72" s="143" t="s">
        <v>252</v>
      </c>
      <c r="C72" s="143"/>
      <c r="D72" s="144"/>
      <c r="E72" s="100">
        <v>41</v>
      </c>
      <c r="F72" s="145" t="s">
        <v>232</v>
      </c>
      <c r="G72" s="100">
        <v>88</v>
      </c>
      <c r="H72" s="145" t="s">
        <v>35</v>
      </c>
      <c r="I72" s="100">
        <v>18</v>
      </c>
      <c r="J72" s="145" t="s">
        <v>232</v>
      </c>
      <c r="K72" s="138"/>
      <c r="L72" s="139"/>
      <c r="M72" s="100">
        <v>43</v>
      </c>
      <c r="N72" s="145" t="s">
        <v>232</v>
      </c>
      <c r="O72" s="100">
        <v>92</v>
      </c>
      <c r="P72" s="145" t="s">
        <v>35</v>
      </c>
      <c r="Q72" s="100">
        <v>42</v>
      </c>
      <c r="R72" s="145" t="s">
        <v>232</v>
      </c>
      <c r="S72" s="138"/>
      <c r="T72" s="139"/>
      <c r="U72" s="100">
        <v>89</v>
      </c>
      <c r="V72" s="145" t="s">
        <v>35</v>
      </c>
      <c r="W72" s="100">
        <v>86</v>
      </c>
      <c r="X72" s="145" t="s">
        <v>35</v>
      </c>
      <c r="Y72" s="100">
        <v>96</v>
      </c>
      <c r="Z72" s="145" t="s">
        <v>35</v>
      </c>
      <c r="AA72" s="138"/>
      <c r="AB72" s="139"/>
      <c r="AC72" s="100">
        <v>87</v>
      </c>
      <c r="AD72" s="145" t="s">
        <v>35</v>
      </c>
      <c r="AE72" s="100">
        <v>99</v>
      </c>
      <c r="AF72" s="145" t="s">
        <v>35</v>
      </c>
      <c r="AG72" s="100">
        <v>97</v>
      </c>
      <c r="AH72" s="145" t="s">
        <v>35</v>
      </c>
      <c r="AI72" s="138"/>
      <c r="AJ72" s="139"/>
      <c r="AK72" s="100">
        <v>104</v>
      </c>
      <c r="AL72" s="145" t="s">
        <v>51</v>
      </c>
      <c r="AM72" s="100">
        <v>105</v>
      </c>
      <c r="AN72" s="145" t="s">
        <v>51</v>
      </c>
      <c r="AO72" s="100">
        <v>108</v>
      </c>
      <c r="AP72" s="145" t="s">
        <v>51</v>
      </c>
      <c r="AQ72" s="138"/>
      <c r="AR72" s="139"/>
      <c r="AS72" s="100">
        <v>117</v>
      </c>
      <c r="AT72" s="145" t="s">
        <v>51</v>
      </c>
      <c r="AU72" s="100">
        <v>103</v>
      </c>
      <c r="AV72" s="145" t="s">
        <v>51</v>
      </c>
      <c r="AW72" s="100">
        <v>94</v>
      </c>
      <c r="AX72" s="145" t="s">
        <v>51</v>
      </c>
      <c r="AY72" s="138"/>
      <c r="BA72" s="100">
        <v>70</v>
      </c>
      <c r="BB72" s="145" t="s">
        <v>51</v>
      </c>
      <c r="BC72" s="100">
        <v>57</v>
      </c>
      <c r="BD72" s="145" t="s">
        <v>51</v>
      </c>
      <c r="BE72" s="100">
        <v>64</v>
      </c>
      <c r="BF72" s="145" t="s">
        <v>51</v>
      </c>
      <c r="BG72" s="146"/>
      <c r="BH72" s="171"/>
      <c r="BI72" s="100">
        <v>91</v>
      </c>
      <c r="BJ72" s="145" t="s">
        <v>35</v>
      </c>
      <c r="BK72" s="100">
        <v>93</v>
      </c>
      <c r="BL72" s="145" t="s">
        <v>35</v>
      </c>
      <c r="BM72" s="100">
        <v>94</v>
      </c>
      <c r="BN72" s="145" t="s">
        <v>35</v>
      </c>
      <c r="BO72" s="146"/>
      <c r="BP72" s="171"/>
      <c r="BQ72" s="100">
        <v>83</v>
      </c>
      <c r="BR72" s="145" t="s">
        <v>35</v>
      </c>
      <c r="BS72" s="100">
        <v>54</v>
      </c>
      <c r="BT72" s="145" t="s">
        <v>35</v>
      </c>
      <c r="BU72" s="100">
        <v>56</v>
      </c>
      <c r="BV72" s="145" t="s">
        <v>35</v>
      </c>
      <c r="BW72" s="146"/>
      <c r="BX72" s="171"/>
      <c r="BY72" s="100">
        <v>117</v>
      </c>
      <c r="BZ72" s="145" t="s">
        <v>51</v>
      </c>
      <c r="CA72" s="100">
        <v>107</v>
      </c>
      <c r="CB72" s="145" t="s">
        <v>51</v>
      </c>
      <c r="CC72" s="100">
        <v>112</v>
      </c>
      <c r="CD72" s="147" t="s">
        <v>51</v>
      </c>
      <c r="CE72" s="147"/>
      <c r="CF72" s="147"/>
      <c r="CG72" s="100">
        <v>108</v>
      </c>
      <c r="CH72" s="145" t="s">
        <v>51</v>
      </c>
      <c r="CI72" s="100">
        <v>90</v>
      </c>
      <c r="CJ72" s="145" t="s">
        <v>51</v>
      </c>
      <c r="CK72" s="100">
        <v>97</v>
      </c>
      <c r="CL72" s="145" t="s">
        <v>51</v>
      </c>
      <c r="CM72" s="145"/>
      <c r="CN72" s="172"/>
      <c r="CO72" s="100">
        <v>90</v>
      </c>
      <c r="CP72" s="145" t="s">
        <v>51</v>
      </c>
      <c r="CQ72" s="100">
        <v>83</v>
      </c>
      <c r="CR72" s="145" t="s">
        <v>51</v>
      </c>
      <c r="CS72" s="100">
        <v>127</v>
      </c>
      <c r="CT72" s="145" t="s">
        <v>51</v>
      </c>
      <c r="CU72" s="145"/>
      <c r="CV72" s="172"/>
      <c r="CW72" s="100">
        <v>84</v>
      </c>
      <c r="CX72" s="145" t="s">
        <v>51</v>
      </c>
      <c r="CY72" s="100">
        <v>82</v>
      </c>
      <c r="CZ72" s="145" t="s">
        <v>51</v>
      </c>
      <c r="DA72" s="100">
        <v>98</v>
      </c>
      <c r="DB72" s="145" t="s">
        <v>51</v>
      </c>
      <c r="DC72" s="145"/>
      <c r="DD72" s="172"/>
      <c r="DE72" s="100">
        <v>88</v>
      </c>
      <c r="DF72" s="145" t="s">
        <v>35</v>
      </c>
      <c r="DG72" s="100">
        <v>81</v>
      </c>
      <c r="DH72" s="145" t="s">
        <v>35</v>
      </c>
      <c r="DI72" s="100">
        <v>96</v>
      </c>
      <c r="DJ72" s="145" t="s">
        <v>35</v>
      </c>
      <c r="DK72" s="145"/>
      <c r="DL72" s="146"/>
    </row>
    <row r="73" spans="1:116" x14ac:dyDescent="0.25">
      <c r="B73" s="122"/>
    </row>
    <row r="74" spans="1:116" x14ac:dyDescent="0.25">
      <c r="B74" s="122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ED51B-EC1A-4AEE-BEDF-CB01211DD793}">
  <dimension ref="A1:DJ58"/>
  <sheetViews>
    <sheetView topLeftCell="A23" zoomScale="93" zoomScaleNormal="93" workbookViewId="0">
      <selection activeCell="BC59" sqref="BC59"/>
    </sheetView>
  </sheetViews>
  <sheetFormatPr defaultColWidth="10.85546875" defaultRowHeight="15" x14ac:dyDescent="0.25"/>
  <cols>
    <col min="1" max="1" width="22.5703125" style="112" customWidth="1"/>
    <col min="2" max="2" width="10.85546875" style="103"/>
    <col min="3" max="3" width="10.85546875" style="99" hidden="1" customWidth="1"/>
    <col min="4" max="4" width="4.28515625" style="112" hidden="1" customWidth="1"/>
    <col min="5" max="5" width="10.85546875" style="99" hidden="1" customWidth="1"/>
    <col min="6" max="6" width="4" style="112" hidden="1" customWidth="1"/>
    <col min="7" max="7" width="10.85546875" style="99" hidden="1" customWidth="1"/>
    <col min="8" max="8" width="3.28515625" style="112" hidden="1" customWidth="1"/>
    <col min="9" max="9" width="10.85546875" style="121" hidden="1" customWidth="1"/>
    <col min="10" max="10" width="8.42578125" style="114" hidden="1" customWidth="1"/>
    <col min="11" max="11" width="10.85546875" style="99" hidden="1" customWidth="1"/>
    <col min="12" max="12" width="4" style="112" hidden="1" customWidth="1"/>
    <col min="13" max="13" width="10.85546875" style="99" hidden="1" customWidth="1"/>
    <col min="14" max="14" width="3.85546875" style="112" hidden="1" customWidth="1"/>
    <col min="15" max="15" width="10.85546875" style="99" hidden="1" customWidth="1"/>
    <col min="16" max="16" width="4.42578125" style="112" hidden="1" customWidth="1"/>
    <col min="17" max="17" width="10.85546875" style="121" hidden="1" customWidth="1"/>
    <col min="18" max="18" width="8.5703125" style="114" hidden="1" customWidth="1"/>
    <col min="19" max="19" width="10.85546875" style="99" hidden="1" customWidth="1"/>
    <col min="20" max="20" width="4" style="112" hidden="1" customWidth="1"/>
    <col min="21" max="21" width="10.85546875" style="99" hidden="1" customWidth="1"/>
    <col min="22" max="22" width="4.140625" style="112" hidden="1" customWidth="1"/>
    <col min="23" max="23" width="10.85546875" style="99" hidden="1" customWidth="1"/>
    <col min="24" max="24" width="3.42578125" style="112" hidden="1" customWidth="1"/>
    <col min="25" max="25" width="10.85546875" style="121" hidden="1" customWidth="1"/>
    <col min="26" max="26" width="9.42578125" style="114" hidden="1" customWidth="1"/>
    <col min="27" max="27" width="10.85546875" style="99" hidden="1" customWidth="1"/>
    <col min="28" max="28" width="4.42578125" style="112" hidden="1" customWidth="1"/>
    <col min="29" max="29" width="10.85546875" style="99" hidden="1" customWidth="1"/>
    <col min="30" max="30" width="3.85546875" style="112" hidden="1" customWidth="1"/>
    <col min="31" max="31" width="10.85546875" style="99" hidden="1" customWidth="1"/>
    <col min="32" max="32" width="3.42578125" style="112" hidden="1" customWidth="1"/>
    <col min="33" max="33" width="10.85546875" style="121" hidden="1" customWidth="1"/>
    <col min="34" max="34" width="10.85546875" style="114" hidden="1" customWidth="1"/>
    <col min="35" max="35" width="10.85546875" style="99" customWidth="1"/>
    <col min="36" max="36" width="4.42578125" style="112" customWidth="1"/>
    <col min="37" max="37" width="10.85546875" style="99" customWidth="1"/>
    <col min="38" max="38" width="4.42578125" style="112" customWidth="1"/>
    <col min="39" max="39" width="10.85546875" style="99" customWidth="1"/>
    <col min="40" max="40" width="3.7109375" style="112" customWidth="1"/>
    <col min="41" max="41" width="10.85546875" style="121"/>
    <col min="42" max="42" width="10.85546875" style="114"/>
    <col min="43" max="43" width="10.85546875" style="99" customWidth="1"/>
    <col min="44" max="44" width="3.5703125" style="112" customWidth="1"/>
    <col min="45" max="45" width="16.42578125" style="99" customWidth="1"/>
    <col min="46" max="46" width="5.5703125" style="112" customWidth="1"/>
    <col min="47" max="47" width="17" style="99" customWidth="1"/>
    <col min="48" max="48" width="5.7109375" style="112" customWidth="1"/>
    <col min="49" max="49" width="10.85546875" style="121"/>
    <col min="50" max="50" width="10.85546875" style="116"/>
    <col min="51" max="51" width="14.140625" style="99" customWidth="1"/>
    <col min="52" max="52" width="4.7109375" style="112" customWidth="1"/>
    <col min="53" max="53" width="13.28515625" style="99" customWidth="1"/>
    <col min="54" max="54" width="4.85546875" style="112" customWidth="1"/>
    <col min="55" max="55" width="15.42578125" style="99" customWidth="1"/>
    <col min="56" max="56" width="5.5703125" style="112" customWidth="1"/>
    <col min="57" max="57" width="10.85546875" style="179"/>
    <col min="58" max="58" width="11.5703125" style="116" customWidth="1"/>
    <col min="59" max="59" width="15.28515625" style="99" customWidth="1"/>
    <col min="60" max="60" width="5.5703125" style="112" customWidth="1"/>
    <col min="61" max="61" width="12.28515625" style="99" customWidth="1"/>
    <col min="62" max="62" width="5.5703125" style="112" customWidth="1"/>
    <col min="63" max="63" width="12.85546875" style="99" customWidth="1"/>
    <col min="64" max="64" width="5.5703125" style="112" customWidth="1"/>
    <col min="65" max="65" width="10.85546875" style="179"/>
    <col min="66" max="66" width="11.5703125" style="116" customWidth="1"/>
    <col min="67" max="67" width="16.140625" style="99" customWidth="1"/>
    <col min="68" max="68" width="5.5703125" style="112" customWidth="1"/>
    <col min="69" max="69" width="14.5703125" style="99" customWidth="1"/>
    <col min="70" max="70" width="5.5703125" style="112" customWidth="1"/>
    <col min="71" max="71" width="14" style="99" customWidth="1"/>
    <col min="72" max="72" width="5.5703125" style="112" customWidth="1"/>
    <col min="73" max="73" width="10.85546875" style="179"/>
    <col min="74" max="74" width="10.140625" style="116" customWidth="1"/>
    <col min="75" max="75" width="15.85546875" style="99" customWidth="1"/>
    <col min="76" max="76" width="5.5703125" style="112" customWidth="1"/>
    <col min="77" max="77" width="19.140625" style="99" customWidth="1"/>
    <col min="78" max="78" width="5.5703125" style="112" customWidth="1"/>
    <col min="79" max="79" width="10.85546875" style="99" customWidth="1"/>
    <col min="80" max="80" width="5.140625" style="118" customWidth="1"/>
    <col min="81" max="81" width="10.85546875" style="181"/>
    <col min="82" max="82" width="10.85546875" style="114"/>
    <col min="83" max="83" width="10.85546875" style="99" customWidth="1"/>
    <col min="84" max="84" width="3.7109375" style="112" customWidth="1"/>
    <col min="85" max="85" width="10.85546875" style="99" customWidth="1"/>
    <col min="86" max="86" width="4.28515625" style="112" customWidth="1"/>
    <col min="87" max="87" width="10.85546875" style="99" customWidth="1"/>
    <col min="88" max="88" width="4" style="112" customWidth="1"/>
    <col min="89" max="89" width="10.85546875" style="121"/>
    <col min="90" max="90" width="10.85546875" style="114"/>
    <col min="91" max="91" width="10.85546875" style="99" customWidth="1"/>
    <col min="92" max="92" width="3.42578125" style="112" customWidth="1"/>
    <col min="93" max="93" width="10.85546875" style="99" customWidth="1"/>
    <col min="94" max="94" width="4.5703125" style="112" customWidth="1"/>
    <col min="95" max="95" width="10.85546875" style="99" customWidth="1"/>
    <col min="96" max="96" width="5.5703125" style="112" customWidth="1"/>
    <col min="97" max="97" width="10.85546875" style="121"/>
    <col min="98" max="98" width="10.85546875" style="114"/>
    <col min="99" max="99" width="10.85546875" style="99" customWidth="1"/>
    <col min="100" max="100" width="3.140625" style="112" customWidth="1"/>
    <col min="101" max="101" width="10.85546875" style="99" customWidth="1"/>
    <col min="102" max="102" width="4.28515625" style="112" customWidth="1"/>
    <col min="103" max="103" width="10.85546875" style="99" customWidth="1"/>
    <col min="104" max="104" width="4" style="112" customWidth="1"/>
    <col min="105" max="105" width="10.85546875" style="121"/>
    <col min="106" max="106" width="10.85546875" style="114"/>
    <col min="107" max="107" width="10.85546875" style="99" customWidth="1"/>
    <col min="108" max="108" width="3.5703125" style="112" customWidth="1"/>
    <col min="109" max="109" width="10.85546875" style="99" customWidth="1"/>
    <col min="110" max="110" width="4.42578125" style="112" customWidth="1"/>
    <col min="111" max="111" width="10.85546875" style="99" customWidth="1"/>
    <col min="112" max="112" width="4.5703125" style="112" customWidth="1"/>
    <col min="113" max="113" width="10.85546875" style="121"/>
    <col min="114" max="114" width="10.85546875" style="179"/>
    <col min="115" max="16384" width="10.85546875" style="112"/>
  </cols>
  <sheetData>
    <row r="1" spans="1:114" s="101" customFormat="1" x14ac:dyDescent="0.25">
      <c r="B1" s="103"/>
      <c r="C1" s="104">
        <v>5</v>
      </c>
      <c r="D1" s="101" t="s">
        <v>0</v>
      </c>
      <c r="E1" s="104">
        <v>6</v>
      </c>
      <c r="F1" s="101" t="s">
        <v>1</v>
      </c>
      <c r="G1" s="104">
        <v>7</v>
      </c>
      <c r="H1" s="101" t="s">
        <v>253</v>
      </c>
      <c r="I1" s="105"/>
      <c r="J1" s="106"/>
      <c r="K1" s="104">
        <v>8</v>
      </c>
      <c r="L1" s="101" t="s">
        <v>254</v>
      </c>
      <c r="M1" s="104">
        <v>9</v>
      </c>
      <c r="N1" s="101" t="s">
        <v>255</v>
      </c>
      <c r="O1" s="104">
        <v>10</v>
      </c>
      <c r="P1" s="101" t="s">
        <v>256</v>
      </c>
      <c r="Q1" s="105"/>
      <c r="R1" s="106"/>
      <c r="S1" s="104">
        <v>11</v>
      </c>
      <c r="T1" s="101" t="s">
        <v>257</v>
      </c>
      <c r="U1" s="104">
        <v>12</v>
      </c>
      <c r="V1" s="101" t="s">
        <v>258</v>
      </c>
      <c r="W1" s="104">
        <v>13</v>
      </c>
      <c r="X1" s="101" t="s">
        <v>259</v>
      </c>
      <c r="Y1" s="105"/>
      <c r="Z1" s="106"/>
      <c r="AA1" s="104">
        <v>14</v>
      </c>
      <c r="AB1" s="101" t="s">
        <v>260</v>
      </c>
      <c r="AC1" s="104">
        <v>15</v>
      </c>
      <c r="AD1" s="101" t="s">
        <v>261</v>
      </c>
      <c r="AE1" s="104">
        <v>16</v>
      </c>
      <c r="AF1" s="101" t="s">
        <v>262</v>
      </c>
      <c r="AG1" s="105"/>
      <c r="AH1" s="106"/>
      <c r="AI1" s="104">
        <v>17</v>
      </c>
      <c r="AJ1" s="101" t="s">
        <v>263</v>
      </c>
      <c r="AK1" s="104">
        <v>18</v>
      </c>
      <c r="AL1" s="101" t="s">
        <v>264</v>
      </c>
      <c r="AM1" s="104">
        <v>19</v>
      </c>
      <c r="AN1" s="101" t="s">
        <v>265</v>
      </c>
      <c r="AO1" s="105"/>
      <c r="AP1" s="106"/>
      <c r="AQ1" s="104">
        <v>20</v>
      </c>
      <c r="AR1" s="101" t="s">
        <v>266</v>
      </c>
      <c r="AS1" s="104">
        <v>5</v>
      </c>
      <c r="AT1" s="101" t="s">
        <v>0</v>
      </c>
      <c r="AU1" s="104">
        <v>6</v>
      </c>
      <c r="AV1" s="101" t="s">
        <v>1</v>
      </c>
      <c r="AW1" s="105"/>
      <c r="AX1" s="108"/>
      <c r="AY1" s="104">
        <v>7</v>
      </c>
      <c r="AZ1" s="101" t="s">
        <v>253</v>
      </c>
      <c r="BA1" s="104">
        <v>8</v>
      </c>
      <c r="BB1" s="101" t="s">
        <v>254</v>
      </c>
      <c r="BC1" s="104">
        <v>9</v>
      </c>
      <c r="BD1" s="101" t="s">
        <v>255</v>
      </c>
      <c r="BE1" s="178"/>
      <c r="BF1" s="108"/>
      <c r="BG1" s="104">
        <v>10</v>
      </c>
      <c r="BH1" s="101" t="s">
        <v>256</v>
      </c>
      <c r="BI1" s="104">
        <v>11</v>
      </c>
      <c r="BJ1" s="101" t="s">
        <v>257</v>
      </c>
      <c r="BK1" s="104">
        <v>12</v>
      </c>
      <c r="BL1" s="101" t="s">
        <v>258</v>
      </c>
      <c r="BM1" s="178"/>
      <c r="BN1" s="108"/>
      <c r="BO1" s="104">
        <v>13</v>
      </c>
      <c r="BP1" s="101" t="s">
        <v>259</v>
      </c>
      <c r="BQ1" s="104">
        <v>14</v>
      </c>
      <c r="BR1" s="101" t="s">
        <v>260</v>
      </c>
      <c r="BS1" s="104">
        <v>15</v>
      </c>
      <c r="BT1" s="101" t="s">
        <v>261</v>
      </c>
      <c r="BU1" s="178"/>
      <c r="BV1" s="108"/>
      <c r="BW1" s="104">
        <v>16</v>
      </c>
      <c r="BX1" s="101" t="s">
        <v>262</v>
      </c>
      <c r="BY1" s="104">
        <v>17</v>
      </c>
      <c r="BZ1" s="101" t="s">
        <v>263</v>
      </c>
      <c r="CA1" s="104">
        <v>5</v>
      </c>
      <c r="CB1" s="110" t="s">
        <v>0</v>
      </c>
      <c r="CC1" s="180"/>
      <c r="CD1" s="106"/>
      <c r="CE1" s="104">
        <v>6</v>
      </c>
      <c r="CF1" s="101" t="s">
        <v>1</v>
      </c>
      <c r="CG1" s="104">
        <v>7</v>
      </c>
      <c r="CH1" s="101" t="s">
        <v>253</v>
      </c>
      <c r="CI1" s="104">
        <v>8</v>
      </c>
      <c r="CJ1" s="101" t="s">
        <v>254</v>
      </c>
      <c r="CK1" s="105"/>
      <c r="CL1" s="106"/>
      <c r="CM1" s="104">
        <v>9</v>
      </c>
      <c r="CN1" s="101" t="s">
        <v>255</v>
      </c>
      <c r="CO1" s="104">
        <v>10</v>
      </c>
      <c r="CP1" s="101" t="s">
        <v>256</v>
      </c>
      <c r="CQ1" s="104">
        <v>11</v>
      </c>
      <c r="CR1" s="101" t="s">
        <v>257</v>
      </c>
      <c r="CS1" s="105"/>
      <c r="CT1" s="106"/>
      <c r="CU1" s="104">
        <v>12</v>
      </c>
      <c r="CV1" s="101" t="s">
        <v>258</v>
      </c>
      <c r="CW1" s="104">
        <v>13</v>
      </c>
      <c r="CX1" s="101" t="s">
        <v>259</v>
      </c>
      <c r="CY1" s="104">
        <v>14</v>
      </c>
      <c r="CZ1" s="101" t="s">
        <v>260</v>
      </c>
      <c r="DA1" s="105"/>
      <c r="DB1" s="106"/>
      <c r="DC1" s="104">
        <v>15</v>
      </c>
      <c r="DD1" s="101" t="s">
        <v>261</v>
      </c>
      <c r="DE1" s="104">
        <v>16</v>
      </c>
      <c r="DF1" s="101" t="s">
        <v>262</v>
      </c>
      <c r="DG1" s="104">
        <v>17</v>
      </c>
      <c r="DH1" s="101" t="s">
        <v>263</v>
      </c>
      <c r="DI1" s="105"/>
      <c r="DJ1" s="178"/>
    </row>
    <row r="2" spans="1:114" s="101" customFormat="1" x14ac:dyDescent="0.25">
      <c r="B2" s="103"/>
      <c r="C2" s="104"/>
      <c r="E2" s="104"/>
      <c r="G2" s="104"/>
      <c r="I2" s="105"/>
      <c r="J2" s="106"/>
      <c r="K2" s="104"/>
      <c r="M2" s="104"/>
      <c r="O2" s="104"/>
      <c r="Q2" s="105"/>
      <c r="R2" s="106"/>
      <c r="S2" s="104"/>
      <c r="U2" s="104"/>
      <c r="W2" s="104"/>
      <c r="Y2" s="105"/>
      <c r="Z2" s="106"/>
      <c r="AA2" s="104"/>
      <c r="AC2" s="104"/>
      <c r="AE2" s="104"/>
      <c r="AG2" s="105"/>
      <c r="AH2" s="106"/>
      <c r="AI2" s="104"/>
      <c r="AK2" s="104"/>
      <c r="AM2" s="104"/>
      <c r="AO2" s="105"/>
      <c r="AP2" s="106"/>
      <c r="AQ2" s="104"/>
      <c r="AS2" s="104"/>
      <c r="AU2" s="104"/>
      <c r="AW2" s="105"/>
      <c r="AX2" s="108"/>
      <c r="AY2" s="104"/>
      <c r="BA2" s="104"/>
      <c r="BC2" s="104"/>
      <c r="BE2" s="178"/>
      <c r="BF2" s="108"/>
      <c r="BG2" s="104"/>
      <c r="BI2" s="104"/>
      <c r="BK2" s="104"/>
      <c r="BM2" s="178"/>
      <c r="BN2" s="108"/>
      <c r="BO2" s="104"/>
      <c r="BQ2" s="104"/>
      <c r="BS2" s="104"/>
      <c r="BU2" s="178"/>
      <c r="BV2" s="108"/>
      <c r="BW2" s="104"/>
      <c r="BY2" s="104"/>
      <c r="CA2" s="104"/>
      <c r="CB2" s="110"/>
      <c r="CC2" s="180"/>
      <c r="CD2" s="106"/>
      <c r="CE2" s="104"/>
      <c r="CG2" s="104"/>
      <c r="CI2" s="104"/>
      <c r="CK2" s="105"/>
      <c r="CL2" s="106"/>
      <c r="CM2" s="104"/>
      <c r="CO2" s="104"/>
      <c r="CQ2" s="104"/>
      <c r="CS2" s="105"/>
      <c r="CT2" s="106"/>
      <c r="CU2" s="104"/>
      <c r="CW2" s="104"/>
      <c r="CY2" s="104"/>
      <c r="DA2" s="105"/>
      <c r="DB2" s="106"/>
      <c r="DC2" s="104"/>
      <c r="DE2" s="104"/>
      <c r="DG2" s="104"/>
      <c r="DI2" s="105"/>
      <c r="DJ2" s="178"/>
    </row>
    <row r="8" spans="1:114" x14ac:dyDescent="0.25">
      <c r="C8" s="99" t="s">
        <v>1320</v>
      </c>
      <c r="E8" s="99" t="s">
        <v>1321</v>
      </c>
      <c r="G8" s="99" t="s">
        <v>1322</v>
      </c>
      <c r="I8" s="113" t="s">
        <v>1323</v>
      </c>
      <c r="K8" s="99" t="s">
        <v>1325</v>
      </c>
      <c r="M8" s="99" t="s">
        <v>1326</v>
      </c>
      <c r="O8" s="99" t="s">
        <v>1327</v>
      </c>
      <c r="Q8" s="113" t="s">
        <v>1328</v>
      </c>
      <c r="S8" s="99" t="s">
        <v>1329</v>
      </c>
      <c r="U8" s="99" t="s">
        <v>1330</v>
      </c>
      <c r="W8" s="99" t="s">
        <v>1331</v>
      </c>
      <c r="Y8" s="113"/>
      <c r="AA8" s="99" t="s">
        <v>1332</v>
      </c>
      <c r="AC8" s="99" t="s">
        <v>1333</v>
      </c>
      <c r="AE8" s="99" t="s">
        <v>1334</v>
      </c>
      <c r="AG8" s="113" t="s">
        <v>1335</v>
      </c>
      <c r="AI8" s="99" t="s">
        <v>1671</v>
      </c>
      <c r="AK8" s="99" t="s">
        <v>1672</v>
      </c>
      <c r="AM8" s="99" t="s">
        <v>1673</v>
      </c>
      <c r="AO8" s="426" t="s">
        <v>1270</v>
      </c>
      <c r="AP8" s="427"/>
      <c r="AQ8" s="99" t="s">
        <v>1674</v>
      </c>
      <c r="AS8" s="99" t="s">
        <v>1675</v>
      </c>
      <c r="AU8" s="99" t="s">
        <v>1676</v>
      </c>
      <c r="AW8" s="113" t="s">
        <v>1677</v>
      </c>
      <c r="AY8" s="99" t="s">
        <v>1679</v>
      </c>
      <c r="BA8" s="99" t="s">
        <v>1680</v>
      </c>
      <c r="BC8" s="99" t="s">
        <v>1681</v>
      </c>
      <c r="BE8" s="426" t="s">
        <v>1682</v>
      </c>
      <c r="BF8" s="427"/>
      <c r="BG8" s="99" t="s">
        <v>1683</v>
      </c>
      <c r="BI8" s="99" t="s">
        <v>1684</v>
      </c>
      <c r="BK8" s="99" t="s">
        <v>1685</v>
      </c>
      <c r="BM8" s="426" t="s">
        <v>1686</v>
      </c>
      <c r="BN8" s="427"/>
      <c r="BO8" s="99" t="s">
        <v>1687</v>
      </c>
      <c r="BQ8" s="99" t="s">
        <v>1688</v>
      </c>
      <c r="BS8" s="99" t="s">
        <v>1689</v>
      </c>
      <c r="BU8" s="426" t="s">
        <v>1690</v>
      </c>
      <c r="BV8" s="427"/>
      <c r="BW8" s="99" t="s">
        <v>1691</v>
      </c>
      <c r="BY8" s="99" t="s">
        <v>1692</v>
      </c>
      <c r="CA8" s="99" t="s">
        <v>1693</v>
      </c>
      <c r="CC8" s="426" t="s">
        <v>1297</v>
      </c>
      <c r="CD8" s="427"/>
      <c r="CE8" s="99" t="s">
        <v>1336</v>
      </c>
      <c r="CG8" s="99" t="s">
        <v>1337</v>
      </c>
      <c r="CI8" s="99" t="s">
        <v>1338</v>
      </c>
      <c r="CK8" s="426" t="s">
        <v>1339</v>
      </c>
      <c r="CL8" s="427"/>
      <c r="CM8" s="99" t="s">
        <v>1340</v>
      </c>
      <c r="CO8" s="99" t="s">
        <v>1341</v>
      </c>
      <c r="CQ8" s="99" t="s">
        <v>1342</v>
      </c>
      <c r="CS8" s="426" t="s">
        <v>1343</v>
      </c>
      <c r="CT8" s="427"/>
      <c r="CU8" s="99" t="s">
        <v>1344</v>
      </c>
      <c r="CW8" s="99" t="s">
        <v>1345</v>
      </c>
      <c r="CY8" s="99" t="s">
        <v>1346</v>
      </c>
      <c r="DA8" s="113" t="s">
        <v>1347</v>
      </c>
      <c r="DC8" s="99" t="s">
        <v>1348</v>
      </c>
      <c r="DE8" s="99" t="s">
        <v>1349</v>
      </c>
      <c r="DG8" s="99" t="s">
        <v>1350</v>
      </c>
      <c r="DI8" s="426" t="s">
        <v>1351</v>
      </c>
      <c r="DJ8" s="426"/>
    </row>
    <row r="9" spans="1:114" ht="30" x14ac:dyDescent="0.25">
      <c r="A9" s="112" t="s">
        <v>2</v>
      </c>
      <c r="C9" s="120" t="s">
        <v>267</v>
      </c>
      <c r="E9" s="120" t="s">
        <v>268</v>
      </c>
      <c r="G9" s="120" t="s">
        <v>269</v>
      </c>
      <c r="K9" s="120" t="s">
        <v>270</v>
      </c>
      <c r="M9" s="120" t="s">
        <v>271</v>
      </c>
      <c r="O9" s="120" t="s">
        <v>272</v>
      </c>
      <c r="Q9" s="121" t="s">
        <v>1239</v>
      </c>
      <c r="R9" s="114" t="s">
        <v>1324</v>
      </c>
      <c r="S9" s="120" t="s">
        <v>273</v>
      </c>
      <c r="U9" s="120" t="s">
        <v>274</v>
      </c>
      <c r="W9" s="120" t="s">
        <v>275</v>
      </c>
      <c r="Z9" s="114" t="s">
        <v>1324</v>
      </c>
      <c r="AA9" s="120" t="s">
        <v>276</v>
      </c>
      <c r="AC9" s="120" t="s">
        <v>277</v>
      </c>
      <c r="AE9" s="120" t="s">
        <v>278</v>
      </c>
      <c r="AG9" s="121" t="s">
        <v>1239</v>
      </c>
      <c r="AH9" s="114" t="s">
        <v>1324</v>
      </c>
      <c r="AI9" s="120" t="s">
        <v>279</v>
      </c>
      <c r="AK9" s="120" t="s">
        <v>280</v>
      </c>
      <c r="AM9" s="120" t="s">
        <v>281</v>
      </c>
      <c r="AO9" s="121" t="s">
        <v>1239</v>
      </c>
      <c r="AP9" s="114" t="s">
        <v>1324</v>
      </c>
      <c r="AQ9" s="120" t="s">
        <v>282</v>
      </c>
      <c r="AS9" s="120" t="s">
        <v>1272</v>
      </c>
      <c r="AU9" s="120" t="s">
        <v>1274</v>
      </c>
      <c r="AW9" s="121" t="s">
        <v>1239</v>
      </c>
      <c r="AX9" s="116" t="s">
        <v>1678</v>
      </c>
      <c r="AY9" s="120" t="s">
        <v>1276</v>
      </c>
      <c r="BA9" s="120" t="s">
        <v>1279</v>
      </c>
      <c r="BC9" s="120" t="s">
        <v>1282</v>
      </c>
      <c r="BE9" s="179" t="s">
        <v>1239</v>
      </c>
      <c r="BF9" s="116" t="s">
        <v>1678</v>
      </c>
      <c r="BG9" s="120" t="s">
        <v>1284</v>
      </c>
      <c r="BI9" s="120" t="s">
        <v>1286</v>
      </c>
      <c r="BK9" s="120" t="s">
        <v>1288</v>
      </c>
      <c r="BM9" s="179" t="s">
        <v>1239</v>
      </c>
      <c r="BN9" s="116" t="s">
        <v>1678</v>
      </c>
      <c r="BO9" s="120" t="s">
        <v>1290</v>
      </c>
      <c r="BQ9" s="120" t="s">
        <v>1292</v>
      </c>
      <c r="BS9" s="120" t="s">
        <v>1294</v>
      </c>
      <c r="BU9" s="179" t="s">
        <v>1239</v>
      </c>
      <c r="BV9" s="116" t="s">
        <v>1678</v>
      </c>
      <c r="BW9" s="120" t="s">
        <v>1296</v>
      </c>
      <c r="BY9" s="120" t="s">
        <v>1298</v>
      </c>
      <c r="CA9" s="120" t="s">
        <v>760</v>
      </c>
      <c r="CC9" s="181" t="s">
        <v>1239</v>
      </c>
      <c r="CD9" s="114" t="s">
        <v>1678</v>
      </c>
      <c r="CE9" s="120" t="s">
        <v>761</v>
      </c>
      <c r="CG9" s="120" t="s">
        <v>762</v>
      </c>
      <c r="CI9" s="120" t="s">
        <v>763</v>
      </c>
      <c r="CK9" s="121" t="s">
        <v>1239</v>
      </c>
      <c r="CL9" s="114" t="s">
        <v>1324</v>
      </c>
      <c r="CM9" s="120" t="s">
        <v>764</v>
      </c>
      <c r="CO9" s="120" t="s">
        <v>765</v>
      </c>
      <c r="CQ9" s="120" t="s">
        <v>766</v>
      </c>
      <c r="CS9" s="121" t="s">
        <v>1239</v>
      </c>
      <c r="CT9" s="114" t="s">
        <v>1324</v>
      </c>
      <c r="CU9" s="120" t="s">
        <v>767</v>
      </c>
      <c r="CW9" s="120" t="s">
        <v>768</v>
      </c>
      <c r="CY9" s="120" t="s">
        <v>769</v>
      </c>
      <c r="DA9" s="121" t="s">
        <v>1239</v>
      </c>
      <c r="DB9" s="114" t="s">
        <v>1324</v>
      </c>
      <c r="DC9" s="120" t="s">
        <v>770</v>
      </c>
      <c r="DE9" s="120" t="s">
        <v>771</v>
      </c>
      <c r="DG9" s="120" t="s">
        <v>772</v>
      </c>
      <c r="DI9" s="121" t="s">
        <v>1239</v>
      </c>
      <c r="DJ9" s="179" t="s">
        <v>1324</v>
      </c>
    </row>
    <row r="11" spans="1:114" x14ac:dyDescent="0.25">
      <c r="A11" s="112" t="s">
        <v>5</v>
      </c>
      <c r="C11" s="99" t="s">
        <v>283</v>
      </c>
      <c r="E11" s="99" t="s">
        <v>284</v>
      </c>
      <c r="G11" s="99" t="s">
        <v>285</v>
      </c>
      <c r="K11" s="99" t="s">
        <v>286</v>
      </c>
      <c r="M11" s="99" t="s">
        <v>287</v>
      </c>
      <c r="O11" s="99" t="s">
        <v>288</v>
      </c>
      <c r="S11" s="99" t="s">
        <v>289</v>
      </c>
      <c r="U11" s="99" t="s">
        <v>290</v>
      </c>
      <c r="W11" s="99" t="s">
        <v>291</v>
      </c>
      <c r="AA11" s="99" t="s">
        <v>292</v>
      </c>
      <c r="AC11" s="99" t="s">
        <v>293</v>
      </c>
      <c r="AE11" s="99" t="s">
        <v>294</v>
      </c>
      <c r="AI11" s="99" t="s">
        <v>295</v>
      </c>
      <c r="AK11" s="99" t="s">
        <v>296</v>
      </c>
      <c r="AM11" s="99" t="s">
        <v>297</v>
      </c>
      <c r="AQ11" s="99" t="s">
        <v>298</v>
      </c>
      <c r="AS11" s="99" t="s">
        <v>1352</v>
      </c>
      <c r="AU11" s="99" t="s">
        <v>1353</v>
      </c>
      <c r="AY11" s="99" t="s">
        <v>1354</v>
      </c>
      <c r="BA11" s="99" t="s">
        <v>1355</v>
      </c>
      <c r="BC11" s="99" t="s">
        <v>1356</v>
      </c>
      <c r="BG11" s="99" t="s">
        <v>1357</v>
      </c>
      <c r="BI11" s="99" t="s">
        <v>1358</v>
      </c>
      <c r="BK11" s="99" t="s">
        <v>1359</v>
      </c>
      <c r="BO11" s="99" t="s">
        <v>1360</v>
      </c>
      <c r="BQ11" s="99" t="s">
        <v>1361</v>
      </c>
      <c r="BS11" s="99" t="s">
        <v>1362</v>
      </c>
      <c r="BW11" s="99" t="s">
        <v>1363</v>
      </c>
      <c r="BY11" s="99" t="s">
        <v>1364</v>
      </c>
      <c r="CA11" s="99" t="s">
        <v>773</v>
      </c>
      <c r="CE11" s="99" t="s">
        <v>774</v>
      </c>
      <c r="CG11" s="99" t="s">
        <v>775</v>
      </c>
      <c r="CI11" s="99" t="s">
        <v>776</v>
      </c>
      <c r="CM11" s="99" t="s">
        <v>777</v>
      </c>
      <c r="CO11" s="99" t="s">
        <v>778</v>
      </c>
      <c r="CQ11" s="99" t="s">
        <v>779</v>
      </c>
      <c r="CU11" s="99" t="s">
        <v>780</v>
      </c>
      <c r="CW11" s="99" t="s">
        <v>781</v>
      </c>
      <c r="CY11" s="99" t="s">
        <v>782</v>
      </c>
      <c r="DC11" s="99" t="s">
        <v>783</v>
      </c>
      <c r="DE11" s="99" t="s">
        <v>784</v>
      </c>
      <c r="DG11" s="99" t="s">
        <v>785</v>
      </c>
    </row>
    <row r="12" spans="1:114" x14ac:dyDescent="0.25">
      <c r="A12" s="112" t="s">
        <v>8</v>
      </c>
      <c r="C12" s="99" t="s">
        <v>9</v>
      </c>
      <c r="E12" s="99" t="s">
        <v>9</v>
      </c>
      <c r="G12" s="99" t="s">
        <v>9</v>
      </c>
      <c r="K12" s="99" t="s">
        <v>9</v>
      </c>
      <c r="M12" s="99" t="s">
        <v>9</v>
      </c>
      <c r="O12" s="99" t="s">
        <v>9</v>
      </c>
      <c r="S12" s="99" t="s">
        <v>9</v>
      </c>
      <c r="U12" s="99" t="s">
        <v>9</v>
      </c>
      <c r="W12" s="99" t="s">
        <v>9</v>
      </c>
      <c r="AA12" s="99" t="s">
        <v>9</v>
      </c>
      <c r="AC12" s="99" t="s">
        <v>9</v>
      </c>
      <c r="AE12" s="99" t="s">
        <v>9</v>
      </c>
      <c r="AI12" s="99" t="s">
        <v>9</v>
      </c>
      <c r="AK12" s="99" t="s">
        <v>9</v>
      </c>
      <c r="AM12" s="99" t="s">
        <v>9</v>
      </c>
      <c r="AQ12" s="99" t="s">
        <v>9</v>
      </c>
      <c r="AS12" s="99" t="s">
        <v>9</v>
      </c>
      <c r="AU12" s="99" t="s">
        <v>9</v>
      </c>
      <c r="AY12" s="99" t="s">
        <v>9</v>
      </c>
      <c r="BA12" s="99" t="s">
        <v>9</v>
      </c>
      <c r="BC12" s="99" t="s">
        <v>9</v>
      </c>
      <c r="BG12" s="99" t="s">
        <v>9</v>
      </c>
      <c r="BI12" s="99" t="s">
        <v>9</v>
      </c>
      <c r="BK12" s="99" t="s">
        <v>9</v>
      </c>
      <c r="BO12" s="99" t="s">
        <v>9</v>
      </c>
      <c r="BQ12" s="99" t="s">
        <v>9</v>
      </c>
      <c r="BS12" s="99" t="s">
        <v>9</v>
      </c>
      <c r="BW12" s="99" t="s">
        <v>9</v>
      </c>
      <c r="BY12" s="99" t="s">
        <v>9</v>
      </c>
      <c r="CA12" s="99" t="s">
        <v>9</v>
      </c>
      <c r="CE12" s="99" t="s">
        <v>9</v>
      </c>
      <c r="CG12" s="99" t="s">
        <v>9</v>
      </c>
      <c r="CI12" s="99" t="s">
        <v>9</v>
      </c>
      <c r="CM12" s="99" t="s">
        <v>9</v>
      </c>
      <c r="CO12" s="99" t="s">
        <v>9</v>
      </c>
      <c r="CQ12" s="99" t="s">
        <v>9</v>
      </c>
      <c r="CU12" s="99" t="s">
        <v>9</v>
      </c>
      <c r="CW12" s="99" t="s">
        <v>9</v>
      </c>
      <c r="CY12" s="99" t="s">
        <v>9</v>
      </c>
      <c r="DC12" s="99" t="s">
        <v>9</v>
      </c>
      <c r="DE12" s="99" t="s">
        <v>9</v>
      </c>
      <c r="DG12" s="99" t="s">
        <v>9</v>
      </c>
    </row>
    <row r="13" spans="1:114" x14ac:dyDescent="0.25">
      <c r="A13" s="112" t="s">
        <v>10</v>
      </c>
      <c r="C13" s="99" t="s">
        <v>11</v>
      </c>
      <c r="E13" s="99" t="s">
        <v>11</v>
      </c>
      <c r="G13" s="99" t="s">
        <v>11</v>
      </c>
      <c r="K13" s="99" t="s">
        <v>11</v>
      </c>
      <c r="M13" s="99" t="s">
        <v>11</v>
      </c>
      <c r="O13" s="99" t="s">
        <v>11</v>
      </c>
      <c r="S13" s="99" t="s">
        <v>11</v>
      </c>
      <c r="U13" s="99" t="s">
        <v>11</v>
      </c>
      <c r="W13" s="99" t="s">
        <v>11</v>
      </c>
      <c r="AA13" s="99" t="s">
        <v>11</v>
      </c>
      <c r="AC13" s="99" t="s">
        <v>11</v>
      </c>
      <c r="AE13" s="99" t="s">
        <v>11</v>
      </c>
      <c r="AI13" s="99" t="s">
        <v>11</v>
      </c>
      <c r="AK13" s="99" t="s">
        <v>11</v>
      </c>
      <c r="AM13" s="99" t="s">
        <v>11</v>
      </c>
      <c r="AQ13" s="99" t="s">
        <v>11</v>
      </c>
      <c r="AS13" s="99" t="s">
        <v>11</v>
      </c>
      <c r="AU13" s="99" t="s">
        <v>11</v>
      </c>
      <c r="AY13" s="99" t="s">
        <v>11</v>
      </c>
      <c r="BA13" s="99" t="s">
        <v>11</v>
      </c>
      <c r="BC13" s="99" t="s">
        <v>11</v>
      </c>
      <c r="BG13" s="99" t="s">
        <v>11</v>
      </c>
      <c r="BI13" s="99" t="s">
        <v>11</v>
      </c>
      <c r="BK13" s="99" t="s">
        <v>11</v>
      </c>
      <c r="BO13" s="99" t="s">
        <v>11</v>
      </c>
      <c r="BQ13" s="99" t="s">
        <v>11</v>
      </c>
      <c r="BS13" s="99" t="s">
        <v>11</v>
      </c>
      <c r="BW13" s="99" t="s">
        <v>11</v>
      </c>
      <c r="BY13" s="99" t="s">
        <v>11</v>
      </c>
      <c r="CA13" s="99" t="s">
        <v>11</v>
      </c>
      <c r="CE13" s="99" t="s">
        <v>11</v>
      </c>
      <c r="CG13" s="99" t="s">
        <v>11</v>
      </c>
      <c r="CI13" s="99" t="s">
        <v>11</v>
      </c>
      <c r="CM13" s="99" t="s">
        <v>11</v>
      </c>
      <c r="CO13" s="99" t="s">
        <v>11</v>
      </c>
      <c r="CQ13" s="99" t="s">
        <v>11</v>
      </c>
      <c r="CU13" s="99" t="s">
        <v>11</v>
      </c>
      <c r="CW13" s="99" t="s">
        <v>11</v>
      </c>
      <c r="CY13" s="99" t="s">
        <v>11</v>
      </c>
      <c r="DC13" s="99" t="s">
        <v>11</v>
      </c>
      <c r="DE13" s="99" t="s">
        <v>11</v>
      </c>
      <c r="DG13" s="99" t="s">
        <v>11</v>
      </c>
    </row>
    <row r="14" spans="1:114" x14ac:dyDescent="0.25">
      <c r="A14" s="112" t="s">
        <v>12</v>
      </c>
      <c r="C14" s="99" t="s">
        <v>299</v>
      </c>
      <c r="E14" s="99" t="s">
        <v>299</v>
      </c>
      <c r="G14" s="99" t="s">
        <v>299</v>
      </c>
      <c r="K14" s="99" t="s">
        <v>299</v>
      </c>
      <c r="M14" s="99" t="s">
        <v>299</v>
      </c>
      <c r="O14" s="99" t="s">
        <v>299</v>
      </c>
      <c r="S14" s="99" t="s">
        <v>299</v>
      </c>
      <c r="U14" s="99" t="s">
        <v>299</v>
      </c>
      <c r="W14" s="99" t="s">
        <v>299</v>
      </c>
      <c r="AA14" s="99" t="s">
        <v>299</v>
      </c>
      <c r="AC14" s="99" t="s">
        <v>299</v>
      </c>
      <c r="AE14" s="99" t="s">
        <v>299</v>
      </c>
      <c r="AI14" s="99" t="s">
        <v>299</v>
      </c>
      <c r="AK14" s="99" t="s">
        <v>299</v>
      </c>
      <c r="AM14" s="99" t="s">
        <v>299</v>
      </c>
      <c r="AQ14" s="99" t="s">
        <v>299</v>
      </c>
      <c r="AS14" s="99" t="s">
        <v>299</v>
      </c>
      <c r="AU14" s="99" t="s">
        <v>299</v>
      </c>
      <c r="AY14" s="99" t="s">
        <v>299</v>
      </c>
      <c r="BA14" s="99" t="s">
        <v>299</v>
      </c>
      <c r="BC14" s="99" t="s">
        <v>299</v>
      </c>
      <c r="BG14" s="99" t="s">
        <v>299</v>
      </c>
      <c r="BI14" s="99" t="s">
        <v>299</v>
      </c>
      <c r="BK14" s="99" t="s">
        <v>299</v>
      </c>
      <c r="BO14" s="99" t="s">
        <v>299</v>
      </c>
      <c r="BQ14" s="99" t="s">
        <v>299</v>
      </c>
      <c r="BS14" s="99" t="s">
        <v>299</v>
      </c>
      <c r="BW14" s="99" t="s">
        <v>299</v>
      </c>
      <c r="BY14" s="99" t="s">
        <v>299</v>
      </c>
      <c r="CA14" s="99" t="s">
        <v>299</v>
      </c>
      <c r="CE14" s="99" t="s">
        <v>299</v>
      </c>
      <c r="CG14" s="99" t="s">
        <v>299</v>
      </c>
      <c r="CI14" s="99" t="s">
        <v>299</v>
      </c>
      <c r="CM14" s="99" t="s">
        <v>299</v>
      </c>
      <c r="CO14" s="99" t="s">
        <v>299</v>
      </c>
      <c r="CQ14" s="99" t="s">
        <v>299</v>
      </c>
      <c r="CU14" s="99" t="s">
        <v>299</v>
      </c>
      <c r="CW14" s="99" t="s">
        <v>299</v>
      </c>
      <c r="CY14" s="99" t="s">
        <v>299</v>
      </c>
      <c r="DC14" s="99" t="s">
        <v>299</v>
      </c>
      <c r="DE14" s="99" t="s">
        <v>299</v>
      </c>
      <c r="DG14" s="99" t="s">
        <v>299</v>
      </c>
    </row>
    <row r="15" spans="1:114" x14ac:dyDescent="0.25">
      <c r="A15" s="112" t="s">
        <v>14</v>
      </c>
      <c r="C15" s="99" t="s">
        <v>15</v>
      </c>
      <c r="E15" s="99" t="s">
        <v>15</v>
      </c>
      <c r="G15" s="99" t="s">
        <v>15</v>
      </c>
      <c r="K15" s="99" t="s">
        <v>15</v>
      </c>
      <c r="M15" s="99" t="s">
        <v>15</v>
      </c>
      <c r="O15" s="99" t="s">
        <v>15</v>
      </c>
      <c r="S15" s="99" t="s">
        <v>15</v>
      </c>
      <c r="U15" s="99" t="s">
        <v>15</v>
      </c>
      <c r="W15" s="99" t="s">
        <v>15</v>
      </c>
      <c r="AA15" s="99" t="s">
        <v>15</v>
      </c>
      <c r="AC15" s="99" t="s">
        <v>15</v>
      </c>
      <c r="AE15" s="99" t="s">
        <v>15</v>
      </c>
      <c r="AI15" s="99" t="s">
        <v>15</v>
      </c>
      <c r="AK15" s="99" t="s">
        <v>15</v>
      </c>
      <c r="AM15" s="99" t="s">
        <v>15</v>
      </c>
      <c r="AQ15" s="99" t="s">
        <v>15</v>
      </c>
      <c r="AS15" s="99" t="s">
        <v>1365</v>
      </c>
      <c r="AU15" s="99" t="s">
        <v>1365</v>
      </c>
      <c r="AY15" s="99" t="s">
        <v>1365</v>
      </c>
      <c r="BA15" s="99" t="s">
        <v>1365</v>
      </c>
      <c r="BC15" s="99" t="s">
        <v>1365</v>
      </c>
      <c r="BG15" s="99" t="s">
        <v>1365</v>
      </c>
      <c r="BI15" s="99" t="s">
        <v>1365</v>
      </c>
      <c r="BK15" s="99" t="s">
        <v>1365</v>
      </c>
      <c r="BO15" s="99" t="s">
        <v>1365</v>
      </c>
      <c r="BQ15" s="99" t="s">
        <v>1365</v>
      </c>
      <c r="BS15" s="99" t="s">
        <v>1365</v>
      </c>
      <c r="BW15" s="99" t="s">
        <v>1365</v>
      </c>
      <c r="BY15" s="99" t="s">
        <v>1365</v>
      </c>
      <c r="CA15" s="99" t="s">
        <v>786</v>
      </c>
      <c r="CE15" s="99" t="s">
        <v>786</v>
      </c>
      <c r="CG15" s="99" t="s">
        <v>786</v>
      </c>
      <c r="CI15" s="99" t="s">
        <v>786</v>
      </c>
      <c r="CM15" s="99" t="s">
        <v>786</v>
      </c>
      <c r="CO15" s="99" t="s">
        <v>786</v>
      </c>
      <c r="CQ15" s="99" t="s">
        <v>786</v>
      </c>
      <c r="CU15" s="99" t="s">
        <v>786</v>
      </c>
      <c r="CW15" s="99" t="s">
        <v>786</v>
      </c>
      <c r="CY15" s="99" t="s">
        <v>786</v>
      </c>
      <c r="DC15" s="99" t="s">
        <v>786</v>
      </c>
      <c r="DE15" s="99" t="s">
        <v>786</v>
      </c>
      <c r="DG15" s="99" t="s">
        <v>786</v>
      </c>
    </row>
    <row r="16" spans="1:114" x14ac:dyDescent="0.25">
      <c r="A16" s="112" t="s">
        <v>16</v>
      </c>
      <c r="C16" s="99" t="s">
        <v>300</v>
      </c>
      <c r="E16" s="99" t="s">
        <v>300</v>
      </c>
      <c r="G16" s="99" t="s">
        <v>300</v>
      </c>
      <c r="K16" s="99" t="s">
        <v>300</v>
      </c>
      <c r="M16" s="99" t="s">
        <v>300</v>
      </c>
      <c r="O16" s="99" t="s">
        <v>300</v>
      </c>
      <c r="S16" s="99" t="s">
        <v>300</v>
      </c>
      <c r="U16" s="99" t="s">
        <v>300</v>
      </c>
      <c r="W16" s="99" t="s">
        <v>300</v>
      </c>
      <c r="AA16" s="99" t="s">
        <v>300</v>
      </c>
      <c r="AC16" s="99" t="s">
        <v>300</v>
      </c>
      <c r="AE16" s="99" t="s">
        <v>300</v>
      </c>
      <c r="AI16" s="99" t="s">
        <v>300</v>
      </c>
      <c r="AK16" s="99" t="s">
        <v>300</v>
      </c>
      <c r="AM16" s="99" t="s">
        <v>300</v>
      </c>
      <c r="AQ16" s="99" t="s">
        <v>300</v>
      </c>
      <c r="AS16" s="99" t="s">
        <v>300</v>
      </c>
      <c r="AU16" s="99" t="s">
        <v>300</v>
      </c>
      <c r="AY16" s="99" t="s">
        <v>300</v>
      </c>
      <c r="BA16" s="99" t="s">
        <v>300</v>
      </c>
      <c r="BC16" s="99" t="s">
        <v>300</v>
      </c>
      <c r="BG16" s="99" t="s">
        <v>300</v>
      </c>
      <c r="BI16" s="99" t="s">
        <v>300</v>
      </c>
      <c r="BK16" s="99" t="s">
        <v>300</v>
      </c>
      <c r="BO16" s="99" t="s">
        <v>300</v>
      </c>
      <c r="BQ16" s="99" t="s">
        <v>300</v>
      </c>
      <c r="BS16" s="99" t="s">
        <v>300</v>
      </c>
      <c r="BW16" s="99" t="s">
        <v>300</v>
      </c>
      <c r="BY16" s="99" t="s">
        <v>300</v>
      </c>
      <c r="CA16" s="99" t="s">
        <v>300</v>
      </c>
      <c r="CE16" s="99" t="s">
        <v>300</v>
      </c>
      <c r="CG16" s="99" t="s">
        <v>300</v>
      </c>
      <c r="CI16" s="99" t="s">
        <v>300</v>
      </c>
      <c r="CM16" s="99" t="s">
        <v>300</v>
      </c>
      <c r="CO16" s="99" t="s">
        <v>300</v>
      </c>
      <c r="CQ16" s="99" t="s">
        <v>300</v>
      </c>
      <c r="CU16" s="99" t="s">
        <v>300</v>
      </c>
      <c r="CW16" s="99" t="s">
        <v>300</v>
      </c>
      <c r="CY16" s="99" t="s">
        <v>300</v>
      </c>
      <c r="DC16" s="99" t="s">
        <v>300</v>
      </c>
      <c r="DE16" s="99" t="s">
        <v>300</v>
      </c>
      <c r="DG16" s="99" t="s">
        <v>300</v>
      </c>
    </row>
    <row r="17" spans="1:114" x14ac:dyDescent="0.25">
      <c r="A17" s="112" t="s">
        <v>17</v>
      </c>
      <c r="C17" s="99" t="s">
        <v>301</v>
      </c>
      <c r="E17" s="99" t="s">
        <v>301</v>
      </c>
      <c r="G17" s="99" t="s">
        <v>301</v>
      </c>
      <c r="K17" s="99" t="s">
        <v>301</v>
      </c>
      <c r="M17" s="99" t="s">
        <v>301</v>
      </c>
      <c r="O17" s="99" t="s">
        <v>301</v>
      </c>
      <c r="S17" s="99" t="s">
        <v>301</v>
      </c>
      <c r="U17" s="99" t="s">
        <v>301</v>
      </c>
      <c r="W17" s="99" t="s">
        <v>301</v>
      </c>
      <c r="AA17" s="99" t="s">
        <v>301</v>
      </c>
      <c r="AC17" s="99" t="s">
        <v>301</v>
      </c>
      <c r="AE17" s="99" t="s">
        <v>301</v>
      </c>
      <c r="AI17" s="99" t="s">
        <v>301</v>
      </c>
      <c r="AK17" s="99" t="s">
        <v>301</v>
      </c>
      <c r="AM17" s="99" t="s">
        <v>301</v>
      </c>
      <c r="AQ17" s="99" t="s">
        <v>301</v>
      </c>
      <c r="AS17" s="99" t="s">
        <v>301</v>
      </c>
      <c r="AU17" s="99" t="s">
        <v>301</v>
      </c>
      <c r="AY17" s="99" t="s">
        <v>301</v>
      </c>
      <c r="BA17" s="99" t="s">
        <v>301</v>
      </c>
      <c r="BC17" s="99" t="s">
        <v>301</v>
      </c>
      <c r="BG17" s="99" t="s">
        <v>301</v>
      </c>
      <c r="BI17" s="99" t="s">
        <v>301</v>
      </c>
      <c r="BK17" s="99" t="s">
        <v>301</v>
      </c>
      <c r="BO17" s="99" t="s">
        <v>301</v>
      </c>
      <c r="BQ17" s="99" t="s">
        <v>301</v>
      </c>
      <c r="BS17" s="99" t="s">
        <v>301</v>
      </c>
      <c r="BW17" s="99" t="s">
        <v>301</v>
      </c>
      <c r="BY17" s="99" t="s">
        <v>301</v>
      </c>
      <c r="CA17" s="99" t="s">
        <v>301</v>
      </c>
      <c r="CE17" s="99" t="s">
        <v>301</v>
      </c>
      <c r="CG17" s="99" t="s">
        <v>301</v>
      </c>
      <c r="CI17" s="99" t="s">
        <v>301</v>
      </c>
      <c r="CM17" s="99" t="s">
        <v>301</v>
      </c>
      <c r="CO17" s="99" t="s">
        <v>301</v>
      </c>
      <c r="CQ17" s="99" t="s">
        <v>301</v>
      </c>
      <c r="CU17" s="99" t="s">
        <v>301</v>
      </c>
      <c r="CW17" s="99" t="s">
        <v>301</v>
      </c>
      <c r="CY17" s="99" t="s">
        <v>301</v>
      </c>
      <c r="DC17" s="99" t="s">
        <v>301</v>
      </c>
      <c r="DE17" s="99" t="s">
        <v>301</v>
      </c>
      <c r="DG17" s="99" t="s">
        <v>301</v>
      </c>
    </row>
    <row r="18" spans="1:114" x14ac:dyDescent="0.25">
      <c r="A18" s="122" t="s">
        <v>19</v>
      </c>
      <c r="C18" s="99">
        <v>0.22500000000000001</v>
      </c>
      <c r="E18" s="99">
        <v>0.217</v>
      </c>
      <c r="G18" s="99">
        <v>0.22</v>
      </c>
      <c r="K18" s="99">
        <v>0.22500000000000001</v>
      </c>
      <c r="M18" s="99">
        <v>0.217</v>
      </c>
      <c r="O18" s="99">
        <v>0.23699999999999999</v>
      </c>
      <c r="S18" s="99">
        <v>0.23499999999999999</v>
      </c>
      <c r="U18" s="99">
        <v>0.215</v>
      </c>
      <c r="W18" s="99">
        <v>0.22</v>
      </c>
      <c r="AA18" s="99">
        <v>0.22500000000000001</v>
      </c>
      <c r="AC18" s="99">
        <v>0.22500000000000001</v>
      </c>
      <c r="AE18" s="99">
        <v>0.22</v>
      </c>
      <c r="AI18" s="99">
        <v>0.23499999999999999</v>
      </c>
      <c r="AK18" s="99">
        <v>0.215</v>
      </c>
      <c r="AM18" s="99">
        <v>0.21</v>
      </c>
      <c r="AQ18" s="99">
        <v>0.22</v>
      </c>
      <c r="AS18" s="99">
        <v>0.21</v>
      </c>
      <c r="AU18" s="99">
        <v>0.2</v>
      </c>
      <c r="AY18" s="99">
        <v>0.21</v>
      </c>
      <c r="BA18" s="99">
        <v>0.21</v>
      </c>
      <c r="BC18" s="99">
        <v>0.21</v>
      </c>
      <c r="BG18" s="99">
        <v>0.21</v>
      </c>
      <c r="BI18" s="99">
        <v>0.21</v>
      </c>
      <c r="BK18" s="99">
        <v>0.21</v>
      </c>
      <c r="BO18" s="99">
        <v>0.215</v>
      </c>
      <c r="BQ18" s="99">
        <v>0.22</v>
      </c>
      <c r="BS18" s="99">
        <v>0.22500000000000001</v>
      </c>
      <c r="BW18" s="99">
        <v>0.20499999999999999</v>
      </c>
      <c r="BY18" s="99">
        <v>0.21</v>
      </c>
      <c r="CA18" s="99">
        <v>0.20499999999999999</v>
      </c>
      <c r="CE18" s="99">
        <v>0.20499999999999999</v>
      </c>
      <c r="CG18" s="99">
        <v>0.20499999999999999</v>
      </c>
      <c r="CI18" s="99">
        <v>0.21</v>
      </c>
      <c r="CM18" s="99">
        <v>0.20499999999999999</v>
      </c>
      <c r="CO18" s="99">
        <v>0.20499999999999999</v>
      </c>
      <c r="CQ18" s="99">
        <v>0.21</v>
      </c>
      <c r="CU18" s="99">
        <v>0.20499999999999999</v>
      </c>
      <c r="CW18" s="99">
        <v>0.217</v>
      </c>
      <c r="CY18" s="99">
        <v>0.20499999999999999</v>
      </c>
      <c r="DC18" s="99">
        <v>0.215</v>
      </c>
      <c r="DE18" s="99">
        <v>0.21</v>
      </c>
      <c r="DG18" s="99">
        <v>0.215</v>
      </c>
    </row>
    <row r="19" spans="1:114" x14ac:dyDescent="0.25">
      <c r="A19" s="122" t="s">
        <v>20</v>
      </c>
      <c r="C19" s="99" t="s">
        <v>302</v>
      </c>
      <c r="E19" s="99" t="s">
        <v>302</v>
      </c>
      <c r="G19" s="99" t="s">
        <v>302</v>
      </c>
      <c r="K19" s="99" t="s">
        <v>302</v>
      </c>
      <c r="M19" s="99" t="s">
        <v>302</v>
      </c>
      <c r="O19" s="99" t="s">
        <v>302</v>
      </c>
      <c r="S19" s="99" t="s">
        <v>302</v>
      </c>
      <c r="U19" s="99" t="s">
        <v>302</v>
      </c>
      <c r="W19" s="99" t="s">
        <v>302</v>
      </c>
      <c r="AA19" s="99" t="s">
        <v>302</v>
      </c>
      <c r="AC19" s="99" t="s">
        <v>302</v>
      </c>
      <c r="AE19" s="99" t="s">
        <v>302</v>
      </c>
      <c r="AI19" s="99" t="s">
        <v>302</v>
      </c>
      <c r="AK19" s="99" t="s">
        <v>302</v>
      </c>
      <c r="AM19" s="99" t="s">
        <v>302</v>
      </c>
      <c r="AQ19" s="99" t="s">
        <v>302</v>
      </c>
      <c r="AS19" s="99" t="s">
        <v>302</v>
      </c>
      <c r="AU19" s="99" t="s">
        <v>302</v>
      </c>
      <c r="AY19" s="99" t="s">
        <v>302</v>
      </c>
      <c r="BA19" s="99" t="s">
        <v>302</v>
      </c>
      <c r="BC19" s="99" t="s">
        <v>302</v>
      </c>
      <c r="BG19" s="99" t="s">
        <v>302</v>
      </c>
      <c r="BI19" s="99" t="s">
        <v>302</v>
      </c>
      <c r="BK19" s="99" t="s">
        <v>302</v>
      </c>
      <c r="BO19" s="99" t="s">
        <v>302</v>
      </c>
      <c r="BQ19" s="99" t="s">
        <v>302</v>
      </c>
      <c r="BS19" s="99" t="s">
        <v>302</v>
      </c>
      <c r="BW19" s="99" t="s">
        <v>302</v>
      </c>
      <c r="BY19" s="99" t="s">
        <v>302</v>
      </c>
      <c r="CA19" s="99" t="s">
        <v>302</v>
      </c>
      <c r="CE19" s="99" t="s">
        <v>302</v>
      </c>
      <c r="CG19" s="99" t="s">
        <v>302</v>
      </c>
      <c r="CI19" s="99" t="s">
        <v>302</v>
      </c>
      <c r="CM19" s="99" t="s">
        <v>302</v>
      </c>
      <c r="CO19" s="99" t="s">
        <v>302</v>
      </c>
      <c r="CQ19" s="99" t="s">
        <v>302</v>
      </c>
      <c r="CU19" s="99" t="s">
        <v>302</v>
      </c>
      <c r="CW19" s="99" t="s">
        <v>302</v>
      </c>
      <c r="CY19" s="99" t="s">
        <v>302</v>
      </c>
      <c r="DC19" s="99" t="s">
        <v>302</v>
      </c>
      <c r="DE19" s="99" t="s">
        <v>302</v>
      </c>
      <c r="DG19" s="99" t="s">
        <v>302</v>
      </c>
    </row>
    <row r="20" spans="1:114" x14ac:dyDescent="0.25">
      <c r="A20" s="122" t="s">
        <v>1694</v>
      </c>
      <c r="C20" s="99">
        <v>0.4</v>
      </c>
      <c r="E20" s="99">
        <v>0.4</v>
      </c>
      <c r="G20" s="99">
        <v>0.4</v>
      </c>
      <c r="I20" s="121" t="s">
        <v>1239</v>
      </c>
      <c r="J20" s="114" t="s">
        <v>1324</v>
      </c>
      <c r="K20" s="99">
        <v>0.4</v>
      </c>
      <c r="M20" s="99">
        <v>0.4</v>
      </c>
      <c r="O20" s="99">
        <v>0.4</v>
      </c>
      <c r="Q20" s="121" t="s">
        <v>1239</v>
      </c>
      <c r="R20" s="114" t="s">
        <v>1324</v>
      </c>
      <c r="S20" s="99">
        <v>0.4</v>
      </c>
      <c r="U20" s="99">
        <v>0.4</v>
      </c>
      <c r="W20" s="99">
        <v>0.4</v>
      </c>
      <c r="Y20" s="121" t="s">
        <v>1239</v>
      </c>
      <c r="Z20" s="114" t="s">
        <v>1324</v>
      </c>
      <c r="AA20" s="99">
        <v>0.4</v>
      </c>
      <c r="AC20" s="99">
        <v>0.4</v>
      </c>
      <c r="AE20" s="99">
        <v>0.4</v>
      </c>
      <c r="AG20" s="121" t="s">
        <v>1239</v>
      </c>
      <c r="AH20" s="114" t="s">
        <v>1324</v>
      </c>
      <c r="AI20" s="99">
        <v>0.4</v>
      </c>
      <c r="AK20" s="99">
        <v>0.4</v>
      </c>
      <c r="AM20" s="99">
        <v>0.4</v>
      </c>
      <c r="AO20" s="121" t="s">
        <v>1239</v>
      </c>
      <c r="AP20" s="114" t="s">
        <v>1324</v>
      </c>
      <c r="AQ20" s="99">
        <v>0.4</v>
      </c>
      <c r="AS20" s="99">
        <v>0.4</v>
      </c>
      <c r="AU20" s="99">
        <v>0.4</v>
      </c>
      <c r="AW20" s="121" t="s">
        <v>1239</v>
      </c>
      <c r="AX20" s="116" t="s">
        <v>1324</v>
      </c>
      <c r="AY20" s="99">
        <v>0.4</v>
      </c>
      <c r="BA20" s="99">
        <v>0.4</v>
      </c>
      <c r="BC20" s="99">
        <v>0.4</v>
      </c>
      <c r="BE20" s="179" t="s">
        <v>1239</v>
      </c>
      <c r="BF20" s="116" t="s">
        <v>1324</v>
      </c>
      <c r="BG20" s="99">
        <v>0.4</v>
      </c>
      <c r="BI20" s="99">
        <v>0.4</v>
      </c>
      <c r="BK20" s="99">
        <v>0.4</v>
      </c>
      <c r="BM20" s="179" t="s">
        <v>1239</v>
      </c>
      <c r="BN20" s="116" t="s">
        <v>1324</v>
      </c>
      <c r="BO20" s="99">
        <v>0.4</v>
      </c>
      <c r="BQ20" s="99">
        <v>0.4</v>
      </c>
      <c r="BS20" s="99">
        <v>0.4</v>
      </c>
      <c r="BU20" s="179" t="s">
        <v>1239</v>
      </c>
      <c r="BV20" s="116" t="s">
        <v>1324</v>
      </c>
      <c r="BW20" s="99">
        <v>0.4</v>
      </c>
      <c r="BY20" s="99">
        <v>0.4</v>
      </c>
      <c r="CA20" s="99">
        <v>0.4</v>
      </c>
      <c r="CC20" s="181" t="s">
        <v>1239</v>
      </c>
      <c r="CD20" s="114" t="s">
        <v>1324</v>
      </c>
      <c r="CE20" s="99">
        <v>0.4</v>
      </c>
      <c r="CG20" s="99">
        <v>0.4</v>
      </c>
      <c r="CI20" s="99">
        <v>0.4</v>
      </c>
      <c r="CK20" s="121" t="s">
        <v>1239</v>
      </c>
      <c r="CL20" s="114" t="s">
        <v>1324</v>
      </c>
      <c r="CM20" s="99">
        <v>0.4</v>
      </c>
      <c r="CO20" s="99">
        <v>0.4</v>
      </c>
      <c r="CQ20" s="99">
        <v>0.4</v>
      </c>
      <c r="CS20" s="121" t="s">
        <v>1239</v>
      </c>
      <c r="CT20" s="114" t="s">
        <v>1324</v>
      </c>
      <c r="CU20" s="99">
        <v>0.4</v>
      </c>
      <c r="CW20" s="99">
        <v>0.4</v>
      </c>
      <c r="CY20" s="99">
        <v>0.4</v>
      </c>
      <c r="DA20" s="121" t="s">
        <v>1239</v>
      </c>
      <c r="DB20" s="114" t="s">
        <v>1324</v>
      </c>
      <c r="DC20" s="99">
        <v>0.4</v>
      </c>
      <c r="DE20" s="99">
        <v>0.4</v>
      </c>
      <c r="DG20" s="99">
        <v>0.4</v>
      </c>
      <c r="DI20" s="121" t="s">
        <v>1239</v>
      </c>
      <c r="DJ20" s="179" t="s">
        <v>1324</v>
      </c>
    </row>
    <row r="21" spans="1:114" s="135" customFormat="1" ht="30.75" thickBot="1" x14ac:dyDescent="0.3">
      <c r="A21" s="124" t="s">
        <v>23</v>
      </c>
      <c r="B21" s="126"/>
      <c r="C21" s="127" t="s">
        <v>303</v>
      </c>
      <c r="D21" s="125"/>
      <c r="E21" s="127" t="s">
        <v>303</v>
      </c>
      <c r="F21" s="125"/>
      <c r="G21" s="127" t="s">
        <v>303</v>
      </c>
      <c r="H21" s="125"/>
      <c r="I21" s="128" t="s">
        <v>1695</v>
      </c>
      <c r="J21" s="129"/>
      <c r="K21" s="127" t="s">
        <v>303</v>
      </c>
      <c r="L21" s="125"/>
      <c r="M21" s="127" t="s">
        <v>303</v>
      </c>
      <c r="N21" s="125"/>
      <c r="O21" s="127" t="s">
        <v>303</v>
      </c>
      <c r="P21" s="125"/>
      <c r="Q21" s="128" t="s">
        <v>1695</v>
      </c>
      <c r="R21" s="129"/>
      <c r="S21" s="127" t="s">
        <v>303</v>
      </c>
      <c r="T21" s="125"/>
      <c r="U21" s="127" t="s">
        <v>303</v>
      </c>
      <c r="V21" s="125"/>
      <c r="W21" s="127" t="s">
        <v>303</v>
      </c>
      <c r="X21" s="125"/>
      <c r="Y21" s="128" t="s">
        <v>1695</v>
      </c>
      <c r="Z21" s="129"/>
      <c r="AA21" s="127" t="s">
        <v>303</v>
      </c>
      <c r="AB21" s="125"/>
      <c r="AC21" s="127" t="s">
        <v>303</v>
      </c>
      <c r="AD21" s="125"/>
      <c r="AE21" s="127" t="s">
        <v>303</v>
      </c>
      <c r="AF21" s="125"/>
      <c r="AG21" s="128" t="s">
        <v>1695</v>
      </c>
      <c r="AH21" s="129"/>
      <c r="AI21" s="127" t="s">
        <v>303</v>
      </c>
      <c r="AJ21" s="125"/>
      <c r="AK21" s="127" t="s">
        <v>303</v>
      </c>
      <c r="AL21" s="125"/>
      <c r="AM21" s="127" t="s">
        <v>303</v>
      </c>
      <c r="AN21" s="125"/>
      <c r="AO21" s="128" t="s">
        <v>1695</v>
      </c>
      <c r="AP21" s="129"/>
      <c r="AQ21" s="127" t="s">
        <v>303</v>
      </c>
      <c r="AR21" s="125"/>
      <c r="AS21" s="127" t="s">
        <v>303</v>
      </c>
      <c r="AT21" s="125"/>
      <c r="AU21" s="127" t="s">
        <v>303</v>
      </c>
      <c r="AV21" s="125"/>
      <c r="AW21" s="131" t="s">
        <v>1695</v>
      </c>
      <c r="AX21" s="132"/>
      <c r="AY21" s="127" t="s">
        <v>303</v>
      </c>
      <c r="AZ21" s="125"/>
      <c r="BA21" s="127" t="s">
        <v>303</v>
      </c>
      <c r="BB21" s="125"/>
      <c r="BC21" s="127" t="s">
        <v>303</v>
      </c>
      <c r="BD21" s="125"/>
      <c r="BE21" s="131" t="s">
        <v>1695</v>
      </c>
      <c r="BF21" s="132"/>
      <c r="BG21" s="127" t="s">
        <v>303</v>
      </c>
      <c r="BH21" s="125"/>
      <c r="BI21" s="127" t="s">
        <v>303</v>
      </c>
      <c r="BJ21" s="125"/>
      <c r="BK21" s="127" t="s">
        <v>303</v>
      </c>
      <c r="BL21" s="125"/>
      <c r="BM21" s="131" t="s">
        <v>1695</v>
      </c>
      <c r="BN21" s="132"/>
      <c r="BO21" s="127" t="s">
        <v>303</v>
      </c>
      <c r="BP21" s="125"/>
      <c r="BQ21" s="127" t="s">
        <v>303</v>
      </c>
      <c r="BR21" s="125"/>
      <c r="BS21" s="127" t="s">
        <v>303</v>
      </c>
      <c r="BT21" s="125"/>
      <c r="BU21" s="131" t="s">
        <v>1695</v>
      </c>
      <c r="BV21" s="132"/>
      <c r="BW21" s="127" t="s">
        <v>303</v>
      </c>
      <c r="BX21" s="125"/>
      <c r="BY21" s="127" t="s">
        <v>303</v>
      </c>
      <c r="BZ21" s="125"/>
      <c r="CA21" s="127" t="s">
        <v>303</v>
      </c>
      <c r="CB21" s="125"/>
      <c r="CC21" s="128" t="s">
        <v>1695</v>
      </c>
      <c r="CD21" s="129"/>
      <c r="CE21" s="127" t="s">
        <v>303</v>
      </c>
      <c r="CF21" s="125"/>
      <c r="CG21" s="127" t="s">
        <v>303</v>
      </c>
      <c r="CH21" s="125"/>
      <c r="CI21" s="127" t="s">
        <v>303</v>
      </c>
      <c r="CJ21" s="125"/>
      <c r="CK21" s="128" t="s">
        <v>1695</v>
      </c>
      <c r="CL21" s="129"/>
      <c r="CM21" s="127" t="s">
        <v>303</v>
      </c>
      <c r="CN21" s="125"/>
      <c r="CO21" s="127" t="s">
        <v>303</v>
      </c>
      <c r="CP21" s="125"/>
      <c r="CQ21" s="127" t="s">
        <v>303</v>
      </c>
      <c r="CR21" s="125"/>
      <c r="CS21" s="128" t="s">
        <v>1695</v>
      </c>
      <c r="CT21" s="129"/>
      <c r="CU21" s="127" t="s">
        <v>303</v>
      </c>
      <c r="CV21" s="125"/>
      <c r="CW21" s="127" t="s">
        <v>303</v>
      </c>
      <c r="CX21" s="125"/>
      <c r="CY21" s="127" t="s">
        <v>303</v>
      </c>
      <c r="CZ21" s="125"/>
      <c r="DA21" s="128" t="s">
        <v>1695</v>
      </c>
      <c r="DB21" s="129"/>
      <c r="DC21" s="127" t="s">
        <v>303</v>
      </c>
      <c r="DD21" s="125"/>
      <c r="DE21" s="127" t="s">
        <v>303</v>
      </c>
      <c r="DF21" s="125"/>
      <c r="DG21" s="127" t="s">
        <v>303</v>
      </c>
      <c r="DH21" s="125"/>
      <c r="DI21" s="128" t="s">
        <v>1695</v>
      </c>
      <c r="DJ21" s="131"/>
    </row>
    <row r="22" spans="1:114" x14ac:dyDescent="0.25">
      <c r="A22" s="122"/>
    </row>
    <row r="23" spans="1:114" x14ac:dyDescent="0.25">
      <c r="A23" s="122" t="s">
        <v>32</v>
      </c>
      <c r="C23" s="99">
        <v>1.1100000000000001</v>
      </c>
      <c r="D23" s="137" t="s">
        <v>116</v>
      </c>
      <c r="E23" s="99">
        <v>1.1499999999999999</v>
      </c>
      <c r="F23" s="137" t="s">
        <v>116</v>
      </c>
      <c r="G23" s="99">
        <v>3.79</v>
      </c>
      <c r="H23" s="137" t="s">
        <v>96</v>
      </c>
      <c r="I23" s="94">
        <f>AVERAGE(C23,E23,G23)</f>
        <v>2.0166666666666666</v>
      </c>
      <c r="J23" s="95">
        <f>STDEV(C23,E23,G23)</f>
        <v>1.5358819399072747</v>
      </c>
      <c r="K23" s="99">
        <v>28.7</v>
      </c>
      <c r="L23" s="137" t="s">
        <v>35</v>
      </c>
      <c r="M23" s="99">
        <v>6.43</v>
      </c>
      <c r="N23" s="137" t="s">
        <v>35</v>
      </c>
      <c r="O23" s="99">
        <v>25.9</v>
      </c>
      <c r="P23" s="137" t="s">
        <v>35</v>
      </c>
      <c r="Q23" s="96">
        <f>AVERAGE(K23,M23,O23)</f>
        <v>20.34333333333333</v>
      </c>
      <c r="R23" s="95">
        <f>STDEV(K23,M23,O23)</f>
        <v>12.130359983666326</v>
      </c>
      <c r="S23" s="99">
        <v>1.06</v>
      </c>
      <c r="T23" s="137" t="s">
        <v>116</v>
      </c>
      <c r="U23" s="99">
        <v>1.1599999999999999</v>
      </c>
      <c r="V23" s="137" t="s">
        <v>116</v>
      </c>
      <c r="W23" s="99">
        <v>1.1399999999999999</v>
      </c>
      <c r="X23" s="137" t="s">
        <v>116</v>
      </c>
      <c r="Y23" s="94">
        <f>AVERAGE(S23,U23,W23)</f>
        <v>1.1199999999999999</v>
      </c>
      <c r="Z23" s="95">
        <f>STDEV(S23,U23,W23)</f>
        <v>5.2915026221291732E-2</v>
      </c>
      <c r="AA23" s="99">
        <v>1.1100000000000001</v>
      </c>
      <c r="AB23" s="137" t="s">
        <v>116</v>
      </c>
      <c r="AC23" s="99">
        <v>0.67600000000000005</v>
      </c>
      <c r="AD23" s="137" t="s">
        <v>96</v>
      </c>
      <c r="AE23" s="99">
        <v>1.75</v>
      </c>
      <c r="AF23" s="137" t="s">
        <v>96</v>
      </c>
      <c r="AG23" s="94">
        <f>AVERAGE(AA23,AC23,AE23)</f>
        <v>1.1786666666666668</v>
      </c>
      <c r="AH23" s="95">
        <f>STDEV(AA23,AC23,AE23)</f>
        <v>0.54028264208035892</v>
      </c>
      <c r="AI23" s="99">
        <v>59.3</v>
      </c>
      <c r="AJ23" s="137" t="s">
        <v>51</v>
      </c>
      <c r="AK23" s="99">
        <v>63.1</v>
      </c>
      <c r="AL23" s="137" t="s">
        <v>51</v>
      </c>
      <c r="AM23" s="99">
        <v>61.1</v>
      </c>
      <c r="AN23" s="137" t="s">
        <v>51</v>
      </c>
      <c r="AO23" s="98">
        <f>AVERAGE(AI23,AK23,AM23)</f>
        <v>61.166666666666664</v>
      </c>
      <c r="AP23" s="95">
        <f>STDEV(AI23,AK23,AM23)</f>
        <v>1.9008769905844358</v>
      </c>
      <c r="AQ23" s="99">
        <v>1.1399999999999999</v>
      </c>
      <c r="AR23" s="137" t="s">
        <v>116</v>
      </c>
      <c r="AS23" s="148">
        <v>184</v>
      </c>
      <c r="AT23" s="137" t="s">
        <v>35</v>
      </c>
      <c r="AU23" s="148">
        <v>58.8</v>
      </c>
      <c r="AV23" s="137" t="s">
        <v>51</v>
      </c>
      <c r="AW23" s="96">
        <f>AVERAGE(AS23,AU23)</f>
        <v>121.4</v>
      </c>
      <c r="AX23" s="409">
        <f>STDEV(AS23,AU23)</f>
        <v>88.529769004555746</v>
      </c>
      <c r="AY23" s="99">
        <v>426</v>
      </c>
      <c r="AZ23" s="137" t="s">
        <v>35</v>
      </c>
      <c r="BA23" s="99">
        <v>422</v>
      </c>
      <c r="BB23" s="137" t="s">
        <v>35</v>
      </c>
      <c r="BC23" s="99">
        <v>37.799999999999997</v>
      </c>
      <c r="BD23" s="137" t="s">
        <v>51</v>
      </c>
      <c r="BE23" s="98">
        <f>AVERAGE(AY23,BA23,BC23)</f>
        <v>295.26666666666665</v>
      </c>
      <c r="BF23" s="95">
        <f>STDEV(AY23,BA23,BC23)</f>
        <v>222.98164348962308</v>
      </c>
      <c r="BG23" s="182">
        <f>1.19/2</f>
        <v>0.59499999999999997</v>
      </c>
      <c r="BH23" s="137" t="s">
        <v>116</v>
      </c>
      <c r="BI23" s="182">
        <f>1.19/2</f>
        <v>0.59499999999999997</v>
      </c>
      <c r="BJ23" s="137" t="s">
        <v>116</v>
      </c>
      <c r="BK23" s="182">
        <f>1.19/2</f>
        <v>0.59499999999999997</v>
      </c>
      <c r="BL23" s="137" t="s">
        <v>116</v>
      </c>
      <c r="BM23" s="184">
        <f>AVERAGE(BG23,BI23,BK23)</f>
        <v>0.59499999999999997</v>
      </c>
      <c r="BN23" s="95">
        <f>STDEV(BG23,BI23,BK23)</f>
        <v>0</v>
      </c>
      <c r="BO23" s="99">
        <v>82</v>
      </c>
      <c r="BP23" s="137" t="s">
        <v>35</v>
      </c>
      <c r="BQ23" s="99">
        <v>95.3</v>
      </c>
      <c r="BR23" s="137" t="s">
        <v>35</v>
      </c>
      <c r="BS23" s="99">
        <v>78.7</v>
      </c>
      <c r="BT23" s="137" t="s">
        <v>35</v>
      </c>
      <c r="BU23" s="98">
        <f>AVERAGE(BO23,BQ23,BS23)</f>
        <v>85.333333333333329</v>
      </c>
      <c r="BV23" s="95">
        <f>STDEV(BO23,BQ23,BS23)</f>
        <v>8.787680771018783</v>
      </c>
      <c r="BW23" s="99">
        <v>2220</v>
      </c>
      <c r="BX23" s="137" t="s">
        <v>51</v>
      </c>
      <c r="BY23" s="99">
        <v>3210</v>
      </c>
      <c r="BZ23" s="137" t="s">
        <v>51</v>
      </c>
      <c r="CA23" s="99">
        <v>5930</v>
      </c>
      <c r="CB23" s="140" t="s">
        <v>51</v>
      </c>
      <c r="CC23" s="98">
        <f>AVERAGE(BW23,BY23,CA23)</f>
        <v>3786.6666666666665</v>
      </c>
      <c r="CD23" s="95">
        <f>STDEV(BW23,BY23,CA23)</f>
        <v>1921.0500600799896</v>
      </c>
      <c r="CE23" s="99">
        <v>999</v>
      </c>
      <c r="CF23" s="137" t="s">
        <v>51</v>
      </c>
      <c r="CG23" s="99">
        <v>1000</v>
      </c>
      <c r="CH23" s="137" t="s">
        <v>51</v>
      </c>
      <c r="CI23" s="99">
        <v>941</v>
      </c>
      <c r="CJ23" s="137" t="s">
        <v>51</v>
      </c>
      <c r="CK23" s="98">
        <f>AVERAGE(CE23,CG23,CI23)</f>
        <v>980</v>
      </c>
      <c r="CL23" s="95">
        <f>STDEV(CE23,CG23,CI23)</f>
        <v>33.77869150810907</v>
      </c>
      <c r="CM23" s="99">
        <v>2330</v>
      </c>
      <c r="CN23" s="137" t="s">
        <v>51</v>
      </c>
      <c r="CO23" s="99">
        <v>3400</v>
      </c>
      <c r="CP23" s="137" t="s">
        <v>51</v>
      </c>
      <c r="CQ23" s="99">
        <v>680</v>
      </c>
      <c r="CR23" s="137" t="s">
        <v>35</v>
      </c>
      <c r="CS23" s="98">
        <f>AVERAGE(CM23,CO23,CQ23)</f>
        <v>2136.6666666666665</v>
      </c>
      <c r="CT23" s="95">
        <f>STDEV(CM23,CO23,CQ23)</f>
        <v>1370.2676137650385</v>
      </c>
      <c r="CU23" s="99">
        <v>121</v>
      </c>
      <c r="CV23" s="137" t="s">
        <v>35</v>
      </c>
      <c r="CW23" s="99">
        <v>96.8</v>
      </c>
      <c r="CX23" s="137" t="s">
        <v>35</v>
      </c>
      <c r="CY23" s="99">
        <v>156</v>
      </c>
      <c r="CZ23" s="137" t="s">
        <v>35</v>
      </c>
      <c r="DA23" s="98">
        <f>AVERAGE(CU23,CW23,CY23)</f>
        <v>124.60000000000001</v>
      </c>
      <c r="DB23" s="95">
        <f>STDEV(CU23,CW23,CY23)</f>
        <v>29.763736324594689</v>
      </c>
      <c r="DC23" s="99">
        <v>709</v>
      </c>
      <c r="DD23" s="137" t="s">
        <v>51</v>
      </c>
      <c r="DE23" s="99">
        <v>611</v>
      </c>
      <c r="DF23" s="137" t="s">
        <v>51</v>
      </c>
      <c r="DG23" s="99">
        <v>920</v>
      </c>
      <c r="DH23" s="137" t="s">
        <v>51</v>
      </c>
      <c r="DI23" s="98">
        <f>AVERAGE(DC23,DE23,DG23)</f>
        <v>746.66666666666663</v>
      </c>
      <c r="DJ23" s="95">
        <f>STDEV(DC23,DE23,DG23)</f>
        <v>157.90609023509313</v>
      </c>
    </row>
    <row r="24" spans="1:114" x14ac:dyDescent="0.25">
      <c r="A24" s="142" t="s">
        <v>45</v>
      </c>
      <c r="B24" s="144"/>
      <c r="C24" s="100">
        <v>0.64600000000000002</v>
      </c>
      <c r="D24" s="145" t="s">
        <v>96</v>
      </c>
      <c r="E24" s="100">
        <v>0.44600000000000001</v>
      </c>
      <c r="F24" s="145" t="s">
        <v>96</v>
      </c>
      <c r="G24" s="100">
        <v>1.1599999999999999</v>
      </c>
      <c r="H24" s="145" t="s">
        <v>96</v>
      </c>
      <c r="I24" s="94">
        <f t="shared" ref="I24:I50" si="0">AVERAGE(C24,E24,G24)</f>
        <v>0.75066666666666659</v>
      </c>
      <c r="J24" s="95">
        <f t="shared" ref="J24:J50" si="1">STDEV(C24,E24,G24)</f>
        <v>0.36832775259723971</v>
      </c>
      <c r="K24" s="100">
        <v>1.1100000000000001</v>
      </c>
      <c r="L24" s="145" t="s">
        <v>116</v>
      </c>
      <c r="M24" s="100">
        <v>1.1499999999999999</v>
      </c>
      <c r="N24" s="145" t="s">
        <v>116</v>
      </c>
      <c r="O24" s="100">
        <v>1.05</v>
      </c>
      <c r="P24" s="145" t="s">
        <v>116</v>
      </c>
      <c r="Q24" s="94">
        <f t="shared" ref="Q24:Q50" si="2">AVERAGE(K24,M24,O24)</f>
        <v>1.1033333333333333</v>
      </c>
      <c r="R24" s="95">
        <f t="shared" ref="R24:R50" si="3">STDEV(K24,M24,O24)</f>
        <v>5.0332229568471609E-2</v>
      </c>
      <c r="S24" s="100">
        <v>1.06</v>
      </c>
      <c r="T24" s="145" t="s">
        <v>116</v>
      </c>
      <c r="U24" s="100">
        <v>0.442</v>
      </c>
      <c r="V24" s="145" t="s">
        <v>96</v>
      </c>
      <c r="W24" s="100">
        <v>0.433</v>
      </c>
      <c r="X24" s="145" t="s">
        <v>96</v>
      </c>
      <c r="Y24" s="94">
        <f t="shared" ref="Y24:Y50" si="4">AVERAGE(S24,U24,W24)</f>
        <v>0.64500000000000002</v>
      </c>
      <c r="Z24" s="95">
        <f t="shared" ref="Z24:Z50" si="5">STDEV(S24,U24,W24)</f>
        <v>0.35942871337721494</v>
      </c>
      <c r="AA24" s="100">
        <v>0.82399999999999995</v>
      </c>
      <c r="AB24" s="145" t="s">
        <v>96</v>
      </c>
      <c r="AC24" s="100">
        <v>0.73799999999999999</v>
      </c>
      <c r="AD24" s="145" t="s">
        <v>96</v>
      </c>
      <c r="AE24" s="100">
        <v>1.1599999999999999</v>
      </c>
      <c r="AF24" s="145" t="s">
        <v>96</v>
      </c>
      <c r="AG24" s="94">
        <f t="shared" ref="AG24:AG50" si="6">AVERAGE(AA24,AC24,AE24)</f>
        <v>0.90733333333333321</v>
      </c>
      <c r="AH24" s="95">
        <f t="shared" ref="AH24:AH50" si="7">STDEV(AA24,AC24,AE24)</f>
        <v>0.22300074738290343</v>
      </c>
      <c r="AI24" s="100">
        <v>149</v>
      </c>
      <c r="AJ24" s="145" t="s">
        <v>51</v>
      </c>
      <c r="AK24" s="100">
        <v>161</v>
      </c>
      <c r="AL24" s="145" t="s">
        <v>51</v>
      </c>
      <c r="AM24" s="100">
        <v>164</v>
      </c>
      <c r="AN24" s="145" t="s">
        <v>51</v>
      </c>
      <c r="AO24" s="98">
        <f t="shared" ref="AO24:AO50" si="8">AVERAGE(AI24,AK24,AM24)</f>
        <v>158</v>
      </c>
      <c r="AP24" s="95">
        <f t="shared" ref="AP24:AP50" si="9">STDEV(AI24,AK24,AM24)</f>
        <v>7.9372539331937721</v>
      </c>
      <c r="AQ24" s="100">
        <v>402</v>
      </c>
      <c r="AR24" s="145" t="s">
        <v>51</v>
      </c>
      <c r="AS24" s="100">
        <v>583</v>
      </c>
      <c r="AT24" s="145" t="s">
        <v>51</v>
      </c>
      <c r="AU24" s="100">
        <v>1120</v>
      </c>
      <c r="AV24" s="145" t="s">
        <v>51</v>
      </c>
      <c r="AW24" s="98">
        <f t="shared" ref="AW24:AW50" si="10">AVERAGE(AQ24,AS24,AU24)</f>
        <v>701.66666666666663</v>
      </c>
      <c r="AX24" s="95">
        <f t="shared" ref="AX24:AX50" si="11">STDEV(AQ24,AS24,AU24)</f>
        <v>373.41978165776567</v>
      </c>
      <c r="AY24" s="100">
        <v>416</v>
      </c>
      <c r="AZ24" s="145" t="s">
        <v>51</v>
      </c>
      <c r="BA24" s="100">
        <v>378</v>
      </c>
      <c r="BB24" s="145" t="s">
        <v>51</v>
      </c>
      <c r="BC24" s="100">
        <v>352</v>
      </c>
      <c r="BD24" s="145" t="s">
        <v>51</v>
      </c>
      <c r="BE24" s="98">
        <f t="shared" ref="BE24:BE50" si="12">AVERAGE(AY24,BA24,BC24)</f>
        <v>382</v>
      </c>
      <c r="BF24" s="95">
        <f t="shared" ref="BF24:BF50" si="13">STDEV(AY24,BA24,BC24)</f>
        <v>32.186953878862163</v>
      </c>
      <c r="BG24" s="183">
        <v>0.59499999999999997</v>
      </c>
      <c r="BH24" s="145" t="s">
        <v>96</v>
      </c>
      <c r="BI24" s="182">
        <f>1.19/2</f>
        <v>0.59499999999999997</v>
      </c>
      <c r="BJ24" s="145" t="s">
        <v>96</v>
      </c>
      <c r="BK24" s="182">
        <f>1.19/2</f>
        <v>0.59499999999999997</v>
      </c>
      <c r="BL24" s="145" t="s">
        <v>96</v>
      </c>
      <c r="BM24" s="184">
        <f t="shared" ref="BM24:BM50" si="14">AVERAGE(BG24,BI24,BK24)</f>
        <v>0.59499999999999997</v>
      </c>
      <c r="BN24" s="95">
        <f t="shared" ref="BN24:BN50" si="15">STDEV(BG24,BI24,BK24)</f>
        <v>0</v>
      </c>
      <c r="BO24" s="100">
        <v>15.6</v>
      </c>
      <c r="BP24" s="145" t="s">
        <v>35</v>
      </c>
      <c r="BQ24" s="100">
        <v>19</v>
      </c>
      <c r="BR24" s="145" t="s">
        <v>35</v>
      </c>
      <c r="BS24" s="100">
        <v>15.2</v>
      </c>
      <c r="BT24" s="145" t="s">
        <v>35</v>
      </c>
      <c r="BU24" s="98">
        <f t="shared" ref="BU24:BU50" si="16">AVERAGE(BO24,BQ24,BS24)</f>
        <v>16.599999999999998</v>
      </c>
      <c r="BV24" s="95">
        <f t="shared" ref="BV24:BV50" si="17">STDEV(BO24,BQ24,BS24)</f>
        <v>2.088061301782127</v>
      </c>
      <c r="BW24" s="100">
        <v>9740</v>
      </c>
      <c r="BX24" s="145" t="s">
        <v>51</v>
      </c>
      <c r="BY24" s="100">
        <v>9520</v>
      </c>
      <c r="BZ24" s="145" t="s">
        <v>51</v>
      </c>
      <c r="CA24" s="100">
        <v>15400</v>
      </c>
      <c r="CB24" s="147" t="s">
        <v>51</v>
      </c>
      <c r="CC24" s="98">
        <f t="shared" ref="CC24:CC50" si="18">AVERAGE(BW24,BY24,CA24)</f>
        <v>11553.333333333334</v>
      </c>
      <c r="CD24" s="95">
        <f t="shared" ref="CD24:CD50" si="19">STDEV(BW24,BY24,CA24)</f>
        <v>3333.1266602596043</v>
      </c>
      <c r="CE24" s="100">
        <v>13100</v>
      </c>
      <c r="CF24" s="145" t="s">
        <v>51</v>
      </c>
      <c r="CG24" s="100">
        <v>10400</v>
      </c>
      <c r="CH24" s="145" t="s">
        <v>51</v>
      </c>
      <c r="CI24" s="100">
        <v>12400</v>
      </c>
      <c r="CJ24" s="145" t="s">
        <v>51</v>
      </c>
      <c r="CK24" s="98">
        <f t="shared" ref="CK24:CK50" si="20">AVERAGE(CE24,CG24,CI24)</f>
        <v>11966.666666666666</v>
      </c>
      <c r="CL24" s="95">
        <f t="shared" ref="CL24:CL50" si="21">STDEV(CE24,CG24,CI24)</f>
        <v>1401.1899704655802</v>
      </c>
      <c r="CM24" s="100">
        <v>5700</v>
      </c>
      <c r="CN24" s="145" t="s">
        <v>51</v>
      </c>
      <c r="CO24" s="100">
        <v>8940</v>
      </c>
      <c r="CP24" s="145" t="s">
        <v>51</v>
      </c>
      <c r="CQ24" s="100">
        <v>5360</v>
      </c>
      <c r="CR24" s="145" t="s">
        <v>35</v>
      </c>
      <c r="CS24" s="98">
        <f t="shared" ref="CS24:CS50" si="22">AVERAGE(CM24,CO24,CQ24)</f>
        <v>6666.666666666667</v>
      </c>
      <c r="CT24" s="95">
        <f t="shared" ref="CT24:CT50" si="23">STDEV(CM24,CO24,CQ24)</f>
        <v>1976.0904162849774</v>
      </c>
      <c r="CU24" s="100">
        <v>143</v>
      </c>
      <c r="CV24" s="145" t="s">
        <v>35</v>
      </c>
      <c r="CW24" s="100">
        <v>89.6</v>
      </c>
      <c r="CX24" s="145" t="s">
        <v>35</v>
      </c>
      <c r="CY24" s="100">
        <v>180</v>
      </c>
      <c r="CZ24" s="145" t="s">
        <v>35</v>
      </c>
      <c r="DA24" s="98">
        <f t="shared" ref="DA24:DA50" si="24">AVERAGE(CU24,CW24,CY24)</f>
        <v>137.53333333333333</v>
      </c>
      <c r="DB24" s="95">
        <f t="shared" ref="DB24:DB50" si="25">STDEV(CU24,CW24,CY24)</f>
        <v>45.447258809892318</v>
      </c>
      <c r="DC24" s="100">
        <v>260</v>
      </c>
      <c r="DD24" s="145" t="s">
        <v>51</v>
      </c>
      <c r="DE24" s="100">
        <v>237</v>
      </c>
      <c r="DF24" s="145" t="s">
        <v>51</v>
      </c>
      <c r="DG24" s="100">
        <v>347</v>
      </c>
      <c r="DH24" s="145" t="s">
        <v>51</v>
      </c>
      <c r="DI24" s="98">
        <f t="shared" ref="DI24:DI50" si="26">AVERAGE(DC24,DE24,DG24)</f>
        <v>281.33333333333331</v>
      </c>
      <c r="DJ24" s="95">
        <f t="shared" ref="DJ24:DJ50" si="27">STDEV(DC24,DE24,DG24)</f>
        <v>58.020111455712737</v>
      </c>
    </row>
    <row r="25" spans="1:114" x14ac:dyDescent="0.25">
      <c r="A25" s="122" t="s">
        <v>55</v>
      </c>
      <c r="C25" s="99">
        <v>0.61499999999999999</v>
      </c>
      <c r="D25" s="137" t="s">
        <v>96</v>
      </c>
      <c r="E25" s="99">
        <v>1.82</v>
      </c>
      <c r="F25" s="137" t="s">
        <v>96</v>
      </c>
      <c r="G25" s="99">
        <v>1.1200000000000001</v>
      </c>
      <c r="H25" s="137" t="s">
        <v>96</v>
      </c>
      <c r="I25" s="94">
        <f t="shared" si="0"/>
        <v>1.1850000000000001</v>
      </c>
      <c r="J25" s="95">
        <f t="shared" si="1"/>
        <v>0.60512395424408716</v>
      </c>
      <c r="K25" s="99">
        <v>4.87</v>
      </c>
      <c r="L25" s="137" t="s">
        <v>96</v>
      </c>
      <c r="M25" s="148">
        <v>15.6</v>
      </c>
      <c r="N25" s="173" t="s">
        <v>35</v>
      </c>
      <c r="O25" s="148">
        <v>6.58</v>
      </c>
      <c r="P25" s="137" t="s">
        <v>35</v>
      </c>
      <c r="Q25" s="98">
        <f t="shared" si="2"/>
        <v>9.0166666666666657</v>
      </c>
      <c r="R25" s="95">
        <f t="shared" si="3"/>
        <v>5.7650874523577995</v>
      </c>
      <c r="S25" s="99">
        <v>1.87</v>
      </c>
      <c r="T25" s="137" t="s">
        <v>96</v>
      </c>
      <c r="U25" s="148">
        <v>10.7</v>
      </c>
      <c r="V25" s="137" t="s">
        <v>35</v>
      </c>
      <c r="W25" s="99">
        <v>2.69</v>
      </c>
      <c r="X25" s="137" t="s">
        <v>96</v>
      </c>
      <c r="Y25" s="94">
        <f t="shared" si="4"/>
        <v>5.0866666666666669</v>
      </c>
      <c r="Z25" s="95">
        <f t="shared" si="5"/>
        <v>4.8785482813367054</v>
      </c>
      <c r="AA25" s="148">
        <v>7.46</v>
      </c>
      <c r="AB25" s="137" t="s">
        <v>35</v>
      </c>
      <c r="AC25" s="99">
        <v>1.52</v>
      </c>
      <c r="AD25" s="137" t="s">
        <v>96</v>
      </c>
      <c r="AE25" s="99">
        <v>2.76</v>
      </c>
      <c r="AF25" s="137" t="s">
        <v>96</v>
      </c>
      <c r="AG25" s="94">
        <f t="shared" si="6"/>
        <v>3.9133333333333336</v>
      </c>
      <c r="AH25" s="95">
        <f t="shared" si="7"/>
        <v>3.1334538983896558</v>
      </c>
      <c r="AI25" s="99">
        <v>871</v>
      </c>
      <c r="AJ25" s="137" t="s">
        <v>51</v>
      </c>
      <c r="AK25" s="99">
        <v>862</v>
      </c>
      <c r="AL25" s="137" t="s">
        <v>51</v>
      </c>
      <c r="AM25" s="99">
        <v>900</v>
      </c>
      <c r="AN25" s="137" t="s">
        <v>51</v>
      </c>
      <c r="AO25" s="98">
        <f t="shared" si="8"/>
        <v>877.66666666666663</v>
      </c>
      <c r="AP25" s="95">
        <f t="shared" si="9"/>
        <v>19.857828011475309</v>
      </c>
      <c r="AQ25" s="99">
        <v>740</v>
      </c>
      <c r="AR25" s="137" t="s">
        <v>51</v>
      </c>
      <c r="AS25" s="99">
        <v>833</v>
      </c>
      <c r="AT25" s="137" t="s">
        <v>51</v>
      </c>
      <c r="AU25" s="99">
        <v>993</v>
      </c>
      <c r="AV25" s="137" t="s">
        <v>51</v>
      </c>
      <c r="AW25" s="98">
        <f t="shared" si="10"/>
        <v>855.33333333333337</v>
      </c>
      <c r="AX25" s="95">
        <f t="shared" si="11"/>
        <v>127.97004857908453</v>
      </c>
      <c r="AY25" s="99">
        <v>1630</v>
      </c>
      <c r="AZ25" s="137" t="s">
        <v>51</v>
      </c>
      <c r="BA25" s="99">
        <v>1330</v>
      </c>
      <c r="BB25" s="137" t="s">
        <v>51</v>
      </c>
      <c r="BC25" s="99">
        <v>1530</v>
      </c>
      <c r="BD25" s="137" t="s">
        <v>51</v>
      </c>
      <c r="BE25" s="98">
        <f t="shared" si="12"/>
        <v>1496.6666666666667</v>
      </c>
      <c r="BF25" s="95">
        <f t="shared" si="13"/>
        <v>152.75252316519467</v>
      </c>
      <c r="BG25" s="99">
        <v>10.1</v>
      </c>
      <c r="BH25" s="137" t="s">
        <v>35</v>
      </c>
      <c r="BI25" s="99">
        <v>8.66</v>
      </c>
      <c r="BJ25" s="137" t="s">
        <v>35</v>
      </c>
      <c r="BK25" s="99">
        <v>6.42</v>
      </c>
      <c r="BL25" s="137" t="s">
        <v>35</v>
      </c>
      <c r="BM25" s="98">
        <f t="shared" si="14"/>
        <v>8.3933333333333326</v>
      </c>
      <c r="BN25" s="97">
        <f t="shared" si="15"/>
        <v>1.854436122742797</v>
      </c>
      <c r="BO25" s="99">
        <v>11</v>
      </c>
      <c r="BP25" s="137" t="s">
        <v>35</v>
      </c>
      <c r="BQ25" s="99">
        <v>15.5</v>
      </c>
      <c r="BR25" s="137" t="s">
        <v>35</v>
      </c>
      <c r="BS25" s="99">
        <v>12.7</v>
      </c>
      <c r="BT25" s="137" t="s">
        <v>35</v>
      </c>
      <c r="BU25" s="98">
        <f t="shared" si="16"/>
        <v>13.066666666666668</v>
      </c>
      <c r="BV25" s="95">
        <f t="shared" si="17"/>
        <v>2.2722969289538817</v>
      </c>
      <c r="BW25" s="99">
        <v>28000</v>
      </c>
      <c r="BX25" s="137" t="s">
        <v>51</v>
      </c>
      <c r="BY25" s="99">
        <v>25600</v>
      </c>
      <c r="BZ25" s="137" t="s">
        <v>51</v>
      </c>
      <c r="CA25" s="99">
        <v>40000</v>
      </c>
      <c r="CB25" s="140" t="s">
        <v>51</v>
      </c>
      <c r="CC25" s="98">
        <f t="shared" si="18"/>
        <v>31200</v>
      </c>
      <c r="CD25" s="95">
        <f t="shared" si="19"/>
        <v>7714.9206087943639</v>
      </c>
      <c r="CE25" s="99">
        <v>37700</v>
      </c>
      <c r="CF25" s="137" t="s">
        <v>51</v>
      </c>
      <c r="CG25" s="99">
        <v>26500</v>
      </c>
      <c r="CH25" s="137" t="s">
        <v>51</v>
      </c>
      <c r="CI25" s="99">
        <v>30100</v>
      </c>
      <c r="CJ25" s="137" t="s">
        <v>51</v>
      </c>
      <c r="CK25" s="98">
        <f t="shared" si="20"/>
        <v>31433.333333333332</v>
      </c>
      <c r="CL25" s="95">
        <f t="shared" si="21"/>
        <v>5717.8084379710772</v>
      </c>
      <c r="CM25" s="99">
        <v>11200</v>
      </c>
      <c r="CN25" s="137" t="s">
        <v>51</v>
      </c>
      <c r="CO25" s="99">
        <v>16800</v>
      </c>
      <c r="CP25" s="137" t="s">
        <v>51</v>
      </c>
      <c r="CQ25" s="99">
        <v>12500</v>
      </c>
      <c r="CR25" s="137" t="s">
        <v>51</v>
      </c>
      <c r="CS25" s="98">
        <f t="shared" si="22"/>
        <v>13500</v>
      </c>
      <c r="CT25" s="95">
        <f t="shared" si="23"/>
        <v>2930.8701779505691</v>
      </c>
      <c r="CU25" s="99">
        <v>496</v>
      </c>
      <c r="CV25" s="137" t="s">
        <v>51</v>
      </c>
      <c r="CW25" s="99">
        <v>293</v>
      </c>
      <c r="CX25" s="137" t="s">
        <v>51</v>
      </c>
      <c r="CY25" s="99">
        <v>618</v>
      </c>
      <c r="CZ25" s="137" t="s">
        <v>51</v>
      </c>
      <c r="DA25" s="98">
        <f t="shared" si="24"/>
        <v>469</v>
      </c>
      <c r="DB25" s="95">
        <f t="shared" si="25"/>
        <v>164.17368851311102</v>
      </c>
      <c r="DC25" s="99">
        <v>102</v>
      </c>
      <c r="DD25" s="137" t="s">
        <v>35</v>
      </c>
      <c r="DE25" s="99">
        <v>105</v>
      </c>
      <c r="DF25" s="137" t="s">
        <v>35</v>
      </c>
      <c r="DG25" s="99">
        <v>138</v>
      </c>
      <c r="DH25" s="137" t="s">
        <v>35</v>
      </c>
      <c r="DI25" s="98">
        <f t="shared" si="26"/>
        <v>115</v>
      </c>
      <c r="DJ25" s="95">
        <f t="shared" si="27"/>
        <v>19.974984355438178</v>
      </c>
    </row>
    <row r="26" spans="1:114" x14ac:dyDescent="0.25">
      <c r="A26" s="142" t="s">
        <v>64</v>
      </c>
      <c r="B26" s="144"/>
      <c r="C26" s="100">
        <v>0.78900000000000003</v>
      </c>
      <c r="D26" s="145" t="s">
        <v>96</v>
      </c>
      <c r="E26" s="100">
        <v>5.16</v>
      </c>
      <c r="F26" s="145" t="s">
        <v>96</v>
      </c>
      <c r="G26" s="100">
        <v>2.36</v>
      </c>
      <c r="H26" s="145" t="s">
        <v>96</v>
      </c>
      <c r="I26" s="94">
        <f t="shared" si="0"/>
        <v>2.7696666666666663</v>
      </c>
      <c r="J26" s="95">
        <f t="shared" si="1"/>
        <v>2.2141093770031626</v>
      </c>
      <c r="K26" s="100">
        <v>4.43</v>
      </c>
      <c r="L26" s="145" t="s">
        <v>96</v>
      </c>
      <c r="M26" s="100">
        <v>3.94</v>
      </c>
      <c r="N26" s="145" t="s">
        <v>96</v>
      </c>
      <c r="O26" s="100">
        <v>4.29</v>
      </c>
      <c r="P26" s="145" t="s">
        <v>96</v>
      </c>
      <c r="Q26" s="94">
        <f t="shared" si="2"/>
        <v>4.22</v>
      </c>
      <c r="R26" s="95">
        <f t="shared" si="3"/>
        <v>0.25238858928247915</v>
      </c>
      <c r="S26" s="100">
        <v>1.86</v>
      </c>
      <c r="T26" s="145" t="s">
        <v>96</v>
      </c>
      <c r="U26" s="100">
        <v>2.69</v>
      </c>
      <c r="V26" s="145" t="s">
        <v>96</v>
      </c>
      <c r="W26" s="100">
        <v>3.9</v>
      </c>
      <c r="X26" s="145" t="s">
        <v>96</v>
      </c>
      <c r="Y26" s="94">
        <f t="shared" si="4"/>
        <v>2.8166666666666664</v>
      </c>
      <c r="Z26" s="95">
        <f t="shared" si="5"/>
        <v>1.0258817345743783</v>
      </c>
      <c r="AA26" s="100">
        <v>4.76</v>
      </c>
      <c r="AB26" s="145" t="s">
        <v>96</v>
      </c>
      <c r="AC26" s="100">
        <v>1.8</v>
      </c>
      <c r="AD26" s="145" t="s">
        <v>96</v>
      </c>
      <c r="AE26" s="100">
        <v>3.41</v>
      </c>
      <c r="AF26" s="145" t="s">
        <v>96</v>
      </c>
      <c r="AG26" s="94">
        <f t="shared" si="6"/>
        <v>3.3233333333333328</v>
      </c>
      <c r="AH26" s="95">
        <f t="shared" si="7"/>
        <v>1.4819019310782127</v>
      </c>
      <c r="AI26" s="100">
        <v>175</v>
      </c>
      <c r="AJ26" s="145" t="s">
        <v>51</v>
      </c>
      <c r="AK26" s="100">
        <v>186</v>
      </c>
      <c r="AL26" s="145" t="s">
        <v>51</v>
      </c>
      <c r="AM26" s="100">
        <v>183</v>
      </c>
      <c r="AN26" s="145" t="s">
        <v>51</v>
      </c>
      <c r="AO26" s="98">
        <f t="shared" si="8"/>
        <v>181.33333333333334</v>
      </c>
      <c r="AP26" s="95">
        <f t="shared" si="9"/>
        <v>5.6862407030773268</v>
      </c>
      <c r="AQ26" s="100">
        <v>233</v>
      </c>
      <c r="AR26" s="145" t="s">
        <v>51</v>
      </c>
      <c r="AS26" s="100">
        <v>287</v>
      </c>
      <c r="AT26" s="145" t="s">
        <v>51</v>
      </c>
      <c r="AU26" s="100">
        <v>256</v>
      </c>
      <c r="AV26" s="145" t="s">
        <v>51</v>
      </c>
      <c r="AW26" s="98">
        <f t="shared" si="10"/>
        <v>258.66666666666669</v>
      </c>
      <c r="AX26" s="95">
        <f t="shared" si="11"/>
        <v>27.098585448936877</v>
      </c>
      <c r="AY26" s="100">
        <v>290</v>
      </c>
      <c r="AZ26" s="145" t="s">
        <v>51</v>
      </c>
      <c r="BA26" s="100">
        <v>313</v>
      </c>
      <c r="BB26" s="145" t="s">
        <v>51</v>
      </c>
      <c r="BC26" s="100">
        <v>321</v>
      </c>
      <c r="BD26" s="145" t="s">
        <v>51</v>
      </c>
      <c r="BE26" s="98">
        <f t="shared" si="12"/>
        <v>308</v>
      </c>
      <c r="BF26" s="95">
        <f t="shared" si="13"/>
        <v>16.093476939431081</v>
      </c>
      <c r="BG26" s="183">
        <v>0.59499999999999997</v>
      </c>
      <c r="BH26" s="145" t="s">
        <v>96</v>
      </c>
      <c r="BI26" s="182">
        <f>1.19/2</f>
        <v>0.59499999999999997</v>
      </c>
      <c r="BJ26" s="145" t="s">
        <v>96</v>
      </c>
      <c r="BK26" s="182">
        <f>1.19/2</f>
        <v>0.59499999999999997</v>
      </c>
      <c r="BL26" s="145" t="s">
        <v>96</v>
      </c>
      <c r="BM26" s="184">
        <f t="shared" si="14"/>
        <v>0.59499999999999997</v>
      </c>
      <c r="BN26" s="95">
        <f t="shared" si="15"/>
        <v>0</v>
      </c>
      <c r="BO26" s="174">
        <v>19.2</v>
      </c>
      <c r="BP26" s="145" t="s">
        <v>35</v>
      </c>
      <c r="BQ26" s="100">
        <v>2.85</v>
      </c>
      <c r="BR26" s="145" t="s">
        <v>96</v>
      </c>
      <c r="BS26" s="100">
        <v>1.92</v>
      </c>
      <c r="BT26" s="145" t="s">
        <v>96</v>
      </c>
      <c r="BU26" s="96">
        <f>BO26</f>
        <v>19.2</v>
      </c>
      <c r="BV26" s="95"/>
      <c r="BW26" s="100">
        <v>5780</v>
      </c>
      <c r="BX26" s="145" t="s">
        <v>51</v>
      </c>
      <c r="BY26" s="100">
        <v>5630</v>
      </c>
      <c r="BZ26" s="145" t="s">
        <v>51</v>
      </c>
      <c r="CA26" s="100">
        <v>6590</v>
      </c>
      <c r="CB26" s="147" t="s">
        <v>51</v>
      </c>
      <c r="CC26" s="98">
        <f t="shared" si="18"/>
        <v>6000</v>
      </c>
      <c r="CD26" s="95">
        <f t="shared" si="19"/>
        <v>516.43005334701422</v>
      </c>
      <c r="CE26" s="100">
        <v>5820</v>
      </c>
      <c r="CF26" s="145" t="s">
        <v>51</v>
      </c>
      <c r="CG26" s="100">
        <v>4350</v>
      </c>
      <c r="CH26" s="145" t="s">
        <v>51</v>
      </c>
      <c r="CI26" s="100">
        <v>4420</v>
      </c>
      <c r="CJ26" s="145" t="s">
        <v>51</v>
      </c>
      <c r="CK26" s="98">
        <f t="shared" si="20"/>
        <v>4863.333333333333</v>
      </c>
      <c r="CL26" s="95">
        <f t="shared" si="21"/>
        <v>829.23659671612165</v>
      </c>
      <c r="CM26" s="100">
        <v>1160</v>
      </c>
      <c r="CN26" s="145" t="s">
        <v>51</v>
      </c>
      <c r="CO26" s="100">
        <v>1420</v>
      </c>
      <c r="CP26" s="145" t="s">
        <v>51</v>
      </c>
      <c r="CQ26" s="100">
        <v>1480</v>
      </c>
      <c r="CR26" s="145" t="s">
        <v>51</v>
      </c>
      <c r="CS26" s="98">
        <f t="shared" si="22"/>
        <v>1353.3333333333333</v>
      </c>
      <c r="CT26" s="95">
        <f t="shared" si="23"/>
        <v>170.09801096230811</v>
      </c>
      <c r="CU26" s="100">
        <v>137</v>
      </c>
      <c r="CV26" s="145" t="s">
        <v>35</v>
      </c>
      <c r="CW26" s="100">
        <v>82.6</v>
      </c>
      <c r="CX26" s="145" t="s">
        <v>35</v>
      </c>
      <c r="CY26" s="100">
        <v>180</v>
      </c>
      <c r="CZ26" s="145" t="s">
        <v>35</v>
      </c>
      <c r="DA26" s="98">
        <f t="shared" si="24"/>
        <v>133.20000000000002</v>
      </c>
      <c r="DB26" s="95">
        <f t="shared" si="25"/>
        <v>48.81106431947569</v>
      </c>
      <c r="DC26" s="100">
        <v>9.7799999999999994</v>
      </c>
      <c r="DD26" s="145" t="s">
        <v>35</v>
      </c>
      <c r="DE26" s="100">
        <v>11.3</v>
      </c>
      <c r="DF26" s="145" t="s">
        <v>35</v>
      </c>
      <c r="DG26" s="100">
        <v>10.1</v>
      </c>
      <c r="DH26" s="145" t="s">
        <v>35</v>
      </c>
      <c r="DI26" s="98">
        <f t="shared" si="26"/>
        <v>10.393333333333333</v>
      </c>
      <c r="DJ26" s="95">
        <f t="shared" si="27"/>
        <v>0.80133222407022575</v>
      </c>
    </row>
    <row r="27" spans="1:114" x14ac:dyDescent="0.25">
      <c r="A27" s="122" t="s">
        <v>72</v>
      </c>
      <c r="C27" s="99">
        <v>2.92</v>
      </c>
      <c r="D27" s="137" t="s">
        <v>96</v>
      </c>
      <c r="E27" s="99">
        <v>4.6900000000000004</v>
      </c>
      <c r="F27" s="137" t="s">
        <v>96</v>
      </c>
      <c r="G27" s="99">
        <v>4.78</v>
      </c>
      <c r="H27" s="137" t="s">
        <v>96</v>
      </c>
      <c r="I27" s="94">
        <f t="shared" si="0"/>
        <v>4.13</v>
      </c>
      <c r="J27" s="95">
        <f t="shared" si="1"/>
        <v>1.0488565202161835</v>
      </c>
      <c r="K27" s="99">
        <v>14.3</v>
      </c>
      <c r="L27" s="137" t="s">
        <v>35</v>
      </c>
      <c r="M27" s="99">
        <v>7.4</v>
      </c>
      <c r="N27" s="137" t="s">
        <v>35</v>
      </c>
      <c r="O27" s="99">
        <v>11.2</v>
      </c>
      <c r="P27" s="137" t="s">
        <v>35</v>
      </c>
      <c r="Q27" s="96">
        <f t="shared" si="2"/>
        <v>10.966666666666669</v>
      </c>
      <c r="R27" s="95">
        <f t="shared" si="3"/>
        <v>3.455912807542064</v>
      </c>
      <c r="S27" s="99">
        <v>3.69</v>
      </c>
      <c r="T27" s="137" t="s">
        <v>96</v>
      </c>
      <c r="U27" s="148">
        <v>6.36</v>
      </c>
      <c r="V27" s="137" t="s">
        <v>35</v>
      </c>
      <c r="W27" s="99">
        <v>4.7300000000000004</v>
      </c>
      <c r="X27" s="137" t="s">
        <v>96</v>
      </c>
      <c r="Y27" s="94">
        <f t="shared" si="4"/>
        <v>4.9266666666666667</v>
      </c>
      <c r="Z27" s="95">
        <f t="shared" si="5"/>
        <v>1.3458206913750932</v>
      </c>
      <c r="AA27" s="148">
        <v>7.56</v>
      </c>
      <c r="AB27" s="137" t="s">
        <v>35</v>
      </c>
      <c r="AC27" s="99">
        <v>3.3</v>
      </c>
      <c r="AD27" s="137" t="s">
        <v>96</v>
      </c>
      <c r="AE27" s="148">
        <v>8.26</v>
      </c>
      <c r="AF27" s="137" t="s">
        <v>35</v>
      </c>
      <c r="AG27" s="94">
        <f t="shared" si="6"/>
        <v>6.3733333333333322</v>
      </c>
      <c r="AH27" s="95">
        <f t="shared" si="7"/>
        <v>2.6844987117399306</v>
      </c>
      <c r="AI27" s="99">
        <v>1170</v>
      </c>
      <c r="AJ27" s="137" t="s">
        <v>51</v>
      </c>
      <c r="AK27" s="99">
        <v>1180</v>
      </c>
      <c r="AL27" s="137" t="s">
        <v>51</v>
      </c>
      <c r="AM27" s="99">
        <v>1230</v>
      </c>
      <c r="AN27" s="137" t="s">
        <v>51</v>
      </c>
      <c r="AO27" s="98">
        <f t="shared" si="8"/>
        <v>1193.3333333333333</v>
      </c>
      <c r="AP27" s="95">
        <f t="shared" si="9"/>
        <v>32.145502536643185</v>
      </c>
      <c r="AQ27" s="99">
        <v>1730</v>
      </c>
      <c r="AR27" s="137" t="s">
        <v>51</v>
      </c>
      <c r="AS27" s="99">
        <v>1530</v>
      </c>
      <c r="AT27" s="137" t="s">
        <v>51</v>
      </c>
      <c r="AU27" s="99">
        <v>1610</v>
      </c>
      <c r="AV27" s="137" t="s">
        <v>51</v>
      </c>
      <c r="AW27" s="98">
        <f t="shared" si="10"/>
        <v>1623.3333333333333</v>
      </c>
      <c r="AX27" s="95">
        <f t="shared" si="11"/>
        <v>100.66445913694334</v>
      </c>
      <c r="AY27" s="99">
        <v>2710</v>
      </c>
      <c r="AZ27" s="137" t="s">
        <v>51</v>
      </c>
      <c r="BA27" s="99">
        <v>3460</v>
      </c>
      <c r="BB27" s="137" t="s">
        <v>51</v>
      </c>
      <c r="BC27" s="99">
        <v>3230</v>
      </c>
      <c r="BD27" s="137" t="s">
        <v>51</v>
      </c>
      <c r="BE27" s="98">
        <f t="shared" si="12"/>
        <v>3133.3333333333335</v>
      </c>
      <c r="BF27" s="95">
        <f t="shared" si="13"/>
        <v>384.23083339749473</v>
      </c>
      <c r="BG27" s="99">
        <v>33.6</v>
      </c>
      <c r="BH27" s="137" t="s">
        <v>35</v>
      </c>
      <c r="BI27" s="99">
        <v>29.1</v>
      </c>
      <c r="BJ27" s="137" t="s">
        <v>35</v>
      </c>
      <c r="BK27" s="99">
        <v>23.6</v>
      </c>
      <c r="BL27" s="137" t="s">
        <v>35</v>
      </c>
      <c r="BM27" s="98">
        <f t="shared" si="14"/>
        <v>28.766666666666669</v>
      </c>
      <c r="BN27" s="97">
        <f t="shared" si="15"/>
        <v>5.0083264004388761</v>
      </c>
      <c r="BO27" s="99">
        <v>16.600000000000001</v>
      </c>
      <c r="BP27" s="137" t="s">
        <v>35</v>
      </c>
      <c r="BQ27" s="99">
        <v>18.399999999999999</v>
      </c>
      <c r="BR27" s="137" t="s">
        <v>35</v>
      </c>
      <c r="BS27" s="99">
        <v>19.100000000000001</v>
      </c>
      <c r="BT27" s="137" t="s">
        <v>35</v>
      </c>
      <c r="BU27" s="98">
        <f t="shared" si="16"/>
        <v>18.033333333333335</v>
      </c>
      <c r="BV27" s="95">
        <f t="shared" si="17"/>
        <v>1.2897028081435398</v>
      </c>
      <c r="BW27" s="99">
        <v>33900</v>
      </c>
      <c r="BX27" s="137" t="s">
        <v>51</v>
      </c>
      <c r="BY27" s="99">
        <v>35300</v>
      </c>
      <c r="BZ27" s="137" t="s">
        <v>51</v>
      </c>
      <c r="CA27" s="99">
        <v>47700</v>
      </c>
      <c r="CB27" s="140" t="s">
        <v>51</v>
      </c>
      <c r="CC27" s="98">
        <f t="shared" si="18"/>
        <v>38966.666666666664</v>
      </c>
      <c r="CD27" s="95">
        <f t="shared" si="19"/>
        <v>7595.6127687852477</v>
      </c>
      <c r="CE27" s="99">
        <v>41400</v>
      </c>
      <c r="CF27" s="137" t="s">
        <v>51</v>
      </c>
      <c r="CG27" s="99">
        <v>36500</v>
      </c>
      <c r="CH27" s="137" t="s">
        <v>51</v>
      </c>
      <c r="CI27" s="99">
        <v>36800</v>
      </c>
      <c r="CJ27" s="137" t="s">
        <v>51</v>
      </c>
      <c r="CK27" s="98">
        <f t="shared" si="20"/>
        <v>38233.333333333336</v>
      </c>
      <c r="CL27" s="95">
        <f t="shared" si="21"/>
        <v>2746.5129406819356</v>
      </c>
      <c r="CM27" s="99">
        <v>5440</v>
      </c>
      <c r="CN27" s="137" t="s">
        <v>51</v>
      </c>
      <c r="CO27" s="99">
        <v>8130</v>
      </c>
      <c r="CP27" s="137" t="s">
        <v>51</v>
      </c>
      <c r="CQ27" s="99">
        <v>6000</v>
      </c>
      <c r="CR27" s="137" t="s">
        <v>51</v>
      </c>
      <c r="CS27" s="98">
        <f t="shared" si="22"/>
        <v>6523.333333333333</v>
      </c>
      <c r="CT27" s="95">
        <f t="shared" si="23"/>
        <v>1419.3073428025855</v>
      </c>
      <c r="CU27" s="99">
        <v>1160</v>
      </c>
      <c r="CV27" s="137" t="s">
        <v>51</v>
      </c>
      <c r="CW27" s="99">
        <v>1140</v>
      </c>
      <c r="CX27" s="137" t="s">
        <v>51</v>
      </c>
      <c r="CY27" s="99">
        <v>1540</v>
      </c>
      <c r="CZ27" s="137" t="s">
        <v>51</v>
      </c>
      <c r="DA27" s="98">
        <f t="shared" si="24"/>
        <v>1280</v>
      </c>
      <c r="DB27" s="95">
        <f t="shared" si="25"/>
        <v>225.38855339169291</v>
      </c>
      <c r="DC27" s="99">
        <v>56.3</v>
      </c>
      <c r="DD27" s="137" t="s">
        <v>35</v>
      </c>
      <c r="DE27" s="99">
        <v>57.5</v>
      </c>
      <c r="DF27" s="137" t="s">
        <v>35</v>
      </c>
      <c r="DG27" s="99">
        <v>54.3</v>
      </c>
      <c r="DH27" s="137" t="s">
        <v>35</v>
      </c>
      <c r="DI27" s="98">
        <f t="shared" si="26"/>
        <v>56.033333333333331</v>
      </c>
      <c r="DJ27" s="95">
        <f t="shared" si="27"/>
        <v>1.6165807537309536</v>
      </c>
    </row>
    <row r="28" spans="1:114" x14ac:dyDescent="0.25">
      <c r="A28" s="142" t="s">
        <v>78</v>
      </c>
      <c r="B28" s="144"/>
      <c r="C28" s="100">
        <v>1.1100000000000001</v>
      </c>
      <c r="D28" s="145" t="s">
        <v>116</v>
      </c>
      <c r="E28" s="100">
        <v>1.1499999999999999</v>
      </c>
      <c r="F28" s="145" t="s">
        <v>116</v>
      </c>
      <c r="G28" s="100">
        <v>1.1399999999999999</v>
      </c>
      <c r="H28" s="145" t="s">
        <v>116</v>
      </c>
      <c r="I28" s="94">
        <f t="shared" si="0"/>
        <v>1.1333333333333331</v>
      </c>
      <c r="J28" s="95">
        <f t="shared" si="1"/>
        <v>2.0816659994661223E-2</v>
      </c>
      <c r="K28" s="100">
        <v>1.46</v>
      </c>
      <c r="L28" s="145" t="s">
        <v>96</v>
      </c>
      <c r="M28" s="100">
        <v>0.77</v>
      </c>
      <c r="N28" s="145" t="s">
        <v>96</v>
      </c>
      <c r="O28" s="100">
        <v>0.68700000000000006</v>
      </c>
      <c r="P28" s="145" t="s">
        <v>96</v>
      </c>
      <c r="Q28" s="94">
        <f t="shared" si="2"/>
        <v>0.97233333333333327</v>
      </c>
      <c r="R28" s="95">
        <f t="shared" si="3"/>
        <v>0.42436580132396812</v>
      </c>
      <c r="S28" s="100">
        <v>0.78200000000000003</v>
      </c>
      <c r="T28" s="145" t="s">
        <v>96</v>
      </c>
      <c r="U28" s="100">
        <v>2.64</v>
      </c>
      <c r="V28" s="145" t="s">
        <v>96</v>
      </c>
      <c r="W28" s="100">
        <v>0.71599999999999997</v>
      </c>
      <c r="X28" s="145" t="s">
        <v>96</v>
      </c>
      <c r="Y28" s="94">
        <f t="shared" si="4"/>
        <v>1.3793333333333333</v>
      </c>
      <c r="Z28" s="95">
        <f t="shared" si="5"/>
        <v>1.0922679768872352</v>
      </c>
      <c r="AA28" s="100">
        <v>3.57</v>
      </c>
      <c r="AB28" s="145" t="s">
        <v>96</v>
      </c>
      <c r="AC28" s="100">
        <v>0.38100000000000001</v>
      </c>
      <c r="AD28" s="145" t="s">
        <v>96</v>
      </c>
      <c r="AE28" s="100">
        <v>0.36499999999999999</v>
      </c>
      <c r="AF28" s="145" t="s">
        <v>96</v>
      </c>
      <c r="AG28" s="94">
        <f t="shared" si="6"/>
        <v>1.4386666666666665</v>
      </c>
      <c r="AH28" s="95">
        <f t="shared" si="7"/>
        <v>1.845806147279105</v>
      </c>
      <c r="AI28" s="100">
        <v>194</v>
      </c>
      <c r="AJ28" s="145" t="s">
        <v>51</v>
      </c>
      <c r="AK28" s="100">
        <v>220</v>
      </c>
      <c r="AL28" s="145" t="s">
        <v>51</v>
      </c>
      <c r="AM28" s="100">
        <v>210</v>
      </c>
      <c r="AN28" s="145" t="s">
        <v>51</v>
      </c>
      <c r="AO28" s="98">
        <f t="shared" si="8"/>
        <v>208</v>
      </c>
      <c r="AP28" s="95">
        <f t="shared" si="9"/>
        <v>13.114877048604001</v>
      </c>
      <c r="AQ28" s="100">
        <v>249</v>
      </c>
      <c r="AR28" s="145" t="s">
        <v>51</v>
      </c>
      <c r="AS28" s="100">
        <v>228</v>
      </c>
      <c r="AT28" s="145" t="s">
        <v>51</v>
      </c>
      <c r="AU28" s="100">
        <v>205</v>
      </c>
      <c r="AV28" s="145" t="s">
        <v>51</v>
      </c>
      <c r="AW28" s="98">
        <f t="shared" si="10"/>
        <v>227.33333333333334</v>
      </c>
      <c r="AX28" s="95">
        <f t="shared" si="11"/>
        <v>22.007574453658755</v>
      </c>
      <c r="AY28" s="100">
        <v>183</v>
      </c>
      <c r="AZ28" s="145" t="s">
        <v>35</v>
      </c>
      <c r="BA28" s="100">
        <v>132</v>
      </c>
      <c r="BB28" s="145" t="s">
        <v>35</v>
      </c>
      <c r="BC28" s="100">
        <v>180</v>
      </c>
      <c r="BD28" s="145" t="s">
        <v>35</v>
      </c>
      <c r="BE28" s="98">
        <f t="shared" si="12"/>
        <v>165</v>
      </c>
      <c r="BF28" s="95">
        <f t="shared" si="13"/>
        <v>28.61817604250837</v>
      </c>
      <c r="BG28" s="183">
        <v>0.59499999999999997</v>
      </c>
      <c r="BH28" s="145" t="s">
        <v>96</v>
      </c>
      <c r="BI28" s="182">
        <f>1.19/2</f>
        <v>0.59499999999999997</v>
      </c>
      <c r="BJ28" s="145" t="s">
        <v>96</v>
      </c>
      <c r="BK28" s="182">
        <f>1.19/2</f>
        <v>0.59499999999999997</v>
      </c>
      <c r="BL28" s="145" t="s">
        <v>96</v>
      </c>
      <c r="BM28" s="184">
        <f t="shared" si="14"/>
        <v>0.59499999999999997</v>
      </c>
      <c r="BN28" s="95">
        <f t="shared" si="15"/>
        <v>0</v>
      </c>
      <c r="BO28" s="183">
        <v>0.57999999999999996</v>
      </c>
      <c r="BP28" s="145" t="s">
        <v>96</v>
      </c>
      <c r="BQ28" s="183">
        <v>0.56999999999999995</v>
      </c>
      <c r="BR28" s="145" t="s">
        <v>96</v>
      </c>
      <c r="BS28" s="183">
        <v>0.55500000000000005</v>
      </c>
      <c r="BT28" s="145" t="s">
        <v>96</v>
      </c>
      <c r="BU28" s="184">
        <f t="shared" si="16"/>
        <v>0.56833333333333336</v>
      </c>
      <c r="BV28" s="95">
        <f t="shared" si="17"/>
        <v>1.2583057392117869E-2</v>
      </c>
      <c r="BW28" s="100">
        <v>475</v>
      </c>
      <c r="BX28" s="145" t="s">
        <v>51</v>
      </c>
      <c r="BY28" s="100">
        <v>485</v>
      </c>
      <c r="BZ28" s="145" t="s">
        <v>51</v>
      </c>
      <c r="CA28" s="100">
        <v>415</v>
      </c>
      <c r="CB28" s="147" t="s">
        <v>35</v>
      </c>
      <c r="CC28" s="98">
        <f t="shared" si="18"/>
        <v>458.33333333333331</v>
      </c>
      <c r="CD28" s="95">
        <f t="shared" si="19"/>
        <v>37.859388972001824</v>
      </c>
      <c r="CE28" s="100">
        <v>392</v>
      </c>
      <c r="CF28" s="145" t="s">
        <v>35</v>
      </c>
      <c r="CG28" s="100">
        <v>337</v>
      </c>
      <c r="CH28" s="145" t="s">
        <v>35</v>
      </c>
      <c r="CI28" s="100">
        <v>301</v>
      </c>
      <c r="CJ28" s="145" t="s">
        <v>35</v>
      </c>
      <c r="CK28" s="98">
        <f t="shared" si="20"/>
        <v>343.33333333333331</v>
      </c>
      <c r="CL28" s="95">
        <f t="shared" si="21"/>
        <v>45.829393770083222</v>
      </c>
      <c r="CM28" s="100">
        <v>33.6</v>
      </c>
      <c r="CN28" s="145" t="s">
        <v>35</v>
      </c>
      <c r="CO28" s="100">
        <v>33.1</v>
      </c>
      <c r="CP28" s="145" t="s">
        <v>35</v>
      </c>
      <c r="CQ28" s="100">
        <v>33.700000000000003</v>
      </c>
      <c r="CR28" s="145" t="s">
        <v>35</v>
      </c>
      <c r="CS28" s="98">
        <f t="shared" si="22"/>
        <v>33.466666666666669</v>
      </c>
      <c r="CT28" s="95">
        <f t="shared" si="23"/>
        <v>0.32145502536643233</v>
      </c>
      <c r="CU28" s="100">
        <v>33</v>
      </c>
      <c r="CV28" s="145" t="s">
        <v>35</v>
      </c>
      <c r="CW28" s="100">
        <v>18.2</v>
      </c>
      <c r="CX28" s="145" t="s">
        <v>35</v>
      </c>
      <c r="CY28" s="100">
        <v>26.4</v>
      </c>
      <c r="CZ28" s="145" t="s">
        <v>35</v>
      </c>
      <c r="DA28" s="98">
        <f t="shared" si="24"/>
        <v>25.866666666666664</v>
      </c>
      <c r="DB28" s="95">
        <f t="shared" si="25"/>
        <v>7.4144004028197292</v>
      </c>
      <c r="DC28" s="183">
        <v>0.57999999999999996</v>
      </c>
      <c r="DD28" s="145" t="s">
        <v>96</v>
      </c>
      <c r="DE28" s="183">
        <v>0.59499999999999997</v>
      </c>
      <c r="DF28" s="145" t="s">
        <v>96</v>
      </c>
      <c r="DG28" s="183">
        <v>0.57999999999999996</v>
      </c>
      <c r="DH28" s="145" t="s">
        <v>96</v>
      </c>
      <c r="DI28" s="184">
        <f t="shared" si="26"/>
        <v>0.58499999999999996</v>
      </c>
      <c r="DJ28" s="95">
        <f t="shared" si="27"/>
        <v>8.6602540378443935E-3</v>
      </c>
    </row>
    <row r="29" spans="1:114" x14ac:dyDescent="0.25">
      <c r="A29" s="122" t="s">
        <v>85</v>
      </c>
      <c r="C29" s="99">
        <v>0.55600000000000005</v>
      </c>
      <c r="D29" s="137" t="s">
        <v>116</v>
      </c>
      <c r="E29" s="99">
        <v>0.57599999999999996</v>
      </c>
      <c r="F29" s="137" t="s">
        <v>116</v>
      </c>
      <c r="G29" s="99">
        <v>0.56799999999999995</v>
      </c>
      <c r="H29" s="137" t="s">
        <v>116</v>
      </c>
      <c r="I29" s="94">
        <f t="shared" si="0"/>
        <v>0.56666666666666676</v>
      </c>
      <c r="J29" s="95">
        <f t="shared" si="1"/>
        <v>1.0066445913694284E-2</v>
      </c>
      <c r="K29" s="99">
        <v>0.55600000000000005</v>
      </c>
      <c r="L29" s="137" t="s">
        <v>116</v>
      </c>
      <c r="M29" s="99">
        <v>0.57599999999999996</v>
      </c>
      <c r="N29" s="137" t="s">
        <v>116</v>
      </c>
      <c r="O29" s="99">
        <v>0.52700000000000002</v>
      </c>
      <c r="P29" s="137" t="s">
        <v>116</v>
      </c>
      <c r="Q29" s="94">
        <f t="shared" si="2"/>
        <v>0.55300000000000005</v>
      </c>
      <c r="R29" s="95">
        <f t="shared" si="3"/>
        <v>2.463736998950981E-2</v>
      </c>
      <c r="S29" s="99">
        <v>0.53200000000000003</v>
      </c>
      <c r="T29" s="137" t="s">
        <v>116</v>
      </c>
      <c r="U29" s="99">
        <v>0.58099999999999996</v>
      </c>
      <c r="V29" s="137" t="s">
        <v>116</v>
      </c>
      <c r="W29" s="99">
        <v>0.56799999999999995</v>
      </c>
      <c r="X29" s="137" t="s">
        <v>116</v>
      </c>
      <c r="Y29" s="94">
        <f t="shared" si="4"/>
        <v>0.56033333333333335</v>
      </c>
      <c r="Z29" s="95">
        <f t="shared" si="5"/>
        <v>2.5383721817994524E-2</v>
      </c>
      <c r="AA29" s="99">
        <v>0.55600000000000005</v>
      </c>
      <c r="AB29" s="137" t="s">
        <v>116</v>
      </c>
      <c r="AC29" s="99">
        <v>0.55600000000000005</v>
      </c>
      <c r="AD29" s="137" t="s">
        <v>116</v>
      </c>
      <c r="AE29" s="99">
        <v>0.56799999999999995</v>
      </c>
      <c r="AF29" s="137" t="s">
        <v>116</v>
      </c>
      <c r="AG29" s="94">
        <f t="shared" si="6"/>
        <v>0.56000000000000005</v>
      </c>
      <c r="AH29" s="95">
        <f t="shared" si="7"/>
        <v>6.9282032302754515E-3</v>
      </c>
      <c r="AI29" s="99">
        <v>588</v>
      </c>
      <c r="AJ29" s="137" t="s">
        <v>51</v>
      </c>
      <c r="AK29" s="99">
        <v>612</v>
      </c>
      <c r="AL29" s="137" t="s">
        <v>51</v>
      </c>
      <c r="AM29" s="99">
        <v>623</v>
      </c>
      <c r="AN29" s="137" t="s">
        <v>51</v>
      </c>
      <c r="AO29" s="98">
        <f t="shared" si="8"/>
        <v>607.66666666666663</v>
      </c>
      <c r="AP29" s="95">
        <f t="shared" si="9"/>
        <v>17.897858344878401</v>
      </c>
      <c r="AQ29" s="99">
        <v>838</v>
      </c>
      <c r="AR29" s="137" t="s">
        <v>51</v>
      </c>
      <c r="AS29" s="99">
        <v>1100</v>
      </c>
      <c r="AT29" s="137" t="s">
        <v>51</v>
      </c>
      <c r="AU29" s="99">
        <v>973</v>
      </c>
      <c r="AV29" s="137" t="s">
        <v>51</v>
      </c>
      <c r="AW29" s="98">
        <f t="shared" si="10"/>
        <v>970.33333333333337</v>
      </c>
      <c r="AX29" s="95">
        <f t="shared" si="11"/>
        <v>131.0203546527533</v>
      </c>
      <c r="AY29" s="99">
        <v>48.8</v>
      </c>
      <c r="AZ29" s="137" t="s">
        <v>51</v>
      </c>
      <c r="BA29" s="99">
        <v>96.3</v>
      </c>
      <c r="BB29" s="137" t="s">
        <v>51</v>
      </c>
      <c r="BC29" s="99">
        <v>87.3</v>
      </c>
      <c r="BD29" s="137" t="s">
        <v>51</v>
      </c>
      <c r="BE29" s="98">
        <f t="shared" si="12"/>
        <v>77.466666666666654</v>
      </c>
      <c r="BF29" s="95">
        <f t="shared" si="13"/>
        <v>25.230603110772719</v>
      </c>
      <c r="BG29" s="99">
        <v>30.4</v>
      </c>
      <c r="BH29" s="137" t="s">
        <v>35</v>
      </c>
      <c r="BI29" s="99">
        <v>27.8</v>
      </c>
      <c r="BJ29" s="137" t="s">
        <v>35</v>
      </c>
      <c r="BK29" s="99">
        <v>20.8</v>
      </c>
      <c r="BL29" s="137" t="s">
        <v>35</v>
      </c>
      <c r="BM29" s="98">
        <f t="shared" si="14"/>
        <v>26.333333333333332</v>
      </c>
      <c r="BN29" s="95">
        <f t="shared" si="15"/>
        <v>4.9652123150307679</v>
      </c>
      <c r="BO29" s="99">
        <v>5.92</v>
      </c>
      <c r="BP29" s="137" t="s">
        <v>35</v>
      </c>
      <c r="BQ29" s="99">
        <v>9.4700000000000006</v>
      </c>
      <c r="BR29" s="137" t="s">
        <v>35</v>
      </c>
      <c r="BS29" s="99">
        <v>9.8000000000000007</v>
      </c>
      <c r="BT29" s="137" t="s">
        <v>35</v>
      </c>
      <c r="BU29" s="98">
        <f t="shared" si="16"/>
        <v>8.3966666666666665</v>
      </c>
      <c r="BV29" s="95">
        <f t="shared" si="17"/>
        <v>2.1511934672021829</v>
      </c>
      <c r="BW29" s="99">
        <v>258</v>
      </c>
      <c r="BX29" s="137" t="s">
        <v>51</v>
      </c>
      <c r="BY29" s="99">
        <v>266</v>
      </c>
      <c r="BZ29" s="137" t="s">
        <v>51</v>
      </c>
      <c r="CA29" s="99">
        <v>249</v>
      </c>
      <c r="CB29" s="140" t="s">
        <v>35</v>
      </c>
      <c r="CC29" s="98">
        <f t="shared" si="18"/>
        <v>257.66666666666669</v>
      </c>
      <c r="CD29" s="95">
        <f t="shared" si="19"/>
        <v>8.5049005481153834</v>
      </c>
      <c r="CE29" s="99">
        <v>229</v>
      </c>
      <c r="CF29" s="137" t="s">
        <v>35</v>
      </c>
      <c r="CG29" s="99">
        <v>179</v>
      </c>
      <c r="CH29" s="137" t="s">
        <v>35</v>
      </c>
      <c r="CI29" s="99">
        <v>160</v>
      </c>
      <c r="CJ29" s="137" t="s">
        <v>35</v>
      </c>
      <c r="CK29" s="98">
        <f t="shared" si="20"/>
        <v>189.33333333333334</v>
      </c>
      <c r="CL29" s="95">
        <f t="shared" si="21"/>
        <v>35.641735835019816</v>
      </c>
      <c r="CM29" s="99">
        <v>13.5</v>
      </c>
      <c r="CN29" s="137" t="s">
        <v>35</v>
      </c>
      <c r="CO29" s="99">
        <v>11.2</v>
      </c>
      <c r="CP29" s="137" t="s">
        <v>35</v>
      </c>
      <c r="CQ29" s="99">
        <v>11.5</v>
      </c>
      <c r="CR29" s="137" t="s">
        <v>35</v>
      </c>
      <c r="CS29" s="98">
        <f t="shared" si="22"/>
        <v>12.066666666666668</v>
      </c>
      <c r="CT29" s="95">
        <f t="shared" si="23"/>
        <v>1.250333288900737</v>
      </c>
      <c r="CU29" s="99">
        <v>29</v>
      </c>
      <c r="CV29" s="137" t="s">
        <v>35</v>
      </c>
      <c r="CW29" s="99">
        <v>18.2</v>
      </c>
      <c r="CX29" s="137" t="s">
        <v>35</v>
      </c>
      <c r="CY29" s="99">
        <v>27.3</v>
      </c>
      <c r="CZ29" s="137" t="s">
        <v>35</v>
      </c>
      <c r="DA29" s="98">
        <f t="shared" si="24"/>
        <v>24.833333333333332</v>
      </c>
      <c r="DB29" s="95">
        <f t="shared" si="25"/>
        <v>5.807179464536417</v>
      </c>
      <c r="DC29" s="182">
        <v>0.29049999999999998</v>
      </c>
      <c r="DD29" s="137" t="s">
        <v>96</v>
      </c>
      <c r="DE29" s="182">
        <v>0.29749999999999999</v>
      </c>
      <c r="DF29" s="137" t="s">
        <v>96</v>
      </c>
      <c r="DG29" s="182">
        <v>0.29049999999999998</v>
      </c>
      <c r="DH29" s="137" t="s">
        <v>96</v>
      </c>
      <c r="DI29" s="184">
        <f t="shared" si="26"/>
        <v>0.29283333333333333</v>
      </c>
      <c r="DJ29" s="95">
        <f t="shared" si="27"/>
        <v>4.0414518843273836E-3</v>
      </c>
    </row>
    <row r="30" spans="1:114" x14ac:dyDescent="0.25">
      <c r="A30" s="142" t="s">
        <v>91</v>
      </c>
      <c r="B30" s="144"/>
      <c r="C30" s="100">
        <v>0.55600000000000005</v>
      </c>
      <c r="D30" s="145" t="s">
        <v>116</v>
      </c>
      <c r="E30" s="100">
        <v>0.57599999999999996</v>
      </c>
      <c r="F30" s="145" t="s">
        <v>116</v>
      </c>
      <c r="G30" s="100">
        <v>0.56799999999999995</v>
      </c>
      <c r="H30" s="145" t="s">
        <v>116</v>
      </c>
      <c r="I30" s="94">
        <f t="shared" si="0"/>
        <v>0.56666666666666676</v>
      </c>
      <c r="J30" s="95">
        <f t="shared" si="1"/>
        <v>1.0066445913694284E-2</v>
      </c>
      <c r="K30" s="100">
        <v>0.55600000000000005</v>
      </c>
      <c r="L30" s="145" t="s">
        <v>116</v>
      </c>
      <c r="M30" s="100">
        <v>0.57599999999999996</v>
      </c>
      <c r="N30" s="145" t="s">
        <v>116</v>
      </c>
      <c r="O30" s="100">
        <v>0.52700000000000002</v>
      </c>
      <c r="P30" s="145" t="s">
        <v>116</v>
      </c>
      <c r="Q30" s="94">
        <f t="shared" si="2"/>
        <v>0.55300000000000005</v>
      </c>
      <c r="R30" s="95">
        <f t="shared" si="3"/>
        <v>2.463736998950981E-2</v>
      </c>
      <c r="S30" s="100">
        <v>0.53200000000000003</v>
      </c>
      <c r="T30" s="145" t="s">
        <v>116</v>
      </c>
      <c r="U30" s="100">
        <v>0.58099999999999996</v>
      </c>
      <c r="V30" s="145" t="s">
        <v>116</v>
      </c>
      <c r="W30" s="100">
        <v>0.56799999999999995</v>
      </c>
      <c r="X30" s="145" t="s">
        <v>116</v>
      </c>
      <c r="Y30" s="94">
        <f t="shared" si="4"/>
        <v>0.56033333333333335</v>
      </c>
      <c r="Z30" s="95">
        <f t="shared" si="5"/>
        <v>2.5383721817994524E-2</v>
      </c>
      <c r="AA30" s="100">
        <v>0.55600000000000005</v>
      </c>
      <c r="AB30" s="145" t="s">
        <v>116</v>
      </c>
      <c r="AC30" s="100">
        <v>0.55600000000000005</v>
      </c>
      <c r="AD30" s="145" t="s">
        <v>116</v>
      </c>
      <c r="AE30" s="100">
        <v>0.56799999999999995</v>
      </c>
      <c r="AF30" s="145" t="s">
        <v>116</v>
      </c>
      <c r="AG30" s="94">
        <f t="shared" si="6"/>
        <v>0.56000000000000005</v>
      </c>
      <c r="AH30" s="95">
        <f t="shared" si="7"/>
        <v>6.9282032302754515E-3</v>
      </c>
      <c r="AI30" s="100">
        <v>158</v>
      </c>
      <c r="AJ30" s="145" t="s">
        <v>35</v>
      </c>
      <c r="AK30" s="100">
        <v>140</v>
      </c>
      <c r="AL30" s="145" t="s">
        <v>35</v>
      </c>
      <c r="AM30" s="100">
        <v>167</v>
      </c>
      <c r="AN30" s="145" t="s">
        <v>35</v>
      </c>
      <c r="AO30" s="98">
        <f t="shared" si="8"/>
        <v>155</v>
      </c>
      <c r="AP30" s="95">
        <f t="shared" si="9"/>
        <v>13.74772708486752</v>
      </c>
      <c r="AQ30" s="100">
        <v>383</v>
      </c>
      <c r="AR30" s="145" t="s">
        <v>35</v>
      </c>
      <c r="AS30" s="100">
        <v>268</v>
      </c>
      <c r="AT30" s="145" t="s">
        <v>51</v>
      </c>
      <c r="AU30" s="100">
        <v>235</v>
      </c>
      <c r="AV30" s="145" t="s">
        <v>51</v>
      </c>
      <c r="AW30" s="98">
        <f t="shared" si="10"/>
        <v>295.33333333333331</v>
      </c>
      <c r="AX30" s="95">
        <f t="shared" si="11"/>
        <v>77.693843599948949</v>
      </c>
      <c r="AY30" s="100">
        <v>256</v>
      </c>
      <c r="AZ30" s="145" t="s">
        <v>35</v>
      </c>
      <c r="BA30" s="100">
        <v>239</v>
      </c>
      <c r="BB30" s="145" t="s">
        <v>35</v>
      </c>
      <c r="BC30" s="100">
        <v>356</v>
      </c>
      <c r="BD30" s="145" t="s">
        <v>35</v>
      </c>
      <c r="BE30" s="98">
        <f t="shared" si="12"/>
        <v>283.66666666666669</v>
      </c>
      <c r="BF30" s="95">
        <f t="shared" si="13"/>
        <v>63.216559012123781</v>
      </c>
      <c r="BG30" s="100">
        <v>13.5</v>
      </c>
      <c r="BH30" s="145" t="s">
        <v>35</v>
      </c>
      <c r="BI30" s="100">
        <v>12.7</v>
      </c>
      <c r="BJ30" s="145" t="s">
        <v>35</v>
      </c>
      <c r="BK30" s="100">
        <v>9.6300000000000008</v>
      </c>
      <c r="BL30" s="145" t="s">
        <v>35</v>
      </c>
      <c r="BM30" s="98">
        <f t="shared" si="14"/>
        <v>11.943333333333333</v>
      </c>
      <c r="BN30" s="95">
        <f t="shared" si="15"/>
        <v>2.0429472174614194</v>
      </c>
      <c r="BO30" s="100">
        <v>6.78</v>
      </c>
      <c r="BP30" s="145" t="s">
        <v>35</v>
      </c>
      <c r="BQ30" s="100">
        <v>13</v>
      </c>
      <c r="BR30" s="145" t="s">
        <v>35</v>
      </c>
      <c r="BS30" s="100">
        <v>9.36</v>
      </c>
      <c r="BT30" s="145" t="s">
        <v>35</v>
      </c>
      <c r="BU30" s="98">
        <f t="shared" si="16"/>
        <v>9.7133333333333329</v>
      </c>
      <c r="BV30" s="95">
        <f t="shared" si="17"/>
        <v>3.1250173332852595</v>
      </c>
      <c r="BW30" s="100">
        <v>13.4</v>
      </c>
      <c r="BX30" s="145" t="s">
        <v>35</v>
      </c>
      <c r="BY30" s="100">
        <v>14.1</v>
      </c>
      <c r="BZ30" s="145" t="s">
        <v>35</v>
      </c>
      <c r="CA30" s="100">
        <v>18.100000000000001</v>
      </c>
      <c r="CB30" s="147" t="s">
        <v>35</v>
      </c>
      <c r="CC30" s="98">
        <f t="shared" si="18"/>
        <v>15.200000000000001</v>
      </c>
      <c r="CD30" s="95">
        <f t="shared" si="19"/>
        <v>2.5357444666211948</v>
      </c>
      <c r="CE30" s="100">
        <v>19.2</v>
      </c>
      <c r="CF30" s="145" t="s">
        <v>35</v>
      </c>
      <c r="CG30" s="100">
        <v>15.3</v>
      </c>
      <c r="CH30" s="145" t="s">
        <v>35</v>
      </c>
      <c r="CI30" s="100">
        <v>13.5</v>
      </c>
      <c r="CJ30" s="145" t="s">
        <v>35</v>
      </c>
      <c r="CK30" s="98">
        <f t="shared" si="20"/>
        <v>16</v>
      </c>
      <c r="CL30" s="95">
        <f t="shared" si="21"/>
        <v>2.9137604568666946</v>
      </c>
      <c r="CM30" s="183">
        <v>0.30499999999999999</v>
      </c>
      <c r="CN30" s="145" t="s">
        <v>96</v>
      </c>
      <c r="CO30" s="183">
        <v>0.30499999999999999</v>
      </c>
      <c r="CP30" s="145" t="s">
        <v>96</v>
      </c>
      <c r="CQ30" s="183">
        <v>0.29749999999999999</v>
      </c>
      <c r="CR30" s="145" t="s">
        <v>96</v>
      </c>
      <c r="CS30" s="184">
        <f t="shared" si="22"/>
        <v>0.30249999999999999</v>
      </c>
      <c r="CT30" s="95">
        <f t="shared" si="23"/>
        <v>4.3301270189221976E-3</v>
      </c>
      <c r="CU30" s="183">
        <v>0.30499999999999999</v>
      </c>
      <c r="CV30" s="145" t="s">
        <v>96</v>
      </c>
      <c r="CW30" s="183">
        <v>0.28799999999999998</v>
      </c>
      <c r="CX30" s="145" t="s">
        <v>96</v>
      </c>
      <c r="CY30" s="183">
        <v>0.30499999999999999</v>
      </c>
      <c r="CZ30" s="145" t="s">
        <v>96</v>
      </c>
      <c r="DA30" s="184">
        <f t="shared" si="24"/>
        <v>0.29933333333333328</v>
      </c>
      <c r="DB30" s="95">
        <f t="shared" si="25"/>
        <v>9.8149545762236459E-3</v>
      </c>
      <c r="DC30" s="182">
        <v>0.29049999999999998</v>
      </c>
      <c r="DD30" s="145" t="s">
        <v>96</v>
      </c>
      <c r="DE30" s="183">
        <f>0.595/2</f>
        <v>0.29749999999999999</v>
      </c>
      <c r="DF30" s="145" t="s">
        <v>116</v>
      </c>
      <c r="DG30" s="182">
        <v>0.29049999999999998</v>
      </c>
      <c r="DH30" s="145" t="s">
        <v>96</v>
      </c>
      <c r="DI30" s="184">
        <f t="shared" si="26"/>
        <v>0.29283333333333333</v>
      </c>
      <c r="DJ30" s="95">
        <f t="shared" si="27"/>
        <v>4.0414518843273836E-3</v>
      </c>
    </row>
    <row r="31" spans="1:114" x14ac:dyDescent="0.25">
      <c r="A31" s="122" t="s">
        <v>98</v>
      </c>
      <c r="C31" s="99">
        <v>0.55600000000000005</v>
      </c>
      <c r="D31" s="137" t="s">
        <v>116</v>
      </c>
      <c r="E31" s="99">
        <v>0.57599999999999996</v>
      </c>
      <c r="F31" s="137" t="s">
        <v>116</v>
      </c>
      <c r="G31" s="99">
        <v>0.56799999999999995</v>
      </c>
      <c r="H31" s="137" t="s">
        <v>116</v>
      </c>
      <c r="I31" s="94">
        <f t="shared" si="0"/>
        <v>0.56666666666666676</v>
      </c>
      <c r="J31" s="95">
        <f t="shared" si="1"/>
        <v>1.0066445913694284E-2</v>
      </c>
      <c r="K31" s="99">
        <v>0.55600000000000005</v>
      </c>
      <c r="L31" s="137" t="s">
        <v>116</v>
      </c>
      <c r="M31" s="99">
        <v>0.57599999999999996</v>
      </c>
      <c r="N31" s="137" t="s">
        <v>116</v>
      </c>
      <c r="O31" s="99">
        <v>0.52700000000000002</v>
      </c>
      <c r="P31" s="137" t="s">
        <v>116</v>
      </c>
      <c r="Q31" s="94">
        <f t="shared" si="2"/>
        <v>0.55300000000000005</v>
      </c>
      <c r="R31" s="95">
        <f t="shared" si="3"/>
        <v>2.463736998950981E-2</v>
      </c>
      <c r="S31" s="99">
        <v>0.53200000000000003</v>
      </c>
      <c r="T31" s="137" t="s">
        <v>116</v>
      </c>
      <c r="U31" s="99">
        <v>0.58099999999999996</v>
      </c>
      <c r="V31" s="137" t="s">
        <v>116</v>
      </c>
      <c r="W31" s="99">
        <v>0.56799999999999995</v>
      </c>
      <c r="X31" s="137" t="s">
        <v>116</v>
      </c>
      <c r="Y31" s="94">
        <f t="shared" si="4"/>
        <v>0.56033333333333335</v>
      </c>
      <c r="Z31" s="95">
        <f t="shared" si="5"/>
        <v>2.5383721817994524E-2</v>
      </c>
      <c r="AA31" s="99">
        <v>0.55600000000000005</v>
      </c>
      <c r="AB31" s="137" t="s">
        <v>116</v>
      </c>
      <c r="AC31" s="99">
        <v>0.55600000000000005</v>
      </c>
      <c r="AD31" s="137" t="s">
        <v>116</v>
      </c>
      <c r="AE31" s="99">
        <v>0.56799999999999995</v>
      </c>
      <c r="AF31" s="137" t="s">
        <v>116</v>
      </c>
      <c r="AG31" s="94">
        <f t="shared" si="6"/>
        <v>0.56000000000000005</v>
      </c>
      <c r="AH31" s="95">
        <f t="shared" si="7"/>
        <v>6.9282032302754515E-3</v>
      </c>
      <c r="AI31" s="99">
        <v>24</v>
      </c>
      <c r="AJ31" s="137" t="s">
        <v>35</v>
      </c>
      <c r="AK31" s="99">
        <v>24.2</v>
      </c>
      <c r="AL31" s="137" t="s">
        <v>35</v>
      </c>
      <c r="AM31" s="99">
        <v>30.3</v>
      </c>
      <c r="AN31" s="137" t="s">
        <v>35</v>
      </c>
      <c r="AO31" s="98">
        <f t="shared" si="8"/>
        <v>26.166666666666668</v>
      </c>
      <c r="AP31" s="95">
        <f t="shared" si="9"/>
        <v>3.5809682117177846</v>
      </c>
      <c r="AQ31" s="99">
        <v>162</v>
      </c>
      <c r="AR31" s="137" t="s">
        <v>35</v>
      </c>
      <c r="AS31" s="99">
        <v>76.5</v>
      </c>
      <c r="AT31" s="137" t="s">
        <v>51</v>
      </c>
      <c r="AU31" s="99">
        <v>83.2</v>
      </c>
      <c r="AV31" s="137" t="s">
        <v>51</v>
      </c>
      <c r="AW31" s="98">
        <f t="shared" si="10"/>
        <v>107.23333333333333</v>
      </c>
      <c r="AX31" s="95">
        <f t="shared" si="11"/>
        <v>47.547485036890571</v>
      </c>
      <c r="AY31" s="99">
        <v>246</v>
      </c>
      <c r="AZ31" s="137" t="s">
        <v>35</v>
      </c>
      <c r="BA31" s="99">
        <v>229</v>
      </c>
      <c r="BB31" s="137" t="s">
        <v>35</v>
      </c>
      <c r="BC31" s="99">
        <v>327</v>
      </c>
      <c r="BD31" s="137" t="s">
        <v>35</v>
      </c>
      <c r="BE31" s="98">
        <f t="shared" si="12"/>
        <v>267.33333333333331</v>
      </c>
      <c r="BF31" s="95">
        <f t="shared" si="13"/>
        <v>52.367292591209342</v>
      </c>
      <c r="BG31" s="148">
        <v>8.01</v>
      </c>
      <c r="BH31" s="137" t="s">
        <v>35</v>
      </c>
      <c r="BI31" s="148">
        <v>7.36</v>
      </c>
      <c r="BJ31" s="137" t="s">
        <v>35</v>
      </c>
      <c r="BK31" s="99">
        <v>5.38</v>
      </c>
      <c r="BL31" s="137" t="s">
        <v>96</v>
      </c>
      <c r="BM31" s="96">
        <f>AVERAGE(BG31,BI31)</f>
        <v>7.6850000000000005</v>
      </c>
      <c r="BN31" s="176">
        <f>STDEV(BG31,BI31)</f>
        <v>0.45961940777125554</v>
      </c>
      <c r="BO31" s="185">
        <v>5.68</v>
      </c>
      <c r="BP31" s="137" t="s">
        <v>96</v>
      </c>
      <c r="BQ31" s="148">
        <v>8.43</v>
      </c>
      <c r="BR31" s="137" t="s">
        <v>35</v>
      </c>
      <c r="BS31" s="148">
        <v>7.42</v>
      </c>
      <c r="BT31" s="137" t="s">
        <v>35</v>
      </c>
      <c r="BU31" s="96">
        <f>AVERAGE(BQ31,BS31)</f>
        <v>7.9249999999999998</v>
      </c>
      <c r="BV31" s="409">
        <f>STDEV(BQ31,BS31)</f>
        <v>0.71417784899841286</v>
      </c>
      <c r="BW31" s="99">
        <v>10.7</v>
      </c>
      <c r="BX31" s="137" t="s">
        <v>35</v>
      </c>
      <c r="BY31" s="99">
        <v>12.3</v>
      </c>
      <c r="BZ31" s="137" t="s">
        <v>35</v>
      </c>
      <c r="CA31" s="99">
        <v>16.7</v>
      </c>
      <c r="CB31" s="140" t="s">
        <v>35</v>
      </c>
      <c r="CC31" s="98">
        <f t="shared" si="18"/>
        <v>13.233333333333334</v>
      </c>
      <c r="CD31" s="95">
        <f t="shared" si="19"/>
        <v>3.1069813860616073</v>
      </c>
      <c r="CE31" s="99">
        <v>36.299999999999997</v>
      </c>
      <c r="CF31" s="137" t="s">
        <v>35</v>
      </c>
      <c r="CG31" s="99">
        <v>30</v>
      </c>
      <c r="CH31" s="137" t="s">
        <v>35</v>
      </c>
      <c r="CI31" s="99">
        <v>23.9</v>
      </c>
      <c r="CJ31" s="137" t="s">
        <v>35</v>
      </c>
      <c r="CK31" s="98">
        <f t="shared" si="20"/>
        <v>30.066666666666663</v>
      </c>
      <c r="CL31" s="95">
        <f t="shared" si="21"/>
        <v>6.2002688113769215</v>
      </c>
      <c r="CM31" s="186">
        <v>0.30499999999999999</v>
      </c>
      <c r="CN31" s="187" t="s">
        <v>96</v>
      </c>
      <c r="CO31" s="186">
        <v>0.30499999999999999</v>
      </c>
      <c r="CP31" s="187" t="s">
        <v>96</v>
      </c>
      <c r="CQ31" s="186">
        <v>0.29749999999999999</v>
      </c>
      <c r="CR31" s="137" t="s">
        <v>96</v>
      </c>
      <c r="CS31" s="184">
        <f t="shared" si="22"/>
        <v>0.30249999999999999</v>
      </c>
      <c r="CT31" s="95">
        <f t="shared" si="23"/>
        <v>4.3301270189221976E-3</v>
      </c>
      <c r="CU31" s="148">
        <v>9.5500000000000007</v>
      </c>
      <c r="CV31" s="137" t="s">
        <v>35</v>
      </c>
      <c r="CW31" s="99">
        <v>5.49</v>
      </c>
      <c r="CX31" s="137" t="s">
        <v>96</v>
      </c>
      <c r="CY31" s="148">
        <v>7.62</v>
      </c>
      <c r="CZ31" s="137" t="s">
        <v>35</v>
      </c>
      <c r="DA31" s="96">
        <f>AVERAGE(CU31,CY31)</f>
        <v>8.5850000000000009</v>
      </c>
      <c r="DB31" s="409">
        <f>STDEV(CU31,CY31)</f>
        <v>1.3647160876900351</v>
      </c>
      <c r="DC31" s="182">
        <v>0.29049999999999998</v>
      </c>
      <c r="DD31" s="137" t="s">
        <v>96</v>
      </c>
      <c r="DE31" s="183">
        <f>0.595/2</f>
        <v>0.29749999999999999</v>
      </c>
      <c r="DF31" s="137" t="s">
        <v>96</v>
      </c>
      <c r="DG31" s="182">
        <v>0.29049999999999998</v>
      </c>
      <c r="DH31" s="137" t="s">
        <v>96</v>
      </c>
      <c r="DI31" s="184">
        <f t="shared" si="26"/>
        <v>0.29283333333333333</v>
      </c>
      <c r="DJ31" s="95">
        <f t="shared" si="27"/>
        <v>4.0414518843273836E-3</v>
      </c>
    </row>
    <row r="32" spans="1:114" x14ac:dyDescent="0.25">
      <c r="A32" s="142" t="s">
        <v>104</v>
      </c>
      <c r="B32" s="144"/>
      <c r="C32" s="100">
        <v>0.55600000000000005</v>
      </c>
      <c r="D32" s="145" t="s">
        <v>116</v>
      </c>
      <c r="E32" s="100">
        <v>0.57599999999999996</v>
      </c>
      <c r="F32" s="145" t="s">
        <v>116</v>
      </c>
      <c r="G32" s="100">
        <v>0.56799999999999995</v>
      </c>
      <c r="H32" s="145" t="s">
        <v>116</v>
      </c>
      <c r="I32" s="94">
        <f t="shared" si="0"/>
        <v>0.56666666666666676</v>
      </c>
      <c r="J32" s="95">
        <f t="shared" si="1"/>
        <v>1.0066445913694284E-2</v>
      </c>
      <c r="K32" s="100">
        <v>0.55600000000000005</v>
      </c>
      <c r="L32" s="145" t="s">
        <v>116</v>
      </c>
      <c r="M32" s="100">
        <v>0.57599999999999996</v>
      </c>
      <c r="N32" s="145" t="s">
        <v>116</v>
      </c>
      <c r="O32" s="100">
        <v>0.52700000000000002</v>
      </c>
      <c r="P32" s="145" t="s">
        <v>116</v>
      </c>
      <c r="Q32" s="94">
        <f t="shared" si="2"/>
        <v>0.55300000000000005</v>
      </c>
      <c r="R32" s="95">
        <f t="shared" si="3"/>
        <v>2.463736998950981E-2</v>
      </c>
      <c r="S32" s="100">
        <v>0.53200000000000003</v>
      </c>
      <c r="T32" s="145" t="s">
        <v>116</v>
      </c>
      <c r="U32" s="100">
        <v>0.58099999999999996</v>
      </c>
      <c r="V32" s="145" t="s">
        <v>116</v>
      </c>
      <c r="W32" s="100">
        <v>0.56799999999999995</v>
      </c>
      <c r="X32" s="145" t="s">
        <v>116</v>
      </c>
      <c r="Y32" s="94">
        <f t="shared" si="4"/>
        <v>0.56033333333333335</v>
      </c>
      <c r="Z32" s="95">
        <f t="shared" si="5"/>
        <v>2.5383721817994524E-2</v>
      </c>
      <c r="AA32" s="100">
        <v>0.55600000000000005</v>
      </c>
      <c r="AB32" s="145" t="s">
        <v>116</v>
      </c>
      <c r="AC32" s="100">
        <v>0.55600000000000005</v>
      </c>
      <c r="AD32" s="145" t="s">
        <v>116</v>
      </c>
      <c r="AE32" s="100">
        <v>0.56799999999999995</v>
      </c>
      <c r="AF32" s="145" t="s">
        <v>116</v>
      </c>
      <c r="AG32" s="94">
        <f t="shared" si="6"/>
        <v>0.56000000000000005</v>
      </c>
      <c r="AH32" s="95">
        <f t="shared" si="7"/>
        <v>6.9282032302754515E-3</v>
      </c>
      <c r="AI32" s="100">
        <v>1.47</v>
      </c>
      <c r="AJ32" s="145" t="s">
        <v>96</v>
      </c>
      <c r="AK32" s="100">
        <v>1.59</v>
      </c>
      <c r="AL32" s="145" t="s">
        <v>96</v>
      </c>
      <c r="AM32" s="174">
        <v>6.14</v>
      </c>
      <c r="AN32" s="145" t="s">
        <v>35</v>
      </c>
      <c r="AO32" s="96">
        <f>AM32</f>
        <v>6.14</v>
      </c>
      <c r="AP32" s="95"/>
      <c r="AQ32" s="100">
        <v>41.2</v>
      </c>
      <c r="AR32" s="145" t="s">
        <v>35</v>
      </c>
      <c r="AS32" s="100">
        <v>56.7</v>
      </c>
      <c r="AT32" s="145" t="s">
        <v>35</v>
      </c>
      <c r="AU32" s="100">
        <v>61.1</v>
      </c>
      <c r="AV32" s="145" t="s">
        <v>35</v>
      </c>
      <c r="AW32" s="98">
        <f t="shared" si="10"/>
        <v>53</v>
      </c>
      <c r="AX32" s="95">
        <f t="shared" si="11"/>
        <v>10.453229166147675</v>
      </c>
      <c r="AY32" s="100">
        <v>0.59499999999999997</v>
      </c>
      <c r="AZ32" s="145" t="s">
        <v>116</v>
      </c>
      <c r="BA32" s="174">
        <v>31</v>
      </c>
      <c r="BB32" s="177" t="s">
        <v>35</v>
      </c>
      <c r="BC32" s="174">
        <v>52.5</v>
      </c>
      <c r="BD32" s="145" t="s">
        <v>35</v>
      </c>
      <c r="BE32" s="96">
        <f>AVERAGE(BA32,BC32)</f>
        <v>41.75</v>
      </c>
      <c r="BF32" s="409">
        <f>STDEV(BA32,BC32)</f>
        <v>15.202795795510772</v>
      </c>
      <c r="BG32" s="183">
        <v>0.29749999999999999</v>
      </c>
      <c r="BH32" s="145" t="s">
        <v>96</v>
      </c>
      <c r="BI32" s="183">
        <v>0.29749999999999999</v>
      </c>
      <c r="BJ32" s="145" t="s">
        <v>96</v>
      </c>
      <c r="BK32" s="183">
        <v>0.29749999999999999</v>
      </c>
      <c r="BL32" s="145" t="s">
        <v>96</v>
      </c>
      <c r="BM32" s="184">
        <f t="shared" si="14"/>
        <v>0.29749999999999999</v>
      </c>
      <c r="BN32" s="95">
        <f t="shared" si="15"/>
        <v>0</v>
      </c>
      <c r="BO32" s="182">
        <v>0.29049999999999998</v>
      </c>
      <c r="BP32" s="145" t="s">
        <v>96</v>
      </c>
      <c r="BQ32" s="183">
        <v>0.28399999999999997</v>
      </c>
      <c r="BR32" s="145" t="s">
        <v>96</v>
      </c>
      <c r="BS32" s="183">
        <v>0.27800000000000002</v>
      </c>
      <c r="BT32" s="145" t="s">
        <v>96</v>
      </c>
      <c r="BU32" s="184">
        <f t="shared" si="16"/>
        <v>0.28416666666666668</v>
      </c>
      <c r="BV32" s="95">
        <f t="shared" si="17"/>
        <v>6.2516664445036617E-3</v>
      </c>
      <c r="BW32" s="183">
        <f>0.61/2</f>
        <v>0.30499999999999999</v>
      </c>
      <c r="BX32" s="145" t="s">
        <v>116</v>
      </c>
      <c r="BY32" s="183">
        <f>0.595/2</f>
        <v>0.29749999999999999</v>
      </c>
      <c r="BZ32" s="145" t="s">
        <v>116</v>
      </c>
      <c r="CA32" s="183">
        <v>0.30499999999999999</v>
      </c>
      <c r="CB32" s="147" t="s">
        <v>96</v>
      </c>
      <c r="CC32" s="184">
        <f t="shared" si="18"/>
        <v>0.30249999999999999</v>
      </c>
      <c r="CD32" s="95">
        <f t="shared" si="19"/>
        <v>4.3301270189221967E-3</v>
      </c>
      <c r="CE32" s="100">
        <v>15.7</v>
      </c>
      <c r="CF32" s="145" t="s">
        <v>35</v>
      </c>
      <c r="CG32" s="100">
        <v>11.5</v>
      </c>
      <c r="CH32" s="145" t="s">
        <v>35</v>
      </c>
      <c r="CI32" s="100">
        <v>9.6199999999999992</v>
      </c>
      <c r="CJ32" s="145" t="s">
        <v>35</v>
      </c>
      <c r="CK32" s="98">
        <f t="shared" si="20"/>
        <v>12.273333333333333</v>
      </c>
      <c r="CL32" s="95">
        <f t="shared" si="21"/>
        <v>3.112897899599874</v>
      </c>
      <c r="CM32" s="183">
        <f>0.61/2</f>
        <v>0.30499999999999999</v>
      </c>
      <c r="CN32" s="145" t="s">
        <v>116</v>
      </c>
      <c r="CO32" s="183">
        <f>0.61/2</f>
        <v>0.30499999999999999</v>
      </c>
      <c r="CP32" s="145" t="s">
        <v>116</v>
      </c>
      <c r="CQ32" s="183">
        <f>0.595/2</f>
        <v>0.29749999999999999</v>
      </c>
      <c r="CR32" s="145" t="s">
        <v>116</v>
      </c>
      <c r="CS32" s="184">
        <f t="shared" si="22"/>
        <v>0.30249999999999999</v>
      </c>
      <c r="CT32" s="95">
        <f t="shared" si="23"/>
        <v>4.3301270189221976E-3</v>
      </c>
      <c r="CU32" s="183">
        <v>0.30499999999999999</v>
      </c>
      <c r="CV32" s="145" t="s">
        <v>96</v>
      </c>
      <c r="CW32" s="183">
        <v>0.28799999999999998</v>
      </c>
      <c r="CX32" s="145" t="s">
        <v>96</v>
      </c>
      <c r="CY32" s="183">
        <v>0.30499999999999999</v>
      </c>
      <c r="CZ32" s="145" t="s">
        <v>96</v>
      </c>
      <c r="DA32" s="184">
        <f t="shared" si="24"/>
        <v>0.29933333333333328</v>
      </c>
      <c r="DB32" s="95">
        <f t="shared" si="25"/>
        <v>9.8149545762236459E-3</v>
      </c>
      <c r="DC32" s="183">
        <f>0.581/2</f>
        <v>0.29049999999999998</v>
      </c>
      <c r="DD32" s="145" t="s">
        <v>116</v>
      </c>
      <c r="DE32" s="183">
        <f>0.595/2</f>
        <v>0.29749999999999999</v>
      </c>
      <c r="DF32" s="145" t="s">
        <v>116</v>
      </c>
      <c r="DG32" s="183">
        <f>0.581/2</f>
        <v>0.29049999999999998</v>
      </c>
      <c r="DH32" s="145" t="s">
        <v>116</v>
      </c>
      <c r="DI32" s="184">
        <f t="shared" si="26"/>
        <v>0.29283333333333333</v>
      </c>
      <c r="DJ32" s="95">
        <f t="shared" si="27"/>
        <v>4.0414518843273836E-3</v>
      </c>
    </row>
    <row r="33" spans="1:114" x14ac:dyDescent="0.25">
      <c r="A33" s="122" t="s">
        <v>110</v>
      </c>
      <c r="C33" s="99">
        <v>2.2200000000000002</v>
      </c>
      <c r="D33" s="137" t="s">
        <v>116</v>
      </c>
      <c r="E33" s="99">
        <v>2.2999999999999998</v>
      </c>
      <c r="F33" s="137" t="s">
        <v>116</v>
      </c>
      <c r="G33" s="99">
        <v>2.27</v>
      </c>
      <c r="H33" s="137" t="s">
        <v>116</v>
      </c>
      <c r="I33" s="94">
        <f t="shared" si="0"/>
        <v>2.2633333333333332</v>
      </c>
      <c r="J33" s="95">
        <f t="shared" si="1"/>
        <v>4.0414518843273621E-2</v>
      </c>
      <c r="K33" s="99">
        <v>2.2200000000000002</v>
      </c>
      <c r="L33" s="137" t="s">
        <v>116</v>
      </c>
      <c r="M33" s="99">
        <v>2.2999999999999998</v>
      </c>
      <c r="N33" s="137" t="s">
        <v>116</v>
      </c>
      <c r="O33" s="99">
        <v>2.11</v>
      </c>
      <c r="P33" s="137" t="s">
        <v>116</v>
      </c>
      <c r="Q33" s="94">
        <f t="shared" si="2"/>
        <v>2.2099999999999995</v>
      </c>
      <c r="R33" s="95">
        <f t="shared" si="3"/>
        <v>9.5393920141694552E-2</v>
      </c>
      <c r="S33" s="99">
        <v>2.13</v>
      </c>
      <c r="T33" s="137" t="s">
        <v>116</v>
      </c>
      <c r="U33" s="99">
        <v>2.33</v>
      </c>
      <c r="V33" s="137" t="s">
        <v>116</v>
      </c>
      <c r="W33" s="99">
        <v>2.27</v>
      </c>
      <c r="X33" s="137" t="s">
        <v>116</v>
      </c>
      <c r="Y33" s="94">
        <f t="shared" si="4"/>
        <v>2.2433333333333336</v>
      </c>
      <c r="Z33" s="95">
        <f t="shared" si="5"/>
        <v>0.10263202878893778</v>
      </c>
      <c r="AA33" s="99">
        <v>2.2200000000000002</v>
      </c>
      <c r="AB33" s="137" t="s">
        <v>116</v>
      </c>
      <c r="AC33" s="99">
        <v>2.2200000000000002</v>
      </c>
      <c r="AD33" s="137" t="s">
        <v>116</v>
      </c>
      <c r="AE33" s="99">
        <v>2.27</v>
      </c>
      <c r="AF33" s="137" t="s">
        <v>116</v>
      </c>
      <c r="AG33" s="94">
        <f t="shared" si="6"/>
        <v>2.2366666666666668</v>
      </c>
      <c r="AH33" s="95">
        <f t="shared" si="7"/>
        <v>2.8867513459481187E-2</v>
      </c>
      <c r="AI33" s="182">
        <f>2.13/2</f>
        <v>1.0649999999999999</v>
      </c>
      <c r="AJ33" s="137" t="s">
        <v>116</v>
      </c>
      <c r="AK33" s="182">
        <f>2.33/2</f>
        <v>1.165</v>
      </c>
      <c r="AL33" s="137" t="s">
        <v>116</v>
      </c>
      <c r="AM33" s="182">
        <v>1.19</v>
      </c>
      <c r="AN33" s="137" t="s">
        <v>96</v>
      </c>
      <c r="AO33" s="184">
        <f t="shared" si="8"/>
        <v>1.1399999999999999</v>
      </c>
      <c r="AP33" s="95">
        <f t="shared" si="9"/>
        <v>6.6143782776614785E-2</v>
      </c>
      <c r="AQ33" s="99">
        <v>10</v>
      </c>
      <c r="AR33" s="137" t="s">
        <v>35</v>
      </c>
      <c r="AS33" s="99">
        <v>13</v>
      </c>
      <c r="AT33" s="137" t="s">
        <v>35</v>
      </c>
      <c r="AU33" s="99">
        <v>11.5</v>
      </c>
      <c r="AV33" s="137" t="s">
        <v>35</v>
      </c>
      <c r="AW33" s="98">
        <f t="shared" si="10"/>
        <v>11.5</v>
      </c>
      <c r="AX33" s="95">
        <f t="shared" si="11"/>
        <v>1.5</v>
      </c>
      <c r="AY33" s="99">
        <v>4.7</v>
      </c>
      <c r="AZ33" s="137" t="s">
        <v>96</v>
      </c>
      <c r="BA33" s="148">
        <v>10.3</v>
      </c>
      <c r="BB33" s="173" t="s">
        <v>35</v>
      </c>
      <c r="BC33" s="148">
        <v>20.5</v>
      </c>
      <c r="BD33" s="137" t="s">
        <v>35</v>
      </c>
      <c r="BE33" s="96">
        <f>AVERAGE(BA33,BC33)</f>
        <v>15.4</v>
      </c>
      <c r="BF33" s="409">
        <f>STDEV(BA33,BC33)</f>
        <v>7.2124891681027838</v>
      </c>
      <c r="BG33" s="182">
        <f>2.38/2</f>
        <v>1.19</v>
      </c>
      <c r="BH33" s="137" t="s">
        <v>116</v>
      </c>
      <c r="BI33" s="182">
        <f>2.38/2</f>
        <v>1.19</v>
      </c>
      <c r="BJ33" s="137" t="s">
        <v>116</v>
      </c>
      <c r="BK33" s="182">
        <f>2.38/2</f>
        <v>1.19</v>
      </c>
      <c r="BL33" s="137" t="s">
        <v>116</v>
      </c>
      <c r="BM33" s="184">
        <f t="shared" si="14"/>
        <v>1.19</v>
      </c>
      <c r="BN33" s="95">
        <f t="shared" si="15"/>
        <v>0</v>
      </c>
      <c r="BO33" s="182">
        <f>2.33/2</f>
        <v>1.165</v>
      </c>
      <c r="BP33" s="137" t="s">
        <v>116</v>
      </c>
      <c r="BQ33" s="182">
        <f>2.27/2</f>
        <v>1.135</v>
      </c>
      <c r="BR33" s="137" t="s">
        <v>116</v>
      </c>
      <c r="BS33" s="182">
        <f>2.22/2</f>
        <v>1.1100000000000001</v>
      </c>
      <c r="BT33" s="137" t="s">
        <v>116</v>
      </c>
      <c r="BU33" s="184">
        <f t="shared" si="16"/>
        <v>1.1366666666666667</v>
      </c>
      <c r="BV33" s="95">
        <f t="shared" si="17"/>
        <v>2.7537852736430481E-2</v>
      </c>
      <c r="BW33" s="182">
        <f>2.44/2</f>
        <v>1.22</v>
      </c>
      <c r="BX33" s="137" t="s">
        <v>116</v>
      </c>
      <c r="BY33" s="182">
        <f>2.38/2</f>
        <v>1.19</v>
      </c>
      <c r="BZ33" s="137" t="s">
        <v>116</v>
      </c>
      <c r="CA33" s="182">
        <f>2.44/2</f>
        <v>1.22</v>
      </c>
      <c r="CB33" s="140" t="s">
        <v>116</v>
      </c>
      <c r="CC33" s="184">
        <f t="shared" si="18"/>
        <v>1.21</v>
      </c>
      <c r="CD33" s="95">
        <f t="shared" si="19"/>
        <v>1.7320508075688787E-2</v>
      </c>
      <c r="CE33" s="148">
        <v>8.7100000000000009</v>
      </c>
      <c r="CF33" s="137" t="s">
        <v>35</v>
      </c>
      <c r="CG33" s="148">
        <v>6.19</v>
      </c>
      <c r="CH33" s="137" t="s">
        <v>35</v>
      </c>
      <c r="CI33" s="99">
        <v>5.51</v>
      </c>
      <c r="CJ33" s="137" t="s">
        <v>96</v>
      </c>
      <c r="CK33" s="96">
        <f>AVERAGE(CE33,CG33)</f>
        <v>7.4500000000000011</v>
      </c>
      <c r="CL33" s="409">
        <f>STDEV(CE33,CG33)</f>
        <v>1.7819090885900968</v>
      </c>
      <c r="CM33" s="182">
        <f>2.44/2</f>
        <v>1.22</v>
      </c>
      <c r="CN33" s="137" t="s">
        <v>116</v>
      </c>
      <c r="CO33" s="182">
        <f>2.44/2</f>
        <v>1.22</v>
      </c>
      <c r="CP33" s="137" t="s">
        <v>116</v>
      </c>
      <c r="CQ33" s="182">
        <f>2.38/2</f>
        <v>1.19</v>
      </c>
      <c r="CR33" s="137" t="s">
        <v>116</v>
      </c>
      <c r="CS33" s="184">
        <f t="shared" si="22"/>
        <v>1.21</v>
      </c>
      <c r="CT33" s="95">
        <f t="shared" si="23"/>
        <v>1.732050807568879E-2</v>
      </c>
      <c r="CU33" s="182">
        <v>1.22</v>
      </c>
      <c r="CV33" s="137" t="s">
        <v>96</v>
      </c>
      <c r="CW33" s="182">
        <v>1.1499999999999999</v>
      </c>
      <c r="CX33" s="137" t="s">
        <v>96</v>
      </c>
      <c r="CY33" s="182">
        <v>1.22</v>
      </c>
      <c r="CZ33" s="137" t="s">
        <v>96</v>
      </c>
      <c r="DA33" s="184">
        <f t="shared" si="24"/>
        <v>1.1966666666666665</v>
      </c>
      <c r="DB33" s="95">
        <f t="shared" si="25"/>
        <v>4.0414518843273836E-2</v>
      </c>
      <c r="DC33" s="182">
        <f>2.33/2</f>
        <v>1.165</v>
      </c>
      <c r="DD33" s="137" t="s">
        <v>116</v>
      </c>
      <c r="DE33" s="182">
        <f>2.38/2</f>
        <v>1.19</v>
      </c>
      <c r="DF33" s="137" t="s">
        <v>116</v>
      </c>
      <c r="DG33" s="182">
        <f>2.33/2</f>
        <v>1.165</v>
      </c>
      <c r="DH33" s="137" t="s">
        <v>116</v>
      </c>
      <c r="DI33" s="184">
        <f t="shared" si="26"/>
        <v>1.1733333333333333</v>
      </c>
      <c r="DJ33" s="95">
        <f t="shared" si="27"/>
        <v>1.4433756729740593E-2</v>
      </c>
    </row>
    <row r="34" spans="1:114" s="191" customFormat="1" x14ac:dyDescent="0.25">
      <c r="A34" s="410" t="s">
        <v>118</v>
      </c>
      <c r="B34" s="149"/>
      <c r="C34" s="411">
        <v>1.1100000000000001</v>
      </c>
      <c r="D34" s="412" t="s">
        <v>116</v>
      </c>
      <c r="E34" s="411">
        <v>1.1499999999999999</v>
      </c>
      <c r="F34" s="412" t="s">
        <v>116</v>
      </c>
      <c r="G34" s="411">
        <v>1.1399999999999999</v>
      </c>
      <c r="H34" s="412" t="s">
        <v>116</v>
      </c>
      <c r="I34" s="372">
        <f t="shared" si="0"/>
        <v>1.1333333333333331</v>
      </c>
      <c r="J34" s="413">
        <f t="shared" si="1"/>
        <v>2.0816659994661223E-2</v>
      </c>
      <c r="K34" s="411">
        <v>0.436</v>
      </c>
      <c r="L34" s="412" t="s">
        <v>96</v>
      </c>
      <c r="M34" s="411">
        <v>1.1499999999999999</v>
      </c>
      <c r="N34" s="412" t="s">
        <v>116</v>
      </c>
      <c r="O34" s="411">
        <v>1.05</v>
      </c>
      <c r="P34" s="412" t="s">
        <v>116</v>
      </c>
      <c r="Q34" s="372">
        <f t="shared" si="2"/>
        <v>0.87866666666666671</v>
      </c>
      <c r="R34" s="413">
        <f t="shared" si="3"/>
        <v>0.38660746673251556</v>
      </c>
      <c r="S34" s="411">
        <v>0.40100000000000002</v>
      </c>
      <c r="T34" s="412" t="s">
        <v>96</v>
      </c>
      <c r="U34" s="411">
        <v>0.75700000000000001</v>
      </c>
      <c r="V34" s="412" t="s">
        <v>96</v>
      </c>
      <c r="W34" s="411">
        <v>0.56999999999999995</v>
      </c>
      <c r="X34" s="412" t="s">
        <v>96</v>
      </c>
      <c r="Y34" s="372">
        <f t="shared" si="4"/>
        <v>0.57599999999999996</v>
      </c>
      <c r="Z34" s="413">
        <f t="shared" si="5"/>
        <v>0.17807582654588511</v>
      </c>
      <c r="AA34" s="411">
        <v>0.76200000000000001</v>
      </c>
      <c r="AB34" s="412" t="s">
        <v>96</v>
      </c>
      <c r="AC34" s="411">
        <v>0.57899999999999996</v>
      </c>
      <c r="AD34" s="412" t="s">
        <v>96</v>
      </c>
      <c r="AE34" s="411">
        <v>1.1399999999999999</v>
      </c>
      <c r="AF34" s="412" t="s">
        <v>116</v>
      </c>
      <c r="AG34" s="372">
        <f t="shared" si="6"/>
        <v>0.82699999999999996</v>
      </c>
      <c r="AH34" s="413">
        <f t="shared" si="7"/>
        <v>0.28609264233810749</v>
      </c>
      <c r="AI34" s="411">
        <v>93.8</v>
      </c>
      <c r="AJ34" s="412" t="s">
        <v>35</v>
      </c>
      <c r="AK34" s="411">
        <v>93.6</v>
      </c>
      <c r="AL34" s="412" t="s">
        <v>35</v>
      </c>
      <c r="AM34" s="411">
        <v>109</v>
      </c>
      <c r="AN34" s="412" t="s">
        <v>35</v>
      </c>
      <c r="AO34" s="98">
        <f t="shared" si="8"/>
        <v>98.8</v>
      </c>
      <c r="AP34" s="95">
        <f t="shared" si="9"/>
        <v>8.8340251301431127</v>
      </c>
      <c r="AQ34" s="418">
        <v>856</v>
      </c>
      <c r="AR34" s="419" t="s">
        <v>51</v>
      </c>
      <c r="AS34" s="418">
        <v>882</v>
      </c>
      <c r="AT34" s="419" t="s">
        <v>116</v>
      </c>
      <c r="AU34" s="418">
        <v>834</v>
      </c>
      <c r="AV34" s="419" t="s">
        <v>116</v>
      </c>
      <c r="AW34" s="98">
        <f>AVERAGE(AQ34,AS34,AU34)</f>
        <v>857.33333333333337</v>
      </c>
      <c r="AX34" s="409">
        <f>STDEV(AQ34,AS34,AU34)</f>
        <v>24.027761721253466</v>
      </c>
      <c r="AY34" s="415">
        <f>1.19/2</f>
        <v>0.59499999999999997</v>
      </c>
      <c r="AZ34" s="412" t="s">
        <v>116</v>
      </c>
      <c r="BA34" s="415">
        <f>1.19/2</f>
        <v>0.59499999999999997</v>
      </c>
      <c r="BB34" s="412" t="s">
        <v>116</v>
      </c>
      <c r="BC34" s="415">
        <f>1.19/2</f>
        <v>0.59499999999999997</v>
      </c>
      <c r="BD34" s="412" t="s">
        <v>116</v>
      </c>
      <c r="BE34" s="184">
        <f t="shared" si="12"/>
        <v>0.59499999999999997</v>
      </c>
      <c r="BF34" s="95">
        <f t="shared" si="13"/>
        <v>0</v>
      </c>
      <c r="BG34" s="415">
        <f>1.19/2</f>
        <v>0.59499999999999997</v>
      </c>
      <c r="BH34" s="412" t="s">
        <v>116</v>
      </c>
      <c r="BI34" s="415">
        <f>1.19/2</f>
        <v>0.59499999999999997</v>
      </c>
      <c r="BJ34" s="412" t="s">
        <v>116</v>
      </c>
      <c r="BK34" s="415">
        <f>1.19/2</f>
        <v>0.59499999999999997</v>
      </c>
      <c r="BL34" s="412" t="s">
        <v>116</v>
      </c>
      <c r="BM34" s="416">
        <f t="shared" si="14"/>
        <v>0.59499999999999997</v>
      </c>
      <c r="BN34" s="413">
        <f t="shared" si="15"/>
        <v>0</v>
      </c>
      <c r="BO34" s="415">
        <f>1.16/2</f>
        <v>0.57999999999999996</v>
      </c>
      <c r="BP34" s="412" t="s">
        <v>116</v>
      </c>
      <c r="BQ34" s="415">
        <f>1.14/2</f>
        <v>0.56999999999999995</v>
      </c>
      <c r="BR34" s="412" t="s">
        <v>116</v>
      </c>
      <c r="BS34" s="415">
        <f>1.11/2</f>
        <v>0.55500000000000005</v>
      </c>
      <c r="BT34" s="412" t="s">
        <v>116</v>
      </c>
      <c r="BU34" s="184">
        <f t="shared" si="16"/>
        <v>0.56833333333333336</v>
      </c>
      <c r="BV34" s="95">
        <f t="shared" si="17"/>
        <v>1.2583057392117869E-2</v>
      </c>
      <c r="BW34" s="411">
        <v>12.1</v>
      </c>
      <c r="BX34" s="412" t="s">
        <v>35</v>
      </c>
      <c r="BY34" s="411">
        <v>14.6</v>
      </c>
      <c r="BZ34" s="412" t="s">
        <v>35</v>
      </c>
      <c r="CA34" s="411">
        <v>18.8</v>
      </c>
      <c r="CB34" s="417" t="s">
        <v>35</v>
      </c>
      <c r="CC34" s="98">
        <f t="shared" si="18"/>
        <v>15.166666666666666</v>
      </c>
      <c r="CD34" s="95">
        <f t="shared" si="19"/>
        <v>3.3857544703261206</v>
      </c>
      <c r="CE34" s="411">
        <v>15.5</v>
      </c>
      <c r="CF34" s="412" t="s">
        <v>35</v>
      </c>
      <c r="CG34" s="411">
        <v>12.5</v>
      </c>
      <c r="CH34" s="412" t="s">
        <v>35</v>
      </c>
      <c r="CI34" s="411">
        <v>12.2</v>
      </c>
      <c r="CJ34" s="412" t="s">
        <v>35</v>
      </c>
      <c r="CK34" s="414">
        <f t="shared" si="20"/>
        <v>13.4</v>
      </c>
      <c r="CL34" s="413">
        <f t="shared" si="21"/>
        <v>1.8248287590894459</v>
      </c>
      <c r="CM34" s="415">
        <v>0.61</v>
      </c>
      <c r="CN34" s="412" t="s">
        <v>96</v>
      </c>
      <c r="CO34" s="415">
        <v>0.61</v>
      </c>
      <c r="CP34" s="412" t="s">
        <v>96</v>
      </c>
      <c r="CQ34" s="415">
        <v>0.59499999999999997</v>
      </c>
      <c r="CR34" s="412" t="s">
        <v>96</v>
      </c>
      <c r="CS34" s="184">
        <f t="shared" si="22"/>
        <v>0.60499999999999998</v>
      </c>
      <c r="CT34" s="95">
        <f t="shared" si="23"/>
        <v>8.6602540378443952E-3</v>
      </c>
      <c r="CU34" s="415">
        <v>0.61</v>
      </c>
      <c r="CV34" s="412" t="s">
        <v>96</v>
      </c>
      <c r="CW34" s="415">
        <v>0.57499999999999996</v>
      </c>
      <c r="CX34" s="412" t="s">
        <v>96</v>
      </c>
      <c r="CY34" s="415">
        <v>0.61</v>
      </c>
      <c r="CZ34" s="412" t="s">
        <v>96</v>
      </c>
      <c r="DA34" s="184">
        <f t="shared" si="24"/>
        <v>0.59833333333333327</v>
      </c>
      <c r="DB34" s="95">
        <f t="shared" si="25"/>
        <v>2.0207259421636918E-2</v>
      </c>
      <c r="DC34" s="415">
        <f>1.16/2</f>
        <v>0.57999999999999996</v>
      </c>
      <c r="DD34" s="412" t="s">
        <v>116</v>
      </c>
      <c r="DE34" s="415">
        <f>1.19/2</f>
        <v>0.59499999999999997</v>
      </c>
      <c r="DF34" s="412" t="s">
        <v>116</v>
      </c>
      <c r="DG34" s="415">
        <f>1.16/2</f>
        <v>0.57999999999999996</v>
      </c>
      <c r="DH34" s="412" t="s">
        <v>116</v>
      </c>
      <c r="DI34" s="184">
        <f t="shared" si="26"/>
        <v>0.58499999999999996</v>
      </c>
      <c r="DJ34" s="95">
        <f t="shared" si="27"/>
        <v>8.6602540378443935E-3</v>
      </c>
    </row>
    <row r="35" spans="1:114" x14ac:dyDescent="0.25">
      <c r="A35" s="122" t="s">
        <v>124</v>
      </c>
      <c r="C35" s="99">
        <v>1.1100000000000001</v>
      </c>
      <c r="D35" s="137" t="s">
        <v>116</v>
      </c>
      <c r="E35" s="99">
        <v>1.1499999999999999</v>
      </c>
      <c r="F35" s="137" t="s">
        <v>116</v>
      </c>
      <c r="G35" s="99">
        <v>1.1399999999999999</v>
      </c>
      <c r="H35" s="137" t="s">
        <v>116</v>
      </c>
      <c r="I35" s="94">
        <f t="shared" si="0"/>
        <v>1.1333333333333331</v>
      </c>
      <c r="J35" s="95">
        <f t="shared" si="1"/>
        <v>2.0816659994661223E-2</v>
      </c>
      <c r="K35" s="99">
        <v>1.1100000000000001</v>
      </c>
      <c r="L35" s="137" t="s">
        <v>116</v>
      </c>
      <c r="M35" s="99">
        <v>1.1499999999999999</v>
      </c>
      <c r="N35" s="137" t="s">
        <v>116</v>
      </c>
      <c r="O35" s="99">
        <v>1.05</v>
      </c>
      <c r="P35" s="137" t="s">
        <v>116</v>
      </c>
      <c r="Q35" s="94">
        <f t="shared" si="2"/>
        <v>1.1033333333333333</v>
      </c>
      <c r="R35" s="95">
        <f t="shared" si="3"/>
        <v>5.0332229568471609E-2</v>
      </c>
      <c r="S35" s="99">
        <v>1.06</v>
      </c>
      <c r="T35" s="137" t="s">
        <v>116</v>
      </c>
      <c r="U35" s="99">
        <v>1.1599999999999999</v>
      </c>
      <c r="V35" s="137" t="s">
        <v>116</v>
      </c>
      <c r="W35" s="99">
        <v>1.1399999999999999</v>
      </c>
      <c r="X35" s="137" t="s">
        <v>116</v>
      </c>
      <c r="Y35" s="94">
        <f t="shared" si="4"/>
        <v>1.1199999999999999</v>
      </c>
      <c r="Z35" s="95">
        <f t="shared" si="5"/>
        <v>5.2915026221291732E-2</v>
      </c>
      <c r="AA35" s="99">
        <v>1.1100000000000001</v>
      </c>
      <c r="AB35" s="137" t="s">
        <v>116</v>
      </c>
      <c r="AC35" s="99">
        <v>1.1100000000000001</v>
      </c>
      <c r="AD35" s="137" t="s">
        <v>116</v>
      </c>
      <c r="AE35" s="99">
        <v>1.1399999999999999</v>
      </c>
      <c r="AF35" s="137" t="s">
        <v>116</v>
      </c>
      <c r="AG35" s="94">
        <f t="shared" si="6"/>
        <v>1.1200000000000001</v>
      </c>
      <c r="AH35" s="95">
        <f t="shared" si="7"/>
        <v>1.7320508075688662E-2</v>
      </c>
      <c r="AI35" s="182">
        <v>0.53</v>
      </c>
      <c r="AJ35" s="137" t="s">
        <v>96</v>
      </c>
      <c r="AK35" s="182">
        <v>0.57999999999999996</v>
      </c>
      <c r="AL35" s="137" t="s">
        <v>96</v>
      </c>
      <c r="AM35" s="182">
        <v>0.59499999999999997</v>
      </c>
      <c r="AN35" s="137" t="s">
        <v>96</v>
      </c>
      <c r="AO35" s="184">
        <f t="shared" si="8"/>
        <v>0.56833333333333325</v>
      </c>
      <c r="AP35" s="95">
        <f t="shared" si="9"/>
        <v>3.4034296427770193E-2</v>
      </c>
      <c r="AQ35" s="99">
        <v>36.6</v>
      </c>
      <c r="AR35" s="137" t="s">
        <v>35</v>
      </c>
      <c r="AS35" s="99">
        <v>32.4</v>
      </c>
      <c r="AT35" s="137" t="s">
        <v>35</v>
      </c>
      <c r="AU35" s="99">
        <v>33.200000000000003</v>
      </c>
      <c r="AV35" s="137" t="s">
        <v>35</v>
      </c>
      <c r="AW35" s="98">
        <f t="shared" si="10"/>
        <v>34.06666666666667</v>
      </c>
      <c r="AX35" s="95">
        <f t="shared" si="11"/>
        <v>2.2300971578236983</v>
      </c>
      <c r="AY35" s="99">
        <v>1.19</v>
      </c>
      <c r="AZ35" s="137" t="s">
        <v>116</v>
      </c>
      <c r="BA35" s="148">
        <v>10.3</v>
      </c>
      <c r="BB35" s="137" t="s">
        <v>35</v>
      </c>
      <c r="BC35" s="148">
        <v>10.6</v>
      </c>
      <c r="BD35" s="137" t="s">
        <v>35</v>
      </c>
      <c r="BE35" s="96">
        <f>AVERAGE(BA35,BC35)</f>
        <v>10.45</v>
      </c>
      <c r="BF35" s="409">
        <f>STDEV(BA35,BC35)</f>
        <v>0.21213203435596351</v>
      </c>
      <c r="BG35" s="182">
        <f>1.19/2</f>
        <v>0.59499999999999997</v>
      </c>
      <c r="BH35" s="137" t="s">
        <v>116</v>
      </c>
      <c r="BI35" s="182">
        <f>1.19/2</f>
        <v>0.59499999999999997</v>
      </c>
      <c r="BJ35" s="137" t="s">
        <v>116</v>
      </c>
      <c r="BK35" s="182">
        <f>1.19/2</f>
        <v>0.59499999999999997</v>
      </c>
      <c r="BL35" s="137" t="s">
        <v>116</v>
      </c>
      <c r="BM35" s="184">
        <f t="shared" si="14"/>
        <v>0.59499999999999997</v>
      </c>
      <c r="BN35" s="95">
        <f t="shared" si="15"/>
        <v>0</v>
      </c>
      <c r="BO35" s="182">
        <f>1.16/2</f>
        <v>0.57999999999999996</v>
      </c>
      <c r="BP35" s="137" t="s">
        <v>116</v>
      </c>
      <c r="BQ35" s="182">
        <f>1.14/2</f>
        <v>0.56999999999999995</v>
      </c>
      <c r="BR35" s="137" t="s">
        <v>116</v>
      </c>
      <c r="BS35" s="182">
        <f>1.11/2</f>
        <v>0.55500000000000005</v>
      </c>
      <c r="BT35" s="137" t="s">
        <v>116</v>
      </c>
      <c r="BU35" s="184">
        <f t="shared" si="16"/>
        <v>0.56833333333333336</v>
      </c>
      <c r="BV35" s="95">
        <f t="shared" si="17"/>
        <v>1.2583057392117869E-2</v>
      </c>
      <c r="BW35" s="99">
        <v>1.22</v>
      </c>
      <c r="BX35" s="137" t="s">
        <v>116</v>
      </c>
      <c r="BY35" s="99">
        <v>7.48</v>
      </c>
      <c r="BZ35" s="137" t="s">
        <v>35</v>
      </c>
      <c r="CA35" s="99">
        <v>10.7</v>
      </c>
      <c r="CB35" s="140" t="s">
        <v>35</v>
      </c>
      <c r="CC35" s="96">
        <f>AVERAGE(BY35,CA35)</f>
        <v>9.09</v>
      </c>
      <c r="CD35" s="176">
        <f>STDEV(BY35,CA35)</f>
        <v>2.2768838354206777</v>
      </c>
      <c r="CE35" s="99">
        <v>15</v>
      </c>
      <c r="CF35" s="137" t="s">
        <v>35</v>
      </c>
      <c r="CG35" s="99">
        <v>10.8</v>
      </c>
      <c r="CH35" s="137" t="s">
        <v>35</v>
      </c>
      <c r="CI35" s="99">
        <v>11.2</v>
      </c>
      <c r="CJ35" s="137" t="s">
        <v>35</v>
      </c>
      <c r="CK35" s="98">
        <f t="shared" si="20"/>
        <v>12.333333333333334</v>
      </c>
      <c r="CL35" s="95">
        <f t="shared" si="21"/>
        <v>2.3180451534284949</v>
      </c>
      <c r="CM35" s="186">
        <v>0.61</v>
      </c>
      <c r="CN35" s="187" t="s">
        <v>96</v>
      </c>
      <c r="CO35" s="186">
        <f>1.22/2</f>
        <v>0.61</v>
      </c>
      <c r="CP35" s="187" t="s">
        <v>116</v>
      </c>
      <c r="CQ35" s="186">
        <v>0.59499999999999997</v>
      </c>
      <c r="CR35" s="137" t="s">
        <v>96</v>
      </c>
      <c r="CS35" s="184">
        <f t="shared" si="22"/>
        <v>0.60499999999999998</v>
      </c>
      <c r="CT35" s="95">
        <f t="shared" si="23"/>
        <v>8.6602540378443952E-3</v>
      </c>
      <c r="CU35" s="182">
        <v>0.61</v>
      </c>
      <c r="CV35" s="137" t="s">
        <v>96</v>
      </c>
      <c r="CW35" s="186">
        <v>0.57499999999999996</v>
      </c>
      <c r="CX35" s="137" t="s">
        <v>96</v>
      </c>
      <c r="CY35" s="182">
        <v>0.61</v>
      </c>
      <c r="CZ35" s="137" t="s">
        <v>96</v>
      </c>
      <c r="DA35" s="184">
        <f t="shared" si="24"/>
        <v>0.59833333333333327</v>
      </c>
      <c r="DB35" s="95">
        <f t="shared" si="25"/>
        <v>2.0207259421636918E-2</v>
      </c>
      <c r="DC35" s="182">
        <f>1.16/2</f>
        <v>0.57999999999999996</v>
      </c>
      <c r="DD35" s="137" t="s">
        <v>116</v>
      </c>
      <c r="DE35" s="182">
        <f>1.19/2</f>
        <v>0.59499999999999997</v>
      </c>
      <c r="DF35" s="137" t="s">
        <v>116</v>
      </c>
      <c r="DG35" s="182">
        <f>1.16/2</f>
        <v>0.57999999999999996</v>
      </c>
      <c r="DH35" s="137" t="s">
        <v>116</v>
      </c>
      <c r="DI35" s="184">
        <f t="shared" si="26"/>
        <v>0.58499999999999996</v>
      </c>
      <c r="DJ35" s="95">
        <f t="shared" si="27"/>
        <v>8.6602540378443935E-3</v>
      </c>
    </row>
    <row r="36" spans="1:114" x14ac:dyDescent="0.25">
      <c r="A36" s="142" t="s">
        <v>129</v>
      </c>
      <c r="B36" s="144"/>
      <c r="C36" s="100">
        <v>1.1100000000000001</v>
      </c>
      <c r="D36" s="145" t="s">
        <v>116</v>
      </c>
      <c r="E36" s="100">
        <v>1.1499999999999999</v>
      </c>
      <c r="F36" s="145" t="s">
        <v>116</v>
      </c>
      <c r="G36" s="100">
        <v>1.1399999999999999</v>
      </c>
      <c r="H36" s="145" t="s">
        <v>116</v>
      </c>
      <c r="I36" s="94">
        <f t="shared" si="0"/>
        <v>1.1333333333333331</v>
      </c>
      <c r="J36" s="95">
        <f t="shared" si="1"/>
        <v>2.0816659994661223E-2</v>
      </c>
      <c r="K36" s="100">
        <v>1.1100000000000001</v>
      </c>
      <c r="L36" s="145" t="s">
        <v>116</v>
      </c>
      <c r="M36" s="100">
        <v>5.25</v>
      </c>
      <c r="N36" s="145" t="s">
        <v>96</v>
      </c>
      <c r="O36" s="100">
        <v>1.5</v>
      </c>
      <c r="P36" s="145" t="s">
        <v>96</v>
      </c>
      <c r="Q36" s="94">
        <f t="shared" si="2"/>
        <v>2.62</v>
      </c>
      <c r="R36" s="95">
        <f t="shared" si="3"/>
        <v>2.2859790025282383</v>
      </c>
      <c r="S36" s="100">
        <v>1.06</v>
      </c>
      <c r="T36" s="145" t="s">
        <v>116</v>
      </c>
      <c r="U36" s="100">
        <v>1.1599999999999999</v>
      </c>
      <c r="V36" s="145" t="s">
        <v>116</v>
      </c>
      <c r="W36" s="100">
        <v>1.1399999999999999</v>
      </c>
      <c r="X36" s="145" t="s">
        <v>116</v>
      </c>
      <c r="Y36" s="94">
        <f t="shared" si="4"/>
        <v>1.1199999999999999</v>
      </c>
      <c r="Z36" s="95">
        <f t="shared" si="5"/>
        <v>5.2915026221291732E-2</v>
      </c>
      <c r="AA36" s="100">
        <v>1.1100000000000001</v>
      </c>
      <c r="AB36" s="145" t="s">
        <v>116</v>
      </c>
      <c r="AC36" s="100">
        <v>1.1100000000000001</v>
      </c>
      <c r="AD36" s="145" t="s">
        <v>116</v>
      </c>
      <c r="AE36" s="100">
        <v>1.1399999999999999</v>
      </c>
      <c r="AF36" s="145" t="s">
        <v>116</v>
      </c>
      <c r="AG36" s="94">
        <f t="shared" si="6"/>
        <v>1.1200000000000001</v>
      </c>
      <c r="AH36" s="95">
        <f t="shared" si="7"/>
        <v>1.7320508075688662E-2</v>
      </c>
      <c r="AI36" s="100">
        <v>5210</v>
      </c>
      <c r="AJ36" s="145" t="s">
        <v>51</v>
      </c>
      <c r="AK36" s="100">
        <v>5070</v>
      </c>
      <c r="AL36" s="145" t="s">
        <v>51</v>
      </c>
      <c r="AM36" s="100">
        <v>5680</v>
      </c>
      <c r="AN36" s="145" t="s">
        <v>51</v>
      </c>
      <c r="AO36" s="98">
        <f t="shared" si="8"/>
        <v>5320</v>
      </c>
      <c r="AP36" s="95">
        <f t="shared" si="9"/>
        <v>319.53090617340916</v>
      </c>
      <c r="AQ36" s="100">
        <v>25300</v>
      </c>
      <c r="AR36" s="145" t="s">
        <v>51</v>
      </c>
      <c r="AS36" s="100">
        <v>24700</v>
      </c>
      <c r="AT36" s="145" t="s">
        <v>51</v>
      </c>
      <c r="AU36" s="100">
        <v>20200</v>
      </c>
      <c r="AV36" s="145" t="s">
        <v>51</v>
      </c>
      <c r="AW36" s="98">
        <f t="shared" si="10"/>
        <v>23400</v>
      </c>
      <c r="AX36" s="95">
        <f t="shared" si="11"/>
        <v>2787.4719729532708</v>
      </c>
      <c r="AY36" s="100">
        <v>1870</v>
      </c>
      <c r="AZ36" s="145" t="s">
        <v>51</v>
      </c>
      <c r="BA36" s="100">
        <v>3340</v>
      </c>
      <c r="BB36" s="145" t="s">
        <v>51</v>
      </c>
      <c r="BC36" s="100">
        <v>3280</v>
      </c>
      <c r="BD36" s="145" t="s">
        <v>51</v>
      </c>
      <c r="BE36" s="98">
        <f t="shared" si="12"/>
        <v>2830</v>
      </c>
      <c r="BF36" s="95">
        <f t="shared" si="13"/>
        <v>831.92547743172281</v>
      </c>
      <c r="BG36" s="100">
        <v>540</v>
      </c>
      <c r="BH36" s="145" t="s">
        <v>51</v>
      </c>
      <c r="BI36" s="100">
        <v>504</v>
      </c>
      <c r="BJ36" s="145" t="s">
        <v>51</v>
      </c>
      <c r="BK36" s="100">
        <v>312</v>
      </c>
      <c r="BL36" s="145" t="s">
        <v>51</v>
      </c>
      <c r="BM36" s="98">
        <f t="shared" si="14"/>
        <v>452</v>
      </c>
      <c r="BN36" s="95">
        <f t="shared" si="15"/>
        <v>122.5724275683565</v>
      </c>
      <c r="BO36" s="100">
        <v>106</v>
      </c>
      <c r="BP36" s="145" t="s">
        <v>35</v>
      </c>
      <c r="BQ36" s="100">
        <v>79.7</v>
      </c>
      <c r="BR36" s="145" t="s">
        <v>35</v>
      </c>
      <c r="BS36" s="100">
        <v>200</v>
      </c>
      <c r="BT36" s="145" t="s">
        <v>35</v>
      </c>
      <c r="BU36" s="98">
        <f t="shared" si="16"/>
        <v>128.56666666666666</v>
      </c>
      <c r="BV36" s="97">
        <f t="shared" si="17"/>
        <v>63.245263327251102</v>
      </c>
      <c r="BW36" s="100">
        <v>20600</v>
      </c>
      <c r="BX36" s="145" t="s">
        <v>51</v>
      </c>
      <c r="BY36" s="100">
        <v>19800</v>
      </c>
      <c r="BZ36" s="145" t="s">
        <v>51</v>
      </c>
      <c r="CA36" s="100">
        <v>30500</v>
      </c>
      <c r="CB36" s="147" t="s">
        <v>51</v>
      </c>
      <c r="CC36" s="98">
        <f t="shared" si="18"/>
        <v>23633.333333333332</v>
      </c>
      <c r="CD36" s="95">
        <f t="shared" si="19"/>
        <v>5960.1454120963672</v>
      </c>
      <c r="CE36" s="100">
        <v>20200</v>
      </c>
      <c r="CF36" s="145" t="s">
        <v>51</v>
      </c>
      <c r="CG36" s="100">
        <v>16500</v>
      </c>
      <c r="CH36" s="145" t="s">
        <v>51</v>
      </c>
      <c r="CI36" s="100">
        <v>17800</v>
      </c>
      <c r="CJ36" s="145" t="s">
        <v>51</v>
      </c>
      <c r="CK36" s="98">
        <f t="shared" si="20"/>
        <v>18166.666666666668</v>
      </c>
      <c r="CL36" s="95">
        <f t="shared" si="21"/>
        <v>1877.0544300401448</v>
      </c>
      <c r="CM36" s="100">
        <v>1920</v>
      </c>
      <c r="CN36" s="145" t="s">
        <v>51</v>
      </c>
      <c r="CO36" s="100">
        <v>2180</v>
      </c>
      <c r="CP36" s="145" t="s">
        <v>51</v>
      </c>
      <c r="CQ36" s="100">
        <v>2800</v>
      </c>
      <c r="CR36" s="145" t="s">
        <v>51</v>
      </c>
      <c r="CS36" s="98">
        <f t="shared" si="22"/>
        <v>2300</v>
      </c>
      <c r="CT36" s="95">
        <f t="shared" si="23"/>
        <v>452.10618221829259</v>
      </c>
      <c r="CU36" s="100">
        <v>1300</v>
      </c>
      <c r="CV36" s="145" t="s">
        <v>51</v>
      </c>
      <c r="CW36" s="100">
        <v>1190</v>
      </c>
      <c r="CX36" s="145" t="s">
        <v>51</v>
      </c>
      <c r="CY36" s="100">
        <v>1400</v>
      </c>
      <c r="CZ36" s="145" t="s">
        <v>51</v>
      </c>
      <c r="DA36" s="98">
        <f t="shared" si="24"/>
        <v>1296.6666666666667</v>
      </c>
      <c r="DB36" s="95">
        <f t="shared" si="25"/>
        <v>105.03967504392487</v>
      </c>
      <c r="DC36" s="100">
        <v>160</v>
      </c>
      <c r="DD36" s="145" t="s">
        <v>35</v>
      </c>
      <c r="DE36" s="100">
        <v>144</v>
      </c>
      <c r="DF36" s="145" t="s">
        <v>35</v>
      </c>
      <c r="DG36" s="100">
        <v>130</v>
      </c>
      <c r="DH36" s="145" t="s">
        <v>35</v>
      </c>
      <c r="DI36" s="98">
        <f t="shared" si="26"/>
        <v>144.66666666666666</v>
      </c>
      <c r="DJ36" s="95">
        <f t="shared" si="27"/>
        <v>15.01110699893027</v>
      </c>
    </row>
    <row r="37" spans="1:114" x14ac:dyDescent="0.25">
      <c r="A37" s="122" t="s">
        <v>139</v>
      </c>
      <c r="C37" s="99">
        <v>0.55600000000000005</v>
      </c>
      <c r="D37" s="137" t="s">
        <v>116</v>
      </c>
      <c r="E37" s="99">
        <v>0.57599999999999996</v>
      </c>
      <c r="F37" s="137" t="s">
        <v>116</v>
      </c>
      <c r="G37" s="99">
        <v>0.56799999999999995</v>
      </c>
      <c r="H37" s="137" t="s">
        <v>116</v>
      </c>
      <c r="I37" s="94">
        <f t="shared" si="0"/>
        <v>0.56666666666666676</v>
      </c>
      <c r="J37" s="95">
        <f t="shared" si="1"/>
        <v>1.0066445913694284E-2</v>
      </c>
      <c r="K37" s="99">
        <v>2.65</v>
      </c>
      <c r="L37" s="137" t="s">
        <v>96</v>
      </c>
      <c r="M37" s="99">
        <v>1.91</v>
      </c>
      <c r="N37" s="137" t="s">
        <v>96</v>
      </c>
      <c r="O37" s="148">
        <v>5.32</v>
      </c>
      <c r="P37" s="137" t="s">
        <v>35</v>
      </c>
      <c r="Q37" s="94">
        <f t="shared" si="2"/>
        <v>3.293333333333333</v>
      </c>
      <c r="R37" s="95">
        <f t="shared" si="3"/>
        <v>1.7937205282131705</v>
      </c>
      <c r="S37" s="99">
        <v>0.53200000000000003</v>
      </c>
      <c r="T37" s="137" t="s">
        <v>116</v>
      </c>
      <c r="U37" s="99">
        <v>0.318</v>
      </c>
      <c r="V37" s="137" t="s">
        <v>96</v>
      </c>
      <c r="W37" s="99">
        <v>0.56799999999999995</v>
      </c>
      <c r="X37" s="137" t="s">
        <v>116</v>
      </c>
      <c r="Y37" s="94">
        <f t="shared" si="4"/>
        <v>0.47266666666666673</v>
      </c>
      <c r="Z37" s="95">
        <f t="shared" si="5"/>
        <v>0.13514930015850318</v>
      </c>
      <c r="AA37" s="99">
        <v>0.30499999999999999</v>
      </c>
      <c r="AB37" s="137" t="s">
        <v>96</v>
      </c>
      <c r="AC37" s="99">
        <v>0.23599999999999999</v>
      </c>
      <c r="AD37" s="137" t="s">
        <v>96</v>
      </c>
      <c r="AE37" s="99">
        <v>0.34200000000000003</v>
      </c>
      <c r="AF37" s="137" t="s">
        <v>96</v>
      </c>
      <c r="AG37" s="94">
        <f t="shared" si="6"/>
        <v>0.29433333333333334</v>
      </c>
      <c r="AH37" s="95">
        <f t="shared" si="7"/>
        <v>5.3799008664968277E-2</v>
      </c>
      <c r="AI37" s="182">
        <v>0.26600000000000001</v>
      </c>
      <c r="AJ37" s="137" t="s">
        <v>96</v>
      </c>
      <c r="AK37" s="182">
        <v>0.29049999999999998</v>
      </c>
      <c r="AL37" s="137" t="s">
        <v>96</v>
      </c>
      <c r="AM37" s="182">
        <v>0.29749999999999999</v>
      </c>
      <c r="AN37" s="137" t="s">
        <v>96</v>
      </c>
      <c r="AO37" s="184">
        <f t="shared" si="8"/>
        <v>0.28466666666666668</v>
      </c>
      <c r="AP37" s="95">
        <f t="shared" si="9"/>
        <v>1.6540354691884113E-2</v>
      </c>
      <c r="AQ37" s="99">
        <v>19.100000000000001</v>
      </c>
      <c r="AR37" s="137" t="s">
        <v>35</v>
      </c>
      <c r="AS37" s="99">
        <v>8.23</v>
      </c>
      <c r="AT37" s="137" t="s">
        <v>35</v>
      </c>
      <c r="AU37" s="99">
        <v>9.69</v>
      </c>
      <c r="AV37" s="137" t="s">
        <v>35</v>
      </c>
      <c r="AW37" s="98">
        <f t="shared" si="10"/>
        <v>12.340000000000002</v>
      </c>
      <c r="AX37" s="95">
        <f t="shared" si="11"/>
        <v>5.8996694822676305</v>
      </c>
      <c r="AY37" s="99">
        <v>26.6</v>
      </c>
      <c r="AZ37" s="137" t="s">
        <v>35</v>
      </c>
      <c r="BA37" s="99">
        <v>25.7</v>
      </c>
      <c r="BB37" s="137" t="s">
        <v>35</v>
      </c>
      <c r="BC37" s="99">
        <v>27.5</v>
      </c>
      <c r="BD37" s="137" t="s">
        <v>35</v>
      </c>
      <c r="BE37" s="98">
        <f t="shared" si="12"/>
        <v>26.599999999999998</v>
      </c>
      <c r="BF37" s="95">
        <f t="shared" si="13"/>
        <v>0.90000000000000036</v>
      </c>
      <c r="BG37" s="183">
        <v>0.29749999999999999</v>
      </c>
      <c r="BH37" s="137" t="s">
        <v>96</v>
      </c>
      <c r="BI37" s="183">
        <v>0.29749999999999999</v>
      </c>
      <c r="BJ37" s="137" t="s">
        <v>96</v>
      </c>
      <c r="BK37" s="183">
        <v>0.29749999999999999</v>
      </c>
      <c r="BL37" s="137" t="s">
        <v>96</v>
      </c>
      <c r="BM37" s="184">
        <f t="shared" si="14"/>
        <v>0.29749999999999999</v>
      </c>
      <c r="BN37" s="95">
        <f t="shared" si="15"/>
        <v>0</v>
      </c>
      <c r="BO37" s="182">
        <v>0.29049999999999998</v>
      </c>
      <c r="BP37" s="137" t="s">
        <v>96</v>
      </c>
      <c r="BQ37" s="182">
        <v>0.28399999999999997</v>
      </c>
      <c r="BR37" s="137" t="s">
        <v>96</v>
      </c>
      <c r="BS37" s="182">
        <v>0.27800000000000002</v>
      </c>
      <c r="BT37" s="137" t="s">
        <v>96</v>
      </c>
      <c r="BU37" s="184">
        <f t="shared" si="16"/>
        <v>0.28416666666666668</v>
      </c>
      <c r="BV37" s="95">
        <f t="shared" si="17"/>
        <v>6.2516664445036617E-3</v>
      </c>
      <c r="BW37" s="99">
        <v>6080</v>
      </c>
      <c r="BX37" s="137" t="s">
        <v>51</v>
      </c>
      <c r="BY37" s="99">
        <v>5210</v>
      </c>
      <c r="BZ37" s="137" t="s">
        <v>51</v>
      </c>
      <c r="CA37" s="99">
        <v>8690</v>
      </c>
      <c r="CB37" s="140" t="s">
        <v>51</v>
      </c>
      <c r="CC37" s="98">
        <f t="shared" si="18"/>
        <v>6660</v>
      </c>
      <c r="CD37" s="95">
        <f t="shared" si="19"/>
        <v>1811.0494195355354</v>
      </c>
      <c r="CE37" s="99">
        <v>8200</v>
      </c>
      <c r="CF37" s="137" t="s">
        <v>51</v>
      </c>
      <c r="CG37" s="99">
        <v>6420</v>
      </c>
      <c r="CH37" s="137" t="s">
        <v>51</v>
      </c>
      <c r="CI37" s="99">
        <v>6320</v>
      </c>
      <c r="CJ37" s="137" t="s">
        <v>51</v>
      </c>
      <c r="CK37" s="98">
        <f t="shared" si="20"/>
        <v>6980</v>
      </c>
      <c r="CL37" s="95">
        <f t="shared" si="21"/>
        <v>1057.7334257741882</v>
      </c>
      <c r="CM37" s="99">
        <v>3150</v>
      </c>
      <c r="CN37" s="137" t="s">
        <v>51</v>
      </c>
      <c r="CO37" s="99">
        <v>4450</v>
      </c>
      <c r="CP37" s="137" t="s">
        <v>51</v>
      </c>
      <c r="CQ37" s="99">
        <v>3080</v>
      </c>
      <c r="CR37" s="137" t="s">
        <v>51</v>
      </c>
      <c r="CS37" s="98">
        <f t="shared" si="22"/>
        <v>3560</v>
      </c>
      <c r="CT37" s="95">
        <f t="shared" si="23"/>
        <v>771.55686763841334</v>
      </c>
      <c r="CU37" s="99">
        <v>104</v>
      </c>
      <c r="CV37" s="137" t="s">
        <v>35</v>
      </c>
      <c r="CW37" s="99">
        <v>58</v>
      </c>
      <c r="CX37" s="137" t="s">
        <v>35</v>
      </c>
      <c r="CY37" s="99">
        <v>106</v>
      </c>
      <c r="CZ37" s="137" t="s">
        <v>35</v>
      </c>
      <c r="DA37" s="98">
        <f t="shared" si="24"/>
        <v>89.333333333333329</v>
      </c>
      <c r="DB37" s="95">
        <f t="shared" si="25"/>
        <v>27.153882472555079</v>
      </c>
      <c r="DC37" s="99">
        <v>25.1</v>
      </c>
      <c r="DD37" s="137" t="s">
        <v>35</v>
      </c>
      <c r="DE37" s="99">
        <v>22.9</v>
      </c>
      <c r="DF37" s="137" t="s">
        <v>35</v>
      </c>
      <c r="DG37" s="99">
        <v>30.6</v>
      </c>
      <c r="DH37" s="137" t="s">
        <v>35</v>
      </c>
      <c r="DI37" s="98">
        <f t="shared" si="26"/>
        <v>26.2</v>
      </c>
      <c r="DJ37" s="95">
        <f t="shared" si="27"/>
        <v>3.9661064030104192</v>
      </c>
    </row>
    <row r="38" spans="1:114" x14ac:dyDescent="0.25">
      <c r="A38" s="142" t="s">
        <v>144</v>
      </c>
      <c r="B38" s="144"/>
      <c r="C38" s="100">
        <v>1.1100000000000001</v>
      </c>
      <c r="D38" s="145" t="s">
        <v>116</v>
      </c>
      <c r="E38" s="100">
        <v>1.1499999999999999</v>
      </c>
      <c r="F38" s="145" t="s">
        <v>116</v>
      </c>
      <c r="G38" s="100">
        <v>1.1399999999999999</v>
      </c>
      <c r="H38" s="145" t="s">
        <v>116</v>
      </c>
      <c r="I38" s="94">
        <f t="shared" si="0"/>
        <v>1.1333333333333331</v>
      </c>
      <c r="J38" s="95">
        <f t="shared" si="1"/>
        <v>2.0816659994661223E-2</v>
      </c>
      <c r="K38" s="100">
        <v>1.1100000000000001</v>
      </c>
      <c r="L38" s="145" t="s">
        <v>116</v>
      </c>
      <c r="M38" s="100">
        <v>1.1499999999999999</v>
      </c>
      <c r="N38" s="145" t="s">
        <v>116</v>
      </c>
      <c r="O38" s="100">
        <v>1.05</v>
      </c>
      <c r="P38" s="145" t="s">
        <v>116</v>
      </c>
      <c r="Q38" s="94">
        <f t="shared" si="2"/>
        <v>1.1033333333333333</v>
      </c>
      <c r="R38" s="95">
        <f t="shared" si="3"/>
        <v>5.0332229568471609E-2</v>
      </c>
      <c r="S38" s="100">
        <v>1.06</v>
      </c>
      <c r="T38" s="145" t="s">
        <v>116</v>
      </c>
      <c r="U38" s="100">
        <v>1.1599999999999999</v>
      </c>
      <c r="V38" s="145" t="s">
        <v>116</v>
      </c>
      <c r="W38" s="100">
        <v>1.1399999999999999</v>
      </c>
      <c r="X38" s="145" t="s">
        <v>116</v>
      </c>
      <c r="Y38" s="94">
        <f t="shared" si="4"/>
        <v>1.1199999999999999</v>
      </c>
      <c r="Z38" s="95">
        <f t="shared" si="5"/>
        <v>5.2915026221291732E-2</v>
      </c>
      <c r="AA38" s="100">
        <v>1.1100000000000001</v>
      </c>
      <c r="AB38" s="145" t="s">
        <v>116</v>
      </c>
      <c r="AC38" s="100">
        <v>1.1100000000000001</v>
      </c>
      <c r="AD38" s="145" t="s">
        <v>116</v>
      </c>
      <c r="AE38" s="100">
        <v>1.1399999999999999</v>
      </c>
      <c r="AF38" s="145" t="s">
        <v>116</v>
      </c>
      <c r="AG38" s="94">
        <f t="shared" si="6"/>
        <v>1.1200000000000001</v>
      </c>
      <c r="AH38" s="95">
        <f t="shared" si="7"/>
        <v>1.7320508075688662E-2</v>
      </c>
      <c r="AI38" s="100">
        <v>42.1</v>
      </c>
      <c r="AJ38" s="145" t="s">
        <v>35</v>
      </c>
      <c r="AK38" s="100">
        <v>37.6</v>
      </c>
      <c r="AL38" s="145" t="s">
        <v>35</v>
      </c>
      <c r="AM38" s="100">
        <v>40</v>
      </c>
      <c r="AN38" s="145" t="s">
        <v>35</v>
      </c>
      <c r="AO38" s="98">
        <f t="shared" si="8"/>
        <v>39.9</v>
      </c>
      <c r="AP38" s="95">
        <f t="shared" si="9"/>
        <v>2.2516660498395402</v>
      </c>
      <c r="AQ38" s="100">
        <v>15.5</v>
      </c>
      <c r="AR38" s="145" t="s">
        <v>35</v>
      </c>
      <c r="AS38" s="100">
        <v>12.8</v>
      </c>
      <c r="AT38" s="145" t="s">
        <v>35</v>
      </c>
      <c r="AU38" s="100">
        <v>14.1</v>
      </c>
      <c r="AV38" s="145" t="s">
        <v>35</v>
      </c>
      <c r="AW38" s="98">
        <f t="shared" si="10"/>
        <v>14.133333333333333</v>
      </c>
      <c r="AX38" s="95">
        <f t="shared" si="11"/>
        <v>1.3503086067019392</v>
      </c>
      <c r="AY38" s="100">
        <v>31.3</v>
      </c>
      <c r="AZ38" s="145" t="s">
        <v>35</v>
      </c>
      <c r="BA38" s="100">
        <v>25.9</v>
      </c>
      <c r="BB38" s="145" t="s">
        <v>35</v>
      </c>
      <c r="BC38" s="100">
        <v>35.799999999999997</v>
      </c>
      <c r="BD38" s="145" t="s">
        <v>35</v>
      </c>
      <c r="BE38" s="98">
        <f t="shared" si="12"/>
        <v>31</v>
      </c>
      <c r="BF38" s="95">
        <f t="shared" si="13"/>
        <v>4.9568134925574858</v>
      </c>
      <c r="BG38" s="183">
        <v>0.59499999999999997</v>
      </c>
      <c r="BH38" s="145" t="s">
        <v>96</v>
      </c>
      <c r="BI38" s="183">
        <v>0.59499999999999997</v>
      </c>
      <c r="BJ38" s="145" t="s">
        <v>96</v>
      </c>
      <c r="BK38" s="183">
        <f>1.19/2</f>
        <v>0.59499999999999997</v>
      </c>
      <c r="BL38" s="145" t="s">
        <v>116</v>
      </c>
      <c r="BM38" s="184">
        <f t="shared" si="14"/>
        <v>0.59499999999999997</v>
      </c>
      <c r="BN38" s="95">
        <f t="shared" si="15"/>
        <v>0</v>
      </c>
      <c r="BO38" s="183">
        <f>1.16/2</f>
        <v>0.57999999999999996</v>
      </c>
      <c r="BP38" s="145" t="s">
        <v>116</v>
      </c>
      <c r="BQ38" s="183">
        <f>1.14/2</f>
        <v>0.56999999999999995</v>
      </c>
      <c r="BR38" s="145" t="s">
        <v>116</v>
      </c>
      <c r="BS38" s="183">
        <f>1.11/2</f>
        <v>0.55500000000000005</v>
      </c>
      <c r="BT38" s="145" t="s">
        <v>116</v>
      </c>
      <c r="BU38" s="184">
        <f t="shared" si="16"/>
        <v>0.56833333333333336</v>
      </c>
      <c r="BV38" s="95">
        <f t="shared" si="17"/>
        <v>1.2583057392117869E-2</v>
      </c>
      <c r="BW38" s="100">
        <v>18000</v>
      </c>
      <c r="BX38" s="145" t="s">
        <v>51</v>
      </c>
      <c r="BY38" s="100">
        <v>16400</v>
      </c>
      <c r="BZ38" s="145" t="s">
        <v>51</v>
      </c>
      <c r="CA38" s="100">
        <v>14300</v>
      </c>
      <c r="CB38" s="147" t="s">
        <v>51</v>
      </c>
      <c r="CC38" s="98">
        <f t="shared" si="18"/>
        <v>16233.333333333334</v>
      </c>
      <c r="CD38" s="95">
        <f t="shared" si="19"/>
        <v>1855.6220879622374</v>
      </c>
      <c r="CE38" s="100">
        <v>13000</v>
      </c>
      <c r="CF38" s="145" t="s">
        <v>51</v>
      </c>
      <c r="CG38" s="100">
        <v>10000</v>
      </c>
      <c r="CH38" s="145" t="s">
        <v>51</v>
      </c>
      <c r="CI38" s="100">
        <v>11600</v>
      </c>
      <c r="CJ38" s="145" t="s">
        <v>51</v>
      </c>
      <c r="CK38" s="98">
        <f t="shared" si="20"/>
        <v>11533.333333333334</v>
      </c>
      <c r="CL38" s="95">
        <f t="shared" si="21"/>
        <v>1501.1106998930302</v>
      </c>
      <c r="CM38" s="100">
        <v>2770</v>
      </c>
      <c r="CN38" s="145" t="s">
        <v>51</v>
      </c>
      <c r="CO38" s="100">
        <v>4260</v>
      </c>
      <c r="CP38" s="145" t="s">
        <v>51</v>
      </c>
      <c r="CQ38" s="100">
        <v>2870</v>
      </c>
      <c r="CR38" s="145" t="s">
        <v>51</v>
      </c>
      <c r="CS38" s="98">
        <f t="shared" si="22"/>
        <v>3300</v>
      </c>
      <c r="CT38" s="95">
        <f t="shared" si="23"/>
        <v>832.88654689579425</v>
      </c>
      <c r="CU38" s="100">
        <v>331</v>
      </c>
      <c r="CV38" s="145" t="s">
        <v>51</v>
      </c>
      <c r="CW38" s="100">
        <v>179</v>
      </c>
      <c r="CX38" s="145" t="s">
        <v>51</v>
      </c>
      <c r="CY38" s="100">
        <v>314</v>
      </c>
      <c r="CZ38" s="145" t="s">
        <v>51</v>
      </c>
      <c r="DA38" s="98">
        <f t="shared" si="24"/>
        <v>274.66666666666669</v>
      </c>
      <c r="DB38" s="95">
        <f t="shared" si="25"/>
        <v>83.284652447694882</v>
      </c>
      <c r="DC38" s="100">
        <v>11.6</v>
      </c>
      <c r="DD38" s="145" t="s">
        <v>35</v>
      </c>
      <c r="DE38" s="100">
        <v>12.4</v>
      </c>
      <c r="DF38" s="145" t="s">
        <v>35</v>
      </c>
      <c r="DG38" s="100">
        <v>15.5</v>
      </c>
      <c r="DH38" s="145" t="s">
        <v>35</v>
      </c>
      <c r="DI38" s="98">
        <f t="shared" si="26"/>
        <v>13.166666666666666</v>
      </c>
      <c r="DJ38" s="95">
        <f t="shared" si="27"/>
        <v>2.0599352740640517</v>
      </c>
    </row>
    <row r="39" spans="1:114" x14ac:dyDescent="0.25">
      <c r="A39" s="122" t="s">
        <v>150</v>
      </c>
      <c r="C39" s="99">
        <v>0.44400000000000001</v>
      </c>
      <c r="D39" s="137" t="s">
        <v>116</v>
      </c>
      <c r="E39" s="99">
        <v>0.46100000000000002</v>
      </c>
      <c r="F39" s="137" t="s">
        <v>116</v>
      </c>
      <c r="G39" s="99">
        <v>0.45500000000000002</v>
      </c>
      <c r="H39" s="137" t="s">
        <v>116</v>
      </c>
      <c r="I39" s="94">
        <f t="shared" si="0"/>
        <v>0.45333333333333337</v>
      </c>
      <c r="J39" s="95">
        <f t="shared" si="1"/>
        <v>8.6216781042517173E-3</v>
      </c>
      <c r="K39" s="148">
        <v>7.18</v>
      </c>
      <c r="L39" s="137" t="s">
        <v>35</v>
      </c>
      <c r="M39" s="99">
        <v>3.9</v>
      </c>
      <c r="N39" s="137" t="s">
        <v>96</v>
      </c>
      <c r="O39" s="148">
        <v>11.6</v>
      </c>
      <c r="P39" s="137" t="s">
        <v>35</v>
      </c>
      <c r="Q39" s="94">
        <f t="shared" si="2"/>
        <v>7.56</v>
      </c>
      <c r="R39" s="95">
        <f t="shared" si="3"/>
        <v>3.864039337273887</v>
      </c>
      <c r="S39" s="99">
        <v>0.42599999999999999</v>
      </c>
      <c r="T39" s="137" t="s">
        <v>116</v>
      </c>
      <c r="U39" s="99">
        <v>0.46500000000000002</v>
      </c>
      <c r="V39" s="137" t="s">
        <v>116</v>
      </c>
      <c r="W39" s="99">
        <v>0.45500000000000002</v>
      </c>
      <c r="X39" s="137" t="s">
        <v>116</v>
      </c>
      <c r="Y39" s="94">
        <f t="shared" si="4"/>
        <v>0.44866666666666671</v>
      </c>
      <c r="Z39" s="95">
        <f t="shared" si="5"/>
        <v>2.0256686138984677E-2</v>
      </c>
      <c r="AA39" s="99">
        <v>0.44400000000000001</v>
      </c>
      <c r="AB39" s="137" t="s">
        <v>116</v>
      </c>
      <c r="AC39" s="99">
        <v>0.44400000000000001</v>
      </c>
      <c r="AD39" s="137" t="s">
        <v>116</v>
      </c>
      <c r="AE39" s="99">
        <v>0.45500000000000002</v>
      </c>
      <c r="AF39" s="137" t="s">
        <v>116</v>
      </c>
      <c r="AG39" s="94">
        <f t="shared" si="6"/>
        <v>0.44766666666666666</v>
      </c>
      <c r="AH39" s="95">
        <f t="shared" si="7"/>
        <v>6.3508529610858894E-3</v>
      </c>
      <c r="AI39" s="99">
        <v>1730</v>
      </c>
      <c r="AJ39" s="137" t="s">
        <v>51</v>
      </c>
      <c r="AK39" s="99">
        <v>1620</v>
      </c>
      <c r="AL39" s="137" t="s">
        <v>51</v>
      </c>
      <c r="AM39" s="99">
        <v>1530</v>
      </c>
      <c r="AN39" s="137" t="s">
        <v>51</v>
      </c>
      <c r="AO39" s="98">
        <f t="shared" si="8"/>
        <v>1626.6666666666667</v>
      </c>
      <c r="AP39" s="95">
        <f t="shared" si="9"/>
        <v>100.16652800877813</v>
      </c>
      <c r="AQ39" s="99">
        <v>1100</v>
      </c>
      <c r="AR39" s="137" t="s">
        <v>51</v>
      </c>
      <c r="AS39" s="99">
        <v>1300</v>
      </c>
      <c r="AT39" s="137" t="s">
        <v>51</v>
      </c>
      <c r="AU39" s="99">
        <v>1210</v>
      </c>
      <c r="AV39" s="137" t="s">
        <v>51</v>
      </c>
      <c r="AW39" s="98">
        <f t="shared" si="10"/>
        <v>1203.3333333333333</v>
      </c>
      <c r="AX39" s="95">
        <f t="shared" si="11"/>
        <v>100.16652800877813</v>
      </c>
      <c r="AY39" s="99">
        <v>648</v>
      </c>
      <c r="AZ39" s="137" t="s">
        <v>51</v>
      </c>
      <c r="BA39" s="99">
        <v>737</v>
      </c>
      <c r="BB39" s="137" t="s">
        <v>51</v>
      </c>
      <c r="BC39" s="99">
        <v>639</v>
      </c>
      <c r="BD39" s="137" t="s">
        <v>51</v>
      </c>
      <c r="BE39" s="98">
        <f t="shared" si="12"/>
        <v>674.66666666666663</v>
      </c>
      <c r="BF39" s="95">
        <f t="shared" si="13"/>
        <v>54.169487106057538</v>
      </c>
      <c r="BG39" s="99">
        <v>26.4</v>
      </c>
      <c r="BH39" s="137" t="s">
        <v>35</v>
      </c>
      <c r="BI39" s="99">
        <v>24.1</v>
      </c>
      <c r="BJ39" s="137" t="s">
        <v>35</v>
      </c>
      <c r="BK39" s="99">
        <v>17.8</v>
      </c>
      <c r="BL39" s="137" t="s">
        <v>35</v>
      </c>
      <c r="BM39" s="98">
        <f t="shared" si="14"/>
        <v>22.766666666666666</v>
      </c>
      <c r="BN39" s="95">
        <f t="shared" si="15"/>
        <v>4.4523402086243919</v>
      </c>
      <c r="BO39" s="99">
        <v>4.34</v>
      </c>
      <c r="BP39" s="137" t="s">
        <v>96</v>
      </c>
      <c r="BQ39" s="148">
        <v>6.34</v>
      </c>
      <c r="BR39" s="137" t="s">
        <v>35</v>
      </c>
      <c r="BS39" s="148">
        <v>7.7</v>
      </c>
      <c r="BT39" s="137" t="s">
        <v>35</v>
      </c>
      <c r="BU39" s="96">
        <f>AVERAGE(BQ39,BS39)</f>
        <v>7.02</v>
      </c>
      <c r="BV39" s="409">
        <f>STDEV(BQ39,BS39)</f>
        <v>0.96166522241370489</v>
      </c>
      <c r="BW39" s="99">
        <v>92100</v>
      </c>
      <c r="BX39" s="137" t="s">
        <v>51</v>
      </c>
      <c r="BY39" s="99">
        <v>76300</v>
      </c>
      <c r="BZ39" s="137" t="s">
        <v>51</v>
      </c>
      <c r="CA39" s="99">
        <v>103000</v>
      </c>
      <c r="CB39" s="140" t="s">
        <v>51</v>
      </c>
      <c r="CC39" s="98">
        <f t="shared" si="18"/>
        <v>90466.666666666672</v>
      </c>
      <c r="CD39" s="95">
        <f t="shared" si="19"/>
        <v>13424.728426800073</v>
      </c>
      <c r="CE39" s="99">
        <v>97400</v>
      </c>
      <c r="CF39" s="137" t="s">
        <v>51</v>
      </c>
      <c r="CG39" s="99">
        <v>74800</v>
      </c>
      <c r="CH39" s="137" t="s">
        <v>51</v>
      </c>
      <c r="CI39" s="99">
        <v>85300</v>
      </c>
      <c r="CJ39" s="137" t="s">
        <v>51</v>
      </c>
      <c r="CK39" s="98">
        <f t="shared" si="20"/>
        <v>85833.333333333328</v>
      </c>
      <c r="CL39" s="95">
        <f t="shared" si="21"/>
        <v>11309.435588628372</v>
      </c>
      <c r="CM39" s="99">
        <v>11900</v>
      </c>
      <c r="CN39" s="137" t="s">
        <v>51</v>
      </c>
      <c r="CO39" s="99">
        <v>20200</v>
      </c>
      <c r="CP39" s="137" t="s">
        <v>51</v>
      </c>
      <c r="CQ39" s="99">
        <v>13900</v>
      </c>
      <c r="CR39" s="137" t="s">
        <v>51</v>
      </c>
      <c r="CS39" s="98">
        <f t="shared" si="22"/>
        <v>15333.333333333334</v>
      </c>
      <c r="CT39" s="95">
        <f t="shared" si="23"/>
        <v>4331.6663460305108</v>
      </c>
      <c r="CU39" s="99">
        <v>2450</v>
      </c>
      <c r="CV39" s="137" t="s">
        <v>51</v>
      </c>
      <c r="CW39" s="99">
        <v>2400</v>
      </c>
      <c r="CX39" s="137" t="s">
        <v>51</v>
      </c>
      <c r="CY39" s="99">
        <v>3400</v>
      </c>
      <c r="CZ39" s="137" t="s">
        <v>51</v>
      </c>
      <c r="DA39" s="98">
        <f t="shared" si="24"/>
        <v>2750</v>
      </c>
      <c r="DB39" s="95">
        <f t="shared" si="25"/>
        <v>563.47138347923226</v>
      </c>
      <c r="DC39" s="99">
        <v>85</v>
      </c>
      <c r="DD39" s="137" t="s">
        <v>35</v>
      </c>
      <c r="DE39" s="99">
        <v>81.599999999999994</v>
      </c>
      <c r="DF39" s="137" t="s">
        <v>35</v>
      </c>
      <c r="DG39" s="99">
        <v>85</v>
      </c>
      <c r="DH39" s="137" t="s">
        <v>35</v>
      </c>
      <c r="DI39" s="98">
        <f t="shared" si="26"/>
        <v>83.86666666666666</v>
      </c>
      <c r="DJ39" s="95">
        <f t="shared" si="27"/>
        <v>1.9629909152447309</v>
      </c>
    </row>
    <row r="40" spans="1:114" x14ac:dyDescent="0.25">
      <c r="A40" s="142" t="s">
        <v>159</v>
      </c>
      <c r="B40" s="144"/>
      <c r="C40" s="100">
        <v>2.2200000000000002</v>
      </c>
      <c r="D40" s="145" t="s">
        <v>116</v>
      </c>
      <c r="E40" s="100">
        <v>2.2999999999999998</v>
      </c>
      <c r="F40" s="145" t="s">
        <v>116</v>
      </c>
      <c r="G40" s="100">
        <v>2.27</v>
      </c>
      <c r="H40" s="145" t="s">
        <v>116</v>
      </c>
      <c r="I40" s="94">
        <f t="shared" si="0"/>
        <v>2.2633333333333332</v>
      </c>
      <c r="J40" s="95">
        <f t="shared" si="1"/>
        <v>4.0414518843273621E-2</v>
      </c>
      <c r="K40" s="100">
        <v>2.2200000000000002</v>
      </c>
      <c r="L40" s="145" t="s">
        <v>116</v>
      </c>
      <c r="M40" s="100">
        <v>2.2999999999999998</v>
      </c>
      <c r="N40" s="145" t="s">
        <v>116</v>
      </c>
      <c r="O40" s="100">
        <v>2.11</v>
      </c>
      <c r="P40" s="145" t="s">
        <v>116</v>
      </c>
      <c r="Q40" s="94">
        <f t="shared" si="2"/>
        <v>2.2099999999999995</v>
      </c>
      <c r="R40" s="95">
        <f t="shared" si="3"/>
        <v>9.5393920141694552E-2</v>
      </c>
      <c r="S40" s="100">
        <v>2.13</v>
      </c>
      <c r="T40" s="145" t="s">
        <v>116</v>
      </c>
      <c r="U40" s="100">
        <v>2.33</v>
      </c>
      <c r="V40" s="145" t="s">
        <v>116</v>
      </c>
      <c r="W40" s="100">
        <v>2.27</v>
      </c>
      <c r="X40" s="145" t="s">
        <v>116</v>
      </c>
      <c r="Y40" s="94">
        <f t="shared" si="4"/>
        <v>2.2433333333333336</v>
      </c>
      <c r="Z40" s="95">
        <f t="shared" si="5"/>
        <v>0.10263202878893778</v>
      </c>
      <c r="AA40" s="100">
        <v>2.2200000000000002</v>
      </c>
      <c r="AB40" s="145" t="s">
        <v>116</v>
      </c>
      <c r="AC40" s="100">
        <v>2.2200000000000002</v>
      </c>
      <c r="AD40" s="145" t="s">
        <v>116</v>
      </c>
      <c r="AE40" s="100">
        <v>2.27</v>
      </c>
      <c r="AF40" s="145" t="s">
        <v>116</v>
      </c>
      <c r="AG40" s="94">
        <f t="shared" si="6"/>
        <v>2.2366666666666668</v>
      </c>
      <c r="AH40" s="95">
        <f t="shared" si="7"/>
        <v>2.8867513459481187E-2</v>
      </c>
      <c r="AI40" s="100">
        <v>66.7</v>
      </c>
      <c r="AJ40" s="145" t="s">
        <v>35</v>
      </c>
      <c r="AK40" s="100">
        <v>64.400000000000006</v>
      </c>
      <c r="AL40" s="145" t="s">
        <v>35</v>
      </c>
      <c r="AM40" s="100">
        <v>65.3</v>
      </c>
      <c r="AN40" s="145" t="s">
        <v>35</v>
      </c>
      <c r="AO40" s="98">
        <f t="shared" si="8"/>
        <v>65.466666666666683</v>
      </c>
      <c r="AP40" s="95">
        <f t="shared" si="9"/>
        <v>1.1590225767142464</v>
      </c>
      <c r="AQ40" s="100">
        <v>83.8</v>
      </c>
      <c r="AR40" s="145" t="s">
        <v>35</v>
      </c>
      <c r="AS40" s="100">
        <v>51.5</v>
      </c>
      <c r="AT40" s="145" t="s">
        <v>35</v>
      </c>
      <c r="AU40" s="100">
        <v>41.3</v>
      </c>
      <c r="AV40" s="145" t="s">
        <v>35</v>
      </c>
      <c r="AW40" s="98">
        <f t="shared" si="10"/>
        <v>58.866666666666674</v>
      </c>
      <c r="AX40" s="95">
        <f t="shared" si="11"/>
        <v>22.187008210512104</v>
      </c>
      <c r="AY40" s="100">
        <v>8.3000000000000007</v>
      </c>
      <c r="AZ40" s="145" t="s">
        <v>35</v>
      </c>
      <c r="BA40" s="100">
        <v>9.59</v>
      </c>
      <c r="BB40" s="145" t="s">
        <v>35</v>
      </c>
      <c r="BC40" s="100">
        <v>7.06</v>
      </c>
      <c r="BD40" s="145" t="s">
        <v>35</v>
      </c>
      <c r="BE40" s="98">
        <f t="shared" si="12"/>
        <v>8.3166666666666664</v>
      </c>
      <c r="BF40" s="95">
        <f t="shared" si="13"/>
        <v>1.2650823425110937</v>
      </c>
      <c r="BG40" s="183">
        <f>2.38/2</f>
        <v>1.19</v>
      </c>
      <c r="BH40" s="145" t="s">
        <v>116</v>
      </c>
      <c r="BI40" s="183">
        <f>2.38/2</f>
        <v>1.19</v>
      </c>
      <c r="BJ40" s="145" t="s">
        <v>116</v>
      </c>
      <c r="BK40" s="183">
        <f>2.38/2</f>
        <v>1.19</v>
      </c>
      <c r="BL40" s="145" t="s">
        <v>116</v>
      </c>
      <c r="BM40" s="184">
        <f t="shared" si="14"/>
        <v>1.19</v>
      </c>
      <c r="BN40" s="95">
        <f t="shared" si="15"/>
        <v>0</v>
      </c>
      <c r="BO40" s="183">
        <f>2.33/2</f>
        <v>1.165</v>
      </c>
      <c r="BP40" s="145" t="s">
        <v>116</v>
      </c>
      <c r="BQ40" s="183">
        <f>2.27/2</f>
        <v>1.135</v>
      </c>
      <c r="BR40" s="145" t="s">
        <v>116</v>
      </c>
      <c r="BS40" s="183">
        <f>2.22/2</f>
        <v>1.1100000000000001</v>
      </c>
      <c r="BT40" s="145" t="s">
        <v>116</v>
      </c>
      <c r="BU40" s="184">
        <f t="shared" si="16"/>
        <v>1.1366666666666667</v>
      </c>
      <c r="BV40" s="95">
        <f t="shared" si="17"/>
        <v>2.7537852736430481E-2</v>
      </c>
      <c r="BW40" s="100">
        <v>10300</v>
      </c>
      <c r="BX40" s="145" t="s">
        <v>51</v>
      </c>
      <c r="BY40" s="100">
        <v>5420</v>
      </c>
      <c r="BZ40" s="145" t="s">
        <v>51</v>
      </c>
      <c r="CA40" s="100">
        <v>7910</v>
      </c>
      <c r="CB40" s="147" t="s">
        <v>51</v>
      </c>
      <c r="CC40" s="98">
        <f t="shared" si="18"/>
        <v>7876.666666666667</v>
      </c>
      <c r="CD40" s="95">
        <f t="shared" si="19"/>
        <v>2440.1707590521873</v>
      </c>
      <c r="CE40" s="100">
        <v>5370</v>
      </c>
      <c r="CF40" s="145" t="s">
        <v>51</v>
      </c>
      <c r="CG40" s="100">
        <v>3990</v>
      </c>
      <c r="CH40" s="145" t="s">
        <v>51</v>
      </c>
      <c r="CI40" s="100">
        <v>3350</v>
      </c>
      <c r="CJ40" s="145" t="s">
        <v>51</v>
      </c>
      <c r="CK40" s="98">
        <f t="shared" si="20"/>
        <v>4236.666666666667</v>
      </c>
      <c r="CL40" s="95">
        <f t="shared" si="21"/>
        <v>1032.3436120465569</v>
      </c>
      <c r="CM40" s="100">
        <v>454</v>
      </c>
      <c r="CN40" s="145" t="s">
        <v>35</v>
      </c>
      <c r="CO40" s="100">
        <v>463</v>
      </c>
      <c r="CP40" s="145" t="s">
        <v>35</v>
      </c>
      <c r="CQ40" s="100">
        <v>567</v>
      </c>
      <c r="CR40" s="145" t="s">
        <v>35</v>
      </c>
      <c r="CS40" s="98">
        <f t="shared" si="22"/>
        <v>494.66666666666669</v>
      </c>
      <c r="CT40" s="95">
        <f t="shared" si="23"/>
        <v>62.803927690338874</v>
      </c>
      <c r="CU40" s="100">
        <v>410</v>
      </c>
      <c r="CV40" s="145" t="s">
        <v>51</v>
      </c>
      <c r="CW40" s="100">
        <v>216</v>
      </c>
      <c r="CX40" s="145" t="s">
        <v>51</v>
      </c>
      <c r="CY40" s="100">
        <v>295</v>
      </c>
      <c r="CZ40" s="145" t="s">
        <v>51</v>
      </c>
      <c r="DA40" s="98">
        <f t="shared" si="24"/>
        <v>307</v>
      </c>
      <c r="DB40" s="95">
        <f t="shared" si="25"/>
        <v>97.5551126287085</v>
      </c>
      <c r="DC40" s="100">
        <v>6.43</v>
      </c>
      <c r="DD40" s="145" t="s">
        <v>35</v>
      </c>
      <c r="DE40" s="100">
        <v>6.14</v>
      </c>
      <c r="DF40" s="145" t="s">
        <v>35</v>
      </c>
      <c r="DG40" s="100">
        <v>6.33</v>
      </c>
      <c r="DH40" s="145" t="s">
        <v>35</v>
      </c>
      <c r="DI40" s="98">
        <f t="shared" si="26"/>
        <v>6.3</v>
      </c>
      <c r="DJ40" s="95">
        <f t="shared" si="27"/>
        <v>0.14730919862656242</v>
      </c>
    </row>
    <row r="41" spans="1:114" x14ac:dyDescent="0.25">
      <c r="A41" s="122" t="s">
        <v>165</v>
      </c>
      <c r="C41" s="99">
        <v>2.4500000000000002</v>
      </c>
      <c r="D41" s="137" t="s">
        <v>96</v>
      </c>
      <c r="E41" s="99">
        <v>2.27</v>
      </c>
      <c r="F41" s="137" t="s">
        <v>96</v>
      </c>
      <c r="G41" s="99">
        <v>4.3099999999999996</v>
      </c>
      <c r="H41" s="137" t="s">
        <v>96</v>
      </c>
      <c r="I41" s="94">
        <f t="shared" si="0"/>
        <v>3.0100000000000002</v>
      </c>
      <c r="J41" s="95">
        <f t="shared" si="1"/>
        <v>1.129424632279638</v>
      </c>
      <c r="K41" s="99">
        <v>14.1</v>
      </c>
      <c r="L41" s="137" t="s">
        <v>35</v>
      </c>
      <c r="M41" s="99">
        <v>7.12</v>
      </c>
      <c r="N41" s="137" t="s">
        <v>35</v>
      </c>
      <c r="O41" s="99">
        <v>31.7</v>
      </c>
      <c r="P41" s="137" t="s">
        <v>35</v>
      </c>
      <c r="Q41" s="96">
        <f t="shared" si="2"/>
        <v>17.64</v>
      </c>
      <c r="R41" s="95">
        <f t="shared" si="3"/>
        <v>12.666601754219634</v>
      </c>
      <c r="S41" s="99">
        <v>1.04</v>
      </c>
      <c r="T41" s="137" t="s">
        <v>96</v>
      </c>
      <c r="U41" s="99">
        <v>4.88</v>
      </c>
      <c r="V41" s="137" t="s">
        <v>96</v>
      </c>
      <c r="W41" s="99">
        <v>1.55</v>
      </c>
      <c r="X41" s="137" t="s">
        <v>96</v>
      </c>
      <c r="Y41" s="94">
        <f t="shared" si="4"/>
        <v>2.4899999999999998</v>
      </c>
      <c r="Z41" s="95">
        <f t="shared" si="5"/>
        <v>2.0854495918146765</v>
      </c>
      <c r="AA41" s="99">
        <v>3.3</v>
      </c>
      <c r="AB41" s="137" t="s">
        <v>96</v>
      </c>
      <c r="AC41" s="99">
        <v>1.49</v>
      </c>
      <c r="AD41" s="137" t="s">
        <v>96</v>
      </c>
      <c r="AE41" s="99">
        <v>1.69</v>
      </c>
      <c r="AF41" s="137" t="s">
        <v>96</v>
      </c>
      <c r="AG41" s="94">
        <f t="shared" si="6"/>
        <v>2.16</v>
      </c>
      <c r="AH41" s="95">
        <f t="shared" si="7"/>
        <v>0.99232051273769317</v>
      </c>
      <c r="AI41" s="99">
        <v>44400</v>
      </c>
      <c r="AJ41" s="137" t="s">
        <v>51</v>
      </c>
      <c r="AK41" s="99">
        <v>47400</v>
      </c>
      <c r="AL41" s="137" t="s">
        <v>51</v>
      </c>
      <c r="AM41" s="99">
        <v>40600</v>
      </c>
      <c r="AN41" s="137" t="s">
        <v>51</v>
      </c>
      <c r="AO41" s="98">
        <f t="shared" si="8"/>
        <v>44133.333333333336</v>
      </c>
      <c r="AP41" s="95">
        <f t="shared" si="9"/>
        <v>3407.8341117685486</v>
      </c>
      <c r="AQ41" s="99">
        <v>47900</v>
      </c>
      <c r="AR41" s="137" t="s">
        <v>51</v>
      </c>
      <c r="AS41" s="99">
        <v>55700</v>
      </c>
      <c r="AT41" s="137" t="s">
        <v>51</v>
      </c>
      <c r="AU41" s="99">
        <v>57400</v>
      </c>
      <c r="AV41" s="137" t="s">
        <v>51</v>
      </c>
      <c r="AW41" s="98">
        <f t="shared" si="10"/>
        <v>53666.666666666664</v>
      </c>
      <c r="AX41" s="95">
        <f t="shared" si="11"/>
        <v>5065.8990646610137</v>
      </c>
      <c r="AY41" s="99">
        <v>4020</v>
      </c>
      <c r="AZ41" s="137" t="s">
        <v>51</v>
      </c>
      <c r="BA41" s="99">
        <v>5230</v>
      </c>
      <c r="BB41" s="137" t="s">
        <v>51</v>
      </c>
      <c r="BC41" s="99">
        <v>4620</v>
      </c>
      <c r="BD41" s="137" t="s">
        <v>51</v>
      </c>
      <c r="BE41" s="98">
        <f t="shared" si="12"/>
        <v>4623.333333333333</v>
      </c>
      <c r="BF41" s="95">
        <f t="shared" si="13"/>
        <v>605.00688701314141</v>
      </c>
      <c r="BG41" s="99">
        <v>1960</v>
      </c>
      <c r="BH41" s="137" t="s">
        <v>51</v>
      </c>
      <c r="BI41" s="99">
        <v>1620</v>
      </c>
      <c r="BJ41" s="137" t="s">
        <v>1594</v>
      </c>
      <c r="BK41" s="99">
        <v>1520</v>
      </c>
      <c r="BL41" s="137" t="s">
        <v>1594</v>
      </c>
      <c r="BM41" s="98">
        <f t="shared" si="14"/>
        <v>1700</v>
      </c>
      <c r="BN41" s="95">
        <f t="shared" si="15"/>
        <v>230.65125189341592</v>
      </c>
      <c r="BO41" s="99">
        <v>211</v>
      </c>
      <c r="BP41" s="137" t="s">
        <v>1594</v>
      </c>
      <c r="BQ41" s="99">
        <v>239</v>
      </c>
      <c r="BR41" s="137" t="s">
        <v>1594</v>
      </c>
      <c r="BS41" s="99">
        <v>458</v>
      </c>
      <c r="BT41" s="137" t="s">
        <v>51</v>
      </c>
      <c r="BU41" s="98">
        <f t="shared" si="16"/>
        <v>302.66666666666669</v>
      </c>
      <c r="BV41" s="95">
        <f t="shared" si="17"/>
        <v>135.24915280079702</v>
      </c>
      <c r="BW41" s="99">
        <v>338000</v>
      </c>
      <c r="BX41" s="137" t="s">
        <v>51</v>
      </c>
      <c r="BY41" s="99">
        <v>311000</v>
      </c>
      <c r="BZ41" s="137" t="s">
        <v>51</v>
      </c>
      <c r="CA41" s="99">
        <v>460000</v>
      </c>
      <c r="CB41" s="140" t="s">
        <v>51</v>
      </c>
      <c r="CC41" s="98">
        <f t="shared" si="18"/>
        <v>369666.66666666669</v>
      </c>
      <c r="CD41" s="95">
        <f t="shared" si="19"/>
        <v>79387.23658960138</v>
      </c>
      <c r="CE41" s="99">
        <v>314000</v>
      </c>
      <c r="CF41" s="137" t="s">
        <v>51</v>
      </c>
      <c r="CG41" s="99">
        <v>213000</v>
      </c>
      <c r="CH41" s="137" t="s">
        <v>51</v>
      </c>
      <c r="CI41" s="99">
        <v>244000</v>
      </c>
      <c r="CJ41" s="137" t="s">
        <v>51</v>
      </c>
      <c r="CK41" s="98">
        <f t="shared" si="20"/>
        <v>257000</v>
      </c>
      <c r="CL41" s="95">
        <f t="shared" si="21"/>
        <v>51739.733281106121</v>
      </c>
      <c r="CM41" s="99">
        <v>17900</v>
      </c>
      <c r="CN41" s="137" t="s">
        <v>51</v>
      </c>
      <c r="CO41" s="99">
        <v>27000</v>
      </c>
      <c r="CP41" s="137" t="s">
        <v>51</v>
      </c>
      <c r="CQ41" s="99">
        <v>22000</v>
      </c>
      <c r="CR41" s="137" t="s">
        <v>51</v>
      </c>
      <c r="CS41" s="98">
        <f t="shared" si="22"/>
        <v>22300</v>
      </c>
      <c r="CT41" s="95">
        <f t="shared" si="23"/>
        <v>4557.4115460423363</v>
      </c>
      <c r="CU41" s="99">
        <v>48700</v>
      </c>
      <c r="CV41" s="137" t="s">
        <v>51</v>
      </c>
      <c r="CW41" s="99">
        <v>30300</v>
      </c>
      <c r="CX41" s="137" t="s">
        <v>51</v>
      </c>
      <c r="CY41" s="99">
        <v>40400</v>
      </c>
      <c r="CZ41" s="137" t="s">
        <v>51</v>
      </c>
      <c r="DA41" s="98">
        <f t="shared" si="24"/>
        <v>39800</v>
      </c>
      <c r="DB41" s="95">
        <f t="shared" si="25"/>
        <v>9214.6622292952234</v>
      </c>
      <c r="DC41" s="99">
        <v>1400</v>
      </c>
      <c r="DD41" s="137" t="s">
        <v>51</v>
      </c>
      <c r="DE41" s="99">
        <v>1190</v>
      </c>
      <c r="DF41" s="137" t="s">
        <v>51</v>
      </c>
      <c r="DG41" s="99">
        <v>1420</v>
      </c>
      <c r="DH41" s="137" t="s">
        <v>51</v>
      </c>
      <c r="DI41" s="98">
        <f t="shared" si="26"/>
        <v>1336.6666666666667</v>
      </c>
      <c r="DJ41" s="95">
        <f t="shared" si="27"/>
        <v>127.41009902410929</v>
      </c>
    </row>
    <row r="42" spans="1:114" x14ac:dyDescent="0.25">
      <c r="A42" s="142" t="s">
        <v>177</v>
      </c>
      <c r="B42" s="144"/>
      <c r="C42" s="100">
        <v>1.1100000000000001</v>
      </c>
      <c r="D42" s="145" t="s">
        <v>116</v>
      </c>
      <c r="E42" s="100">
        <v>1.1499999999999999</v>
      </c>
      <c r="F42" s="145" t="s">
        <v>116</v>
      </c>
      <c r="G42" s="100">
        <v>1.1399999999999999</v>
      </c>
      <c r="H42" s="145" t="s">
        <v>116</v>
      </c>
      <c r="I42" s="94">
        <f t="shared" si="0"/>
        <v>1.1333333333333331</v>
      </c>
      <c r="J42" s="95">
        <f t="shared" si="1"/>
        <v>2.0816659994661223E-2</v>
      </c>
      <c r="K42" s="100">
        <v>1.1100000000000001</v>
      </c>
      <c r="L42" s="145" t="s">
        <v>116</v>
      </c>
      <c r="M42" s="100">
        <v>1.1499999999999999</v>
      </c>
      <c r="N42" s="145" t="s">
        <v>116</v>
      </c>
      <c r="O42" s="100">
        <v>1.05</v>
      </c>
      <c r="P42" s="145" t="s">
        <v>116</v>
      </c>
      <c r="Q42" s="94">
        <f t="shared" si="2"/>
        <v>1.1033333333333333</v>
      </c>
      <c r="R42" s="95">
        <f t="shared" si="3"/>
        <v>5.0332229568471609E-2</v>
      </c>
      <c r="S42" s="100">
        <v>1.06</v>
      </c>
      <c r="T42" s="145" t="s">
        <v>116</v>
      </c>
      <c r="U42" s="100">
        <v>1.1599999999999999</v>
      </c>
      <c r="V42" s="145" t="s">
        <v>116</v>
      </c>
      <c r="W42" s="100">
        <v>1.1399999999999999</v>
      </c>
      <c r="X42" s="145" t="s">
        <v>116</v>
      </c>
      <c r="Y42" s="94">
        <f t="shared" si="4"/>
        <v>1.1199999999999999</v>
      </c>
      <c r="Z42" s="95">
        <f t="shared" si="5"/>
        <v>5.2915026221291732E-2</v>
      </c>
      <c r="AA42" s="100">
        <v>1.1100000000000001</v>
      </c>
      <c r="AB42" s="145" t="s">
        <v>116</v>
      </c>
      <c r="AC42" s="100">
        <v>1.1100000000000001</v>
      </c>
      <c r="AD42" s="145" t="s">
        <v>116</v>
      </c>
      <c r="AE42" s="100">
        <v>1.1399999999999999</v>
      </c>
      <c r="AF42" s="145" t="s">
        <v>116</v>
      </c>
      <c r="AG42" s="94">
        <f t="shared" si="6"/>
        <v>1.1200000000000001</v>
      </c>
      <c r="AH42" s="95">
        <f t="shared" si="7"/>
        <v>1.7320508075688662E-2</v>
      </c>
      <c r="AI42" s="100">
        <v>1630</v>
      </c>
      <c r="AJ42" s="145" t="s">
        <v>51</v>
      </c>
      <c r="AK42" s="100">
        <v>1440</v>
      </c>
      <c r="AL42" s="145" t="s">
        <v>51</v>
      </c>
      <c r="AM42" s="100">
        <v>1520</v>
      </c>
      <c r="AN42" s="145" t="s">
        <v>51</v>
      </c>
      <c r="AO42" s="98">
        <f t="shared" si="8"/>
        <v>1530</v>
      </c>
      <c r="AP42" s="95">
        <f t="shared" si="9"/>
        <v>95.393920141694565</v>
      </c>
      <c r="AQ42" s="100">
        <v>2680</v>
      </c>
      <c r="AR42" s="145" t="s">
        <v>51</v>
      </c>
      <c r="AS42" s="100">
        <v>2530</v>
      </c>
      <c r="AT42" s="145" t="s">
        <v>51</v>
      </c>
      <c r="AU42" s="100">
        <v>2340</v>
      </c>
      <c r="AV42" s="145" t="s">
        <v>51</v>
      </c>
      <c r="AW42" s="98">
        <f t="shared" si="10"/>
        <v>2516.6666666666665</v>
      </c>
      <c r="AX42" s="95">
        <f t="shared" si="11"/>
        <v>170.39170558842744</v>
      </c>
      <c r="AY42" s="100">
        <v>58.2</v>
      </c>
      <c r="AZ42" s="145" t="s">
        <v>51</v>
      </c>
      <c r="BA42" s="100">
        <v>132</v>
      </c>
      <c r="BB42" s="145" t="s">
        <v>51</v>
      </c>
      <c r="BC42" s="100">
        <v>120</v>
      </c>
      <c r="BD42" s="145" t="s">
        <v>51</v>
      </c>
      <c r="BE42" s="98">
        <f t="shared" si="12"/>
        <v>103.39999999999999</v>
      </c>
      <c r="BF42" s="95">
        <f t="shared" si="13"/>
        <v>39.601515122530401</v>
      </c>
      <c r="BG42" s="100">
        <v>63.2</v>
      </c>
      <c r="BH42" s="145" t="s">
        <v>35</v>
      </c>
      <c r="BI42" s="100">
        <v>59</v>
      </c>
      <c r="BJ42" s="145" t="s">
        <v>35</v>
      </c>
      <c r="BK42" s="100">
        <v>39.299999999999997</v>
      </c>
      <c r="BL42" s="145" t="s">
        <v>35</v>
      </c>
      <c r="BM42" s="98">
        <f t="shared" si="14"/>
        <v>53.833333333333336</v>
      </c>
      <c r="BN42" s="95">
        <f t="shared" si="15"/>
        <v>12.760224658419334</v>
      </c>
      <c r="BO42" s="100">
        <v>14.7</v>
      </c>
      <c r="BP42" s="145" t="s">
        <v>35</v>
      </c>
      <c r="BQ42" s="100">
        <v>29.7</v>
      </c>
      <c r="BR42" s="145" t="s">
        <v>35</v>
      </c>
      <c r="BS42" s="100">
        <v>27.3</v>
      </c>
      <c r="BT42" s="145" t="s">
        <v>35</v>
      </c>
      <c r="BU42" s="98">
        <f t="shared" si="16"/>
        <v>23.900000000000002</v>
      </c>
      <c r="BV42" s="95">
        <f t="shared" si="17"/>
        <v>8.0572948313934649</v>
      </c>
      <c r="BW42" s="100">
        <v>721</v>
      </c>
      <c r="BX42" s="145" t="s">
        <v>51</v>
      </c>
      <c r="BY42" s="100">
        <v>723</v>
      </c>
      <c r="BZ42" s="145" t="s">
        <v>51</v>
      </c>
      <c r="CA42" s="100">
        <v>427</v>
      </c>
      <c r="CB42" s="147" t="s">
        <v>35</v>
      </c>
      <c r="CC42" s="98">
        <f t="shared" si="18"/>
        <v>623.66666666666663</v>
      </c>
      <c r="CD42" s="95">
        <f t="shared" si="19"/>
        <v>170.32126506497471</v>
      </c>
      <c r="CE42" s="100">
        <v>298</v>
      </c>
      <c r="CF42" s="145" t="s">
        <v>35</v>
      </c>
      <c r="CG42" s="100">
        <v>281</v>
      </c>
      <c r="CH42" s="145" t="s">
        <v>35</v>
      </c>
      <c r="CI42" s="100">
        <v>243</v>
      </c>
      <c r="CJ42" s="145" t="s">
        <v>35</v>
      </c>
      <c r="CK42" s="98">
        <f t="shared" si="20"/>
        <v>274</v>
      </c>
      <c r="CL42" s="95">
        <f t="shared" si="21"/>
        <v>28.160255680657446</v>
      </c>
      <c r="CM42" s="100">
        <v>11.5</v>
      </c>
      <c r="CN42" s="145" t="s">
        <v>35</v>
      </c>
      <c r="CO42" s="100">
        <v>7.86</v>
      </c>
      <c r="CP42" s="145" t="s">
        <v>35</v>
      </c>
      <c r="CQ42" s="100">
        <v>12.8</v>
      </c>
      <c r="CR42" s="145" t="s">
        <v>35</v>
      </c>
      <c r="CS42" s="98">
        <f t="shared" si="22"/>
        <v>10.719999999999999</v>
      </c>
      <c r="CT42" s="95">
        <f t="shared" si="23"/>
        <v>2.5607030284670027</v>
      </c>
      <c r="CU42" s="100">
        <v>85.9</v>
      </c>
      <c r="CV42" s="145" t="s">
        <v>35</v>
      </c>
      <c r="CW42" s="100">
        <v>50.3</v>
      </c>
      <c r="CX42" s="145" t="s">
        <v>35</v>
      </c>
      <c r="CY42" s="100">
        <v>76.400000000000006</v>
      </c>
      <c r="CZ42" s="145" t="s">
        <v>35</v>
      </c>
      <c r="DA42" s="98">
        <f t="shared" si="24"/>
        <v>70.86666666666666</v>
      </c>
      <c r="DB42" s="95">
        <f t="shared" si="25"/>
        <v>18.433755269432627</v>
      </c>
      <c r="DC42" s="183">
        <v>0.57999999999999996</v>
      </c>
      <c r="DD42" s="145" t="s">
        <v>96</v>
      </c>
      <c r="DE42" s="183">
        <v>0.59499999999999997</v>
      </c>
      <c r="DF42" s="145" t="s">
        <v>96</v>
      </c>
      <c r="DG42" s="183">
        <v>0.57999999999999996</v>
      </c>
      <c r="DH42" s="145" t="s">
        <v>96</v>
      </c>
      <c r="DI42" s="184">
        <f t="shared" si="26"/>
        <v>0.58499999999999996</v>
      </c>
      <c r="DJ42" s="95">
        <f t="shared" si="27"/>
        <v>8.6602540378443935E-3</v>
      </c>
    </row>
    <row r="43" spans="1:114" x14ac:dyDescent="0.25">
      <c r="A43" s="122" t="s">
        <v>183</v>
      </c>
      <c r="C43" s="99">
        <v>1.1100000000000001</v>
      </c>
      <c r="D43" s="137" t="s">
        <v>116</v>
      </c>
      <c r="E43" s="99">
        <v>1.1499999999999999</v>
      </c>
      <c r="F43" s="137" t="s">
        <v>116</v>
      </c>
      <c r="G43" s="99">
        <v>1.1399999999999999</v>
      </c>
      <c r="H43" s="137" t="s">
        <v>116</v>
      </c>
      <c r="I43" s="94">
        <f t="shared" si="0"/>
        <v>1.1333333333333331</v>
      </c>
      <c r="J43" s="95">
        <f t="shared" si="1"/>
        <v>2.0816659994661223E-2</v>
      </c>
      <c r="K43" s="99">
        <v>1.1100000000000001</v>
      </c>
      <c r="L43" s="137" t="s">
        <v>116</v>
      </c>
      <c r="M43" s="99">
        <v>1.1499999999999999</v>
      </c>
      <c r="N43" s="137" t="s">
        <v>116</v>
      </c>
      <c r="O43" s="99">
        <v>1.05</v>
      </c>
      <c r="P43" s="137" t="s">
        <v>116</v>
      </c>
      <c r="Q43" s="94">
        <f t="shared" si="2"/>
        <v>1.1033333333333333</v>
      </c>
      <c r="R43" s="95">
        <f t="shared" si="3"/>
        <v>5.0332229568471609E-2</v>
      </c>
      <c r="S43" s="99">
        <v>1.06</v>
      </c>
      <c r="T43" s="137" t="s">
        <v>116</v>
      </c>
      <c r="U43" s="99">
        <v>1.1599999999999999</v>
      </c>
      <c r="V43" s="137" t="s">
        <v>116</v>
      </c>
      <c r="W43" s="99">
        <v>1.1399999999999999</v>
      </c>
      <c r="X43" s="137" t="s">
        <v>116</v>
      </c>
      <c r="Y43" s="94">
        <f t="shared" si="4"/>
        <v>1.1199999999999999</v>
      </c>
      <c r="Z43" s="95">
        <f t="shared" si="5"/>
        <v>5.2915026221291732E-2</v>
      </c>
      <c r="AA43" s="99">
        <v>1.1100000000000001</v>
      </c>
      <c r="AB43" s="137" t="s">
        <v>116</v>
      </c>
      <c r="AC43" s="99">
        <v>1.1100000000000001</v>
      </c>
      <c r="AD43" s="137" t="s">
        <v>116</v>
      </c>
      <c r="AE43" s="99">
        <v>1.1399999999999999</v>
      </c>
      <c r="AF43" s="137" t="s">
        <v>116</v>
      </c>
      <c r="AG43" s="94">
        <f t="shared" si="6"/>
        <v>1.1200000000000001</v>
      </c>
      <c r="AH43" s="95">
        <f t="shared" si="7"/>
        <v>1.7320508075688662E-2</v>
      </c>
      <c r="AI43" s="99">
        <v>1340</v>
      </c>
      <c r="AJ43" s="137" t="s">
        <v>51</v>
      </c>
      <c r="AK43" s="99">
        <v>1280</v>
      </c>
      <c r="AL43" s="137" t="s">
        <v>51</v>
      </c>
      <c r="AM43" s="99">
        <v>1370</v>
      </c>
      <c r="AN43" s="137" t="s">
        <v>51</v>
      </c>
      <c r="AO43" s="98">
        <f t="shared" si="8"/>
        <v>1330</v>
      </c>
      <c r="AP43" s="95">
        <f t="shared" si="9"/>
        <v>45.825756949558397</v>
      </c>
      <c r="AQ43" s="99">
        <v>3770</v>
      </c>
      <c r="AR43" s="137" t="s">
        <v>51</v>
      </c>
      <c r="AS43" s="99">
        <v>1980</v>
      </c>
      <c r="AT43" s="137" t="s">
        <v>51</v>
      </c>
      <c r="AU43" s="99">
        <v>1520</v>
      </c>
      <c r="AV43" s="137" t="s">
        <v>51</v>
      </c>
      <c r="AW43" s="98">
        <f t="shared" si="10"/>
        <v>2423.3333333333335</v>
      </c>
      <c r="AX43" s="95">
        <f t="shared" si="11"/>
        <v>1188.7107862442126</v>
      </c>
      <c r="AY43" s="99">
        <v>78.099999999999994</v>
      </c>
      <c r="AZ43" s="137" t="s">
        <v>51</v>
      </c>
      <c r="BA43" s="99">
        <v>263</v>
      </c>
      <c r="BB43" s="137" t="s">
        <v>51</v>
      </c>
      <c r="BC43" s="99">
        <v>250</v>
      </c>
      <c r="BD43" s="137" t="s">
        <v>51</v>
      </c>
      <c r="BE43" s="98">
        <f t="shared" si="12"/>
        <v>197.03333333333333</v>
      </c>
      <c r="BF43" s="95">
        <f t="shared" si="13"/>
        <v>103.20418273177364</v>
      </c>
      <c r="BG43" s="99">
        <v>135</v>
      </c>
      <c r="BH43" s="137" t="s">
        <v>35</v>
      </c>
      <c r="BI43" s="99">
        <v>123</v>
      </c>
      <c r="BJ43" s="137" t="s">
        <v>35</v>
      </c>
      <c r="BK43" s="99">
        <v>74.8</v>
      </c>
      <c r="BL43" s="137" t="s">
        <v>35</v>
      </c>
      <c r="BM43" s="98">
        <f t="shared" si="14"/>
        <v>110.93333333333334</v>
      </c>
      <c r="BN43" s="95">
        <f t="shared" si="15"/>
        <v>31.862412547284194</v>
      </c>
      <c r="BO43" s="99">
        <v>46.2</v>
      </c>
      <c r="BP43" s="137" t="s">
        <v>35</v>
      </c>
      <c r="BQ43" s="99">
        <v>81.099999999999994</v>
      </c>
      <c r="BR43" s="137" t="s">
        <v>35</v>
      </c>
      <c r="BS43" s="99">
        <v>85.5</v>
      </c>
      <c r="BT43" s="137" t="s">
        <v>35</v>
      </c>
      <c r="BU43" s="98">
        <f t="shared" si="16"/>
        <v>70.933333333333337</v>
      </c>
      <c r="BV43" s="95">
        <f t="shared" si="17"/>
        <v>21.53237871981014</v>
      </c>
      <c r="BW43" s="99">
        <v>601</v>
      </c>
      <c r="BX43" s="137" t="s">
        <v>51</v>
      </c>
      <c r="BY43" s="99">
        <v>635</v>
      </c>
      <c r="BZ43" s="137" t="s">
        <v>51</v>
      </c>
      <c r="CA43" s="99">
        <v>383</v>
      </c>
      <c r="CB43" s="140" t="s">
        <v>35</v>
      </c>
      <c r="CC43" s="98">
        <f t="shared" si="18"/>
        <v>539.66666666666663</v>
      </c>
      <c r="CD43" s="95">
        <f t="shared" si="19"/>
        <v>136.73819266515596</v>
      </c>
      <c r="CE43" s="99">
        <v>359</v>
      </c>
      <c r="CF43" s="137" t="s">
        <v>35</v>
      </c>
      <c r="CG43" s="99">
        <v>361</v>
      </c>
      <c r="CH43" s="137" t="s">
        <v>35</v>
      </c>
      <c r="CI43" s="99">
        <v>322</v>
      </c>
      <c r="CJ43" s="137" t="s">
        <v>35</v>
      </c>
      <c r="CK43" s="98">
        <f t="shared" si="20"/>
        <v>347.33333333333331</v>
      </c>
      <c r="CL43" s="95">
        <f t="shared" si="21"/>
        <v>21.962088546705509</v>
      </c>
      <c r="CM43" s="99">
        <v>10.1</v>
      </c>
      <c r="CN43" s="137" t="s">
        <v>35</v>
      </c>
      <c r="CO43" s="99">
        <v>0.61</v>
      </c>
      <c r="CP43" s="137" t="s">
        <v>96</v>
      </c>
      <c r="CQ43" s="99">
        <v>7.72</v>
      </c>
      <c r="CR43" s="137" t="s">
        <v>35</v>
      </c>
      <c r="CS43" s="98">
        <f>AVERAGE(CM43,CQ43)</f>
        <v>8.91</v>
      </c>
      <c r="CT43" s="95">
        <f>STDEV(CM43,CQ43)</f>
        <v>1.6829141392239748</v>
      </c>
      <c r="CU43" s="99">
        <v>124</v>
      </c>
      <c r="CV43" s="137" t="s">
        <v>35</v>
      </c>
      <c r="CW43" s="99">
        <v>82.7</v>
      </c>
      <c r="CX43" s="137" t="s">
        <v>35</v>
      </c>
      <c r="CY43" s="99">
        <v>119</v>
      </c>
      <c r="CZ43" s="137" t="s">
        <v>35</v>
      </c>
      <c r="DA43" s="98">
        <f t="shared" si="24"/>
        <v>108.56666666666666</v>
      </c>
      <c r="DB43" s="95">
        <f t="shared" si="25"/>
        <v>22.540260276521551</v>
      </c>
      <c r="DC43" s="186">
        <v>0.57999999999999996</v>
      </c>
      <c r="DD43" s="187" t="s">
        <v>96</v>
      </c>
      <c r="DE43" s="186">
        <v>0.59499999999999997</v>
      </c>
      <c r="DF43" s="137" t="s">
        <v>96</v>
      </c>
      <c r="DG43" s="186">
        <v>0.57999999999999996</v>
      </c>
      <c r="DH43" s="137" t="s">
        <v>96</v>
      </c>
      <c r="DI43" s="184">
        <f t="shared" si="26"/>
        <v>0.58499999999999996</v>
      </c>
      <c r="DJ43" s="95">
        <f t="shared" si="27"/>
        <v>8.6602540378443935E-3</v>
      </c>
    </row>
    <row r="44" spans="1:114" x14ac:dyDescent="0.25">
      <c r="A44" s="143" t="s">
        <v>191</v>
      </c>
      <c r="B44" s="144"/>
      <c r="C44" s="100">
        <v>1.1100000000000001</v>
      </c>
      <c r="D44" s="145" t="s">
        <v>116</v>
      </c>
      <c r="E44" s="100">
        <v>1.1499999999999999</v>
      </c>
      <c r="F44" s="145" t="s">
        <v>116</v>
      </c>
      <c r="G44" s="100">
        <v>1.1399999999999999</v>
      </c>
      <c r="H44" s="145" t="s">
        <v>116</v>
      </c>
      <c r="I44" s="94">
        <f t="shared" si="0"/>
        <v>1.1333333333333331</v>
      </c>
      <c r="J44" s="95">
        <f t="shared" si="1"/>
        <v>2.0816659994661223E-2</v>
      </c>
      <c r="K44" s="100">
        <v>0.755</v>
      </c>
      <c r="L44" s="145" t="s">
        <v>96</v>
      </c>
      <c r="M44" s="100">
        <v>1.1499999999999999</v>
      </c>
      <c r="N44" s="145" t="s">
        <v>116</v>
      </c>
      <c r="O44" s="100">
        <v>1.27</v>
      </c>
      <c r="P44" s="145" t="s">
        <v>96</v>
      </c>
      <c r="Q44" s="94">
        <f t="shared" si="2"/>
        <v>1.0583333333333333</v>
      </c>
      <c r="R44" s="95">
        <f t="shared" si="3"/>
        <v>0.26945933521281717</v>
      </c>
      <c r="S44" s="100">
        <v>1.06</v>
      </c>
      <c r="T44" s="145" t="s">
        <v>116</v>
      </c>
      <c r="U44" s="100">
        <v>1.1599999999999999</v>
      </c>
      <c r="V44" s="145" t="s">
        <v>116</v>
      </c>
      <c r="W44" s="100">
        <v>1.1399999999999999</v>
      </c>
      <c r="X44" s="145" t="s">
        <v>116</v>
      </c>
      <c r="Y44" s="94">
        <f t="shared" si="4"/>
        <v>1.1199999999999999</v>
      </c>
      <c r="Z44" s="95">
        <f t="shared" si="5"/>
        <v>5.2915026221291732E-2</v>
      </c>
      <c r="AA44" s="100">
        <v>1.1100000000000001</v>
      </c>
      <c r="AB44" s="145" t="s">
        <v>116</v>
      </c>
      <c r="AC44" s="100">
        <v>1.1100000000000001</v>
      </c>
      <c r="AD44" s="145" t="s">
        <v>116</v>
      </c>
      <c r="AE44" s="100">
        <v>1.1399999999999999</v>
      </c>
      <c r="AF44" s="145" t="s">
        <v>116</v>
      </c>
      <c r="AG44" s="94">
        <f t="shared" si="6"/>
        <v>1.1200000000000001</v>
      </c>
      <c r="AH44" s="95">
        <f t="shared" si="7"/>
        <v>1.7320508075688662E-2</v>
      </c>
      <c r="AI44" s="183">
        <v>0.53</v>
      </c>
      <c r="AJ44" s="145" t="s">
        <v>116</v>
      </c>
      <c r="AK44" s="183">
        <f>1.16/2</f>
        <v>0.57999999999999996</v>
      </c>
      <c r="AL44" s="145" t="s">
        <v>116</v>
      </c>
      <c r="AM44" s="183">
        <f>1.19/2</f>
        <v>0.59499999999999997</v>
      </c>
      <c r="AN44" s="145" t="s">
        <v>116</v>
      </c>
      <c r="AO44" s="184">
        <f t="shared" si="8"/>
        <v>0.56833333333333325</v>
      </c>
      <c r="AP44" s="95">
        <f t="shared" si="9"/>
        <v>3.4034296427770193E-2</v>
      </c>
      <c r="AQ44" s="183">
        <v>0.56999999999999995</v>
      </c>
      <c r="AR44" s="145" t="s">
        <v>96</v>
      </c>
      <c r="AS44" s="183">
        <v>0.59499999999999997</v>
      </c>
      <c r="AT44" s="145" t="s">
        <v>96</v>
      </c>
      <c r="AU44" s="183">
        <f>1.25/2</f>
        <v>0.625</v>
      </c>
      <c r="AV44" s="145" t="s">
        <v>116</v>
      </c>
      <c r="AW44" s="184">
        <f t="shared" si="10"/>
        <v>0.59666666666666668</v>
      </c>
      <c r="AX44" s="95">
        <f t="shared" si="11"/>
        <v>2.7537852736430536E-2</v>
      </c>
      <c r="AY44" s="183">
        <f>1.19/2</f>
        <v>0.59499999999999997</v>
      </c>
      <c r="AZ44" s="145" t="s">
        <v>116</v>
      </c>
      <c r="BA44" s="183">
        <f>1.19/2</f>
        <v>0.59499999999999997</v>
      </c>
      <c r="BB44" s="145" t="s">
        <v>116</v>
      </c>
      <c r="BC44" s="183">
        <f>1.19/2</f>
        <v>0.59499999999999997</v>
      </c>
      <c r="BD44" s="145" t="s">
        <v>116</v>
      </c>
      <c r="BE44" s="184">
        <f t="shared" si="12"/>
        <v>0.59499999999999997</v>
      </c>
      <c r="BF44" s="95">
        <f t="shared" si="13"/>
        <v>0</v>
      </c>
      <c r="BG44" s="183">
        <f>1.19/2</f>
        <v>0.59499999999999997</v>
      </c>
      <c r="BH44" s="145" t="s">
        <v>116</v>
      </c>
      <c r="BI44" s="183">
        <f>1.19/2</f>
        <v>0.59499999999999997</v>
      </c>
      <c r="BJ44" s="145" t="s">
        <v>116</v>
      </c>
      <c r="BK44" s="183">
        <f>1.19/2</f>
        <v>0.59499999999999997</v>
      </c>
      <c r="BL44" s="145" t="s">
        <v>116</v>
      </c>
      <c r="BM44" s="184">
        <f t="shared" si="14"/>
        <v>0.59499999999999997</v>
      </c>
      <c r="BN44" s="95">
        <f t="shared" si="15"/>
        <v>0</v>
      </c>
      <c r="BO44" s="183">
        <f>1.16/2</f>
        <v>0.57999999999999996</v>
      </c>
      <c r="BP44" s="145" t="s">
        <v>116</v>
      </c>
      <c r="BQ44" s="183">
        <f>1.14/2</f>
        <v>0.56999999999999995</v>
      </c>
      <c r="BR44" s="145" t="s">
        <v>116</v>
      </c>
      <c r="BS44" s="183">
        <f>1.11/2</f>
        <v>0.55500000000000005</v>
      </c>
      <c r="BT44" s="145" t="s">
        <v>116</v>
      </c>
      <c r="BU44" s="184">
        <f t="shared" si="16"/>
        <v>0.56833333333333336</v>
      </c>
      <c r="BV44" s="95">
        <f t="shared" si="17"/>
        <v>1.2583057392117869E-2</v>
      </c>
      <c r="BW44" s="100">
        <v>5210</v>
      </c>
      <c r="BX44" s="145" t="s">
        <v>51</v>
      </c>
      <c r="BY44" s="100">
        <v>4670</v>
      </c>
      <c r="BZ44" s="145" t="s">
        <v>51</v>
      </c>
      <c r="CA44" s="100">
        <v>8940</v>
      </c>
      <c r="CB44" s="147" t="s">
        <v>51</v>
      </c>
      <c r="CC44" s="98">
        <f t="shared" si="18"/>
        <v>6273.333333333333</v>
      </c>
      <c r="CD44" s="95">
        <f t="shared" si="19"/>
        <v>2325.1308206923186</v>
      </c>
      <c r="CE44" s="100">
        <v>8380</v>
      </c>
      <c r="CF44" s="145" t="s">
        <v>51</v>
      </c>
      <c r="CG44" s="100">
        <v>6720</v>
      </c>
      <c r="CH44" s="145" t="s">
        <v>51</v>
      </c>
      <c r="CI44" s="100">
        <v>6290</v>
      </c>
      <c r="CJ44" s="145" t="s">
        <v>51</v>
      </c>
      <c r="CK44" s="98">
        <f t="shared" si="20"/>
        <v>7130</v>
      </c>
      <c r="CL44" s="95">
        <f t="shared" si="21"/>
        <v>1103.6756769993619</v>
      </c>
      <c r="CM44" s="100">
        <v>2710</v>
      </c>
      <c r="CN44" s="145" t="s">
        <v>51</v>
      </c>
      <c r="CO44" s="100">
        <v>3940</v>
      </c>
      <c r="CP44" s="145" t="s">
        <v>51</v>
      </c>
      <c r="CQ44" s="100">
        <v>2790</v>
      </c>
      <c r="CR44" s="145" t="s">
        <v>51</v>
      </c>
      <c r="CS44" s="98">
        <f t="shared" si="22"/>
        <v>3146.6666666666665</v>
      </c>
      <c r="CT44" s="95">
        <f t="shared" si="23"/>
        <v>688.21023919535946</v>
      </c>
      <c r="CU44" s="100">
        <v>203</v>
      </c>
      <c r="CV44" s="145" t="s">
        <v>51</v>
      </c>
      <c r="CW44" s="100">
        <v>110</v>
      </c>
      <c r="CX44" s="145" t="s">
        <v>51</v>
      </c>
      <c r="CY44" s="100">
        <v>163</v>
      </c>
      <c r="CZ44" s="145" t="s">
        <v>51</v>
      </c>
      <c r="DA44" s="98">
        <f t="shared" si="24"/>
        <v>158.66666666666666</v>
      </c>
      <c r="DB44" s="95">
        <f t="shared" si="25"/>
        <v>46.651187909134059</v>
      </c>
      <c r="DC44" s="100">
        <v>11.3</v>
      </c>
      <c r="DD44" s="145" t="s">
        <v>35</v>
      </c>
      <c r="DE44" s="100">
        <v>11.5</v>
      </c>
      <c r="DF44" s="145" t="s">
        <v>35</v>
      </c>
      <c r="DG44" s="100">
        <v>14</v>
      </c>
      <c r="DH44" s="145" t="s">
        <v>35</v>
      </c>
      <c r="DI44" s="98">
        <f t="shared" si="26"/>
        <v>12.266666666666666</v>
      </c>
      <c r="DJ44" s="95">
        <f t="shared" si="27"/>
        <v>1.5044378795195674</v>
      </c>
    </row>
    <row r="45" spans="1:114" x14ac:dyDescent="0.25">
      <c r="A45" s="112" t="s">
        <v>197</v>
      </c>
      <c r="C45" s="99">
        <v>1.67</v>
      </c>
      <c r="D45" s="137" t="s">
        <v>116</v>
      </c>
      <c r="E45" s="99">
        <v>1.73</v>
      </c>
      <c r="F45" s="137" t="s">
        <v>116</v>
      </c>
      <c r="G45" s="99">
        <v>1.7</v>
      </c>
      <c r="H45" s="137" t="s">
        <v>116</v>
      </c>
      <c r="I45" s="94">
        <f t="shared" si="0"/>
        <v>1.7</v>
      </c>
      <c r="J45" s="95">
        <f t="shared" si="1"/>
        <v>3.0000000000000027E-2</v>
      </c>
      <c r="K45" s="148">
        <v>5.85</v>
      </c>
      <c r="L45" s="137" t="s">
        <v>35</v>
      </c>
      <c r="M45" s="99">
        <v>1.73</v>
      </c>
      <c r="N45" s="137" t="s">
        <v>116</v>
      </c>
      <c r="O45" s="148">
        <v>17.899999999999999</v>
      </c>
      <c r="P45" s="137" t="s">
        <v>35</v>
      </c>
      <c r="Q45" s="94">
        <f t="shared" si="2"/>
        <v>8.4933333333333323</v>
      </c>
      <c r="R45" s="95">
        <f t="shared" si="3"/>
        <v>8.4028348391083671</v>
      </c>
      <c r="S45" s="99">
        <v>1.6</v>
      </c>
      <c r="T45" s="137" t="s">
        <v>116</v>
      </c>
      <c r="U45" s="99">
        <v>1.74</v>
      </c>
      <c r="V45" s="137" t="s">
        <v>116</v>
      </c>
      <c r="W45" s="99">
        <v>1.7</v>
      </c>
      <c r="X45" s="137" t="s">
        <v>116</v>
      </c>
      <c r="Y45" s="94">
        <f t="shared" si="4"/>
        <v>1.68</v>
      </c>
      <c r="Z45" s="95">
        <f t="shared" si="5"/>
        <v>7.2111025509279725E-2</v>
      </c>
      <c r="AA45" s="99">
        <v>1.67</v>
      </c>
      <c r="AB45" s="137" t="s">
        <v>116</v>
      </c>
      <c r="AC45" s="99">
        <v>1.67</v>
      </c>
      <c r="AD45" s="137" t="s">
        <v>116</v>
      </c>
      <c r="AE45" s="99">
        <v>1.7</v>
      </c>
      <c r="AF45" s="137" t="s">
        <v>116</v>
      </c>
      <c r="AG45" s="94">
        <f t="shared" si="6"/>
        <v>1.68</v>
      </c>
      <c r="AH45" s="95">
        <f t="shared" si="7"/>
        <v>1.732050807568879E-2</v>
      </c>
      <c r="AI45" s="99">
        <v>179</v>
      </c>
      <c r="AJ45" s="137" t="s">
        <v>35</v>
      </c>
      <c r="AK45" s="99">
        <v>169</v>
      </c>
      <c r="AL45" s="137" t="s">
        <v>35</v>
      </c>
      <c r="AM45" s="99">
        <v>163</v>
      </c>
      <c r="AN45" s="137" t="s">
        <v>35</v>
      </c>
      <c r="AO45" s="98">
        <f t="shared" si="8"/>
        <v>170.33333333333334</v>
      </c>
      <c r="AP45" s="95">
        <f t="shared" si="9"/>
        <v>8.0829037686547611</v>
      </c>
      <c r="AQ45" s="99">
        <v>384</v>
      </c>
      <c r="AR45" s="137" t="s">
        <v>51</v>
      </c>
      <c r="AS45" s="99">
        <v>358</v>
      </c>
      <c r="AT45" s="137" t="s">
        <v>51</v>
      </c>
      <c r="AU45" s="99">
        <v>297</v>
      </c>
      <c r="AV45" s="137" t="s">
        <v>35</v>
      </c>
      <c r="AW45" s="98">
        <f t="shared" si="10"/>
        <v>346.33333333333331</v>
      </c>
      <c r="AX45" s="95">
        <f t="shared" si="11"/>
        <v>44.657959350303315</v>
      </c>
      <c r="AY45" s="99">
        <v>851</v>
      </c>
      <c r="AZ45" s="137" t="s">
        <v>51</v>
      </c>
      <c r="BA45" s="99">
        <v>786</v>
      </c>
      <c r="BB45" s="137" t="s">
        <v>51</v>
      </c>
      <c r="BC45" s="99">
        <v>1150</v>
      </c>
      <c r="BD45" s="137" t="s">
        <v>51</v>
      </c>
      <c r="BE45" s="98">
        <f t="shared" si="12"/>
        <v>929</v>
      </c>
      <c r="BF45" s="95">
        <f t="shared" si="13"/>
        <v>194.13139879988503</v>
      </c>
      <c r="BG45" s="148">
        <v>11.9</v>
      </c>
      <c r="BH45" s="173" t="s">
        <v>35</v>
      </c>
      <c r="BI45" s="148">
        <v>8.81</v>
      </c>
      <c r="BJ45" s="137" t="s">
        <v>35</v>
      </c>
      <c r="BK45" s="99">
        <v>4.13</v>
      </c>
      <c r="BL45" s="137" t="s">
        <v>96</v>
      </c>
      <c r="BM45" s="96">
        <f>AVERAGE(BG45,BI45)</f>
        <v>10.355</v>
      </c>
      <c r="BN45" s="176">
        <f>STDEV(BG45,BI45)</f>
        <v>2.1849599538664357</v>
      </c>
      <c r="BO45" s="99">
        <v>4.95</v>
      </c>
      <c r="BP45" s="137" t="s">
        <v>96</v>
      </c>
      <c r="BQ45" s="99">
        <v>3.5</v>
      </c>
      <c r="BR45" s="137" t="s">
        <v>96</v>
      </c>
      <c r="BS45" s="148">
        <v>6.78</v>
      </c>
      <c r="BT45" s="137" t="s">
        <v>35</v>
      </c>
      <c r="BU45" s="96">
        <f>BS45</f>
        <v>6.78</v>
      </c>
      <c r="BV45" s="95"/>
      <c r="BW45" s="99">
        <v>270000</v>
      </c>
      <c r="BX45" s="137" t="s">
        <v>51</v>
      </c>
      <c r="BY45" s="99">
        <v>141000</v>
      </c>
      <c r="BZ45" s="137" t="s">
        <v>51</v>
      </c>
      <c r="CA45" s="99">
        <v>218000</v>
      </c>
      <c r="CB45" s="140" t="s">
        <v>51</v>
      </c>
      <c r="CC45" s="98">
        <f t="shared" si="18"/>
        <v>209666.66666666666</v>
      </c>
      <c r="CD45" s="95">
        <f t="shared" si="19"/>
        <v>64902.490964009507</v>
      </c>
      <c r="CE45" s="99">
        <v>231000</v>
      </c>
      <c r="CF45" s="137" t="s">
        <v>51</v>
      </c>
      <c r="CG45" s="99">
        <v>163000</v>
      </c>
      <c r="CH45" s="137" t="s">
        <v>51</v>
      </c>
      <c r="CI45" s="99">
        <v>211000</v>
      </c>
      <c r="CJ45" s="137" t="s">
        <v>51</v>
      </c>
      <c r="CK45" s="98">
        <f t="shared" si="20"/>
        <v>201666.66666666666</v>
      </c>
      <c r="CL45" s="95">
        <f t="shared" si="21"/>
        <v>34947.579792216457</v>
      </c>
      <c r="CM45" s="99">
        <v>23100</v>
      </c>
      <c r="CN45" s="137" t="s">
        <v>51</v>
      </c>
      <c r="CO45" s="99">
        <v>33600</v>
      </c>
      <c r="CP45" s="137" t="s">
        <v>51</v>
      </c>
      <c r="CQ45" s="99">
        <v>26300</v>
      </c>
      <c r="CR45" s="137" t="s">
        <v>51</v>
      </c>
      <c r="CS45" s="98">
        <f t="shared" si="22"/>
        <v>27666.666666666668</v>
      </c>
      <c r="CT45" s="95">
        <f t="shared" si="23"/>
        <v>5381.7593158123727</v>
      </c>
      <c r="CU45" s="99">
        <v>16600</v>
      </c>
      <c r="CV45" s="137" t="s">
        <v>51</v>
      </c>
      <c r="CW45" s="99">
        <v>8370</v>
      </c>
      <c r="CX45" s="137" t="s">
        <v>51</v>
      </c>
      <c r="CY45" s="99">
        <v>11400</v>
      </c>
      <c r="CZ45" s="137" t="s">
        <v>51</v>
      </c>
      <c r="DA45" s="98">
        <f t="shared" si="24"/>
        <v>12123.333333333334</v>
      </c>
      <c r="DB45" s="95">
        <f t="shared" si="25"/>
        <v>4162.4071561217243</v>
      </c>
      <c r="DC45" s="99">
        <v>558</v>
      </c>
      <c r="DD45" s="137" t="s">
        <v>51</v>
      </c>
      <c r="DE45" s="99">
        <v>548</v>
      </c>
      <c r="DF45" s="137" t="s">
        <v>51</v>
      </c>
      <c r="DG45" s="99">
        <v>503</v>
      </c>
      <c r="DH45" s="137" t="s">
        <v>51</v>
      </c>
      <c r="DI45" s="98">
        <f t="shared" si="26"/>
        <v>536.33333333333337</v>
      </c>
      <c r="DJ45" s="95">
        <f t="shared" si="27"/>
        <v>29.297326385411576</v>
      </c>
    </row>
    <row r="46" spans="1:114" x14ac:dyDescent="0.25">
      <c r="A46" s="143" t="s">
        <v>202</v>
      </c>
      <c r="B46" s="144"/>
      <c r="C46" s="100">
        <v>2.2200000000000002</v>
      </c>
      <c r="D46" s="145" t="s">
        <v>116</v>
      </c>
      <c r="E46" s="100">
        <v>2.2999999999999998</v>
      </c>
      <c r="F46" s="145" t="s">
        <v>116</v>
      </c>
      <c r="G46" s="100">
        <v>2.27</v>
      </c>
      <c r="H46" s="145" t="s">
        <v>116</v>
      </c>
      <c r="I46" s="94">
        <f t="shared" si="0"/>
        <v>2.2633333333333332</v>
      </c>
      <c r="J46" s="95">
        <f t="shared" si="1"/>
        <v>4.0414518843273621E-2</v>
      </c>
      <c r="K46" s="174">
        <v>23.3</v>
      </c>
      <c r="L46" s="145" t="s">
        <v>35</v>
      </c>
      <c r="M46" s="100">
        <v>2.2999999999999998</v>
      </c>
      <c r="N46" s="145" t="s">
        <v>116</v>
      </c>
      <c r="O46" s="100">
        <v>4.1500000000000004</v>
      </c>
      <c r="P46" s="145" t="s">
        <v>96</v>
      </c>
      <c r="Q46" s="94">
        <f t="shared" si="2"/>
        <v>9.9166666666666661</v>
      </c>
      <c r="R46" s="95">
        <f t="shared" si="3"/>
        <v>11.627159297667394</v>
      </c>
      <c r="S46" s="100">
        <v>2.13</v>
      </c>
      <c r="T46" s="145" t="s">
        <v>116</v>
      </c>
      <c r="U46" s="100">
        <v>2.33</v>
      </c>
      <c r="V46" s="145" t="s">
        <v>116</v>
      </c>
      <c r="W46" s="100">
        <v>2.27</v>
      </c>
      <c r="X46" s="145" t="s">
        <v>116</v>
      </c>
      <c r="Y46" s="94">
        <f t="shared" si="4"/>
        <v>2.2433333333333336</v>
      </c>
      <c r="Z46" s="95">
        <f t="shared" si="5"/>
        <v>0.10263202878893778</v>
      </c>
      <c r="AA46" s="100">
        <v>2.2200000000000002</v>
      </c>
      <c r="AB46" s="145" t="s">
        <v>116</v>
      </c>
      <c r="AC46" s="100">
        <v>2.2200000000000002</v>
      </c>
      <c r="AD46" s="145" t="s">
        <v>116</v>
      </c>
      <c r="AE46" s="100">
        <v>2.27</v>
      </c>
      <c r="AF46" s="145" t="s">
        <v>116</v>
      </c>
      <c r="AG46" s="94">
        <f t="shared" si="6"/>
        <v>2.2366666666666668</v>
      </c>
      <c r="AH46" s="95">
        <f t="shared" si="7"/>
        <v>2.8867513459481187E-2</v>
      </c>
      <c r="AI46" s="100">
        <v>8670</v>
      </c>
      <c r="AJ46" s="145" t="s">
        <v>51</v>
      </c>
      <c r="AK46" s="100">
        <v>7490</v>
      </c>
      <c r="AL46" s="145" t="s">
        <v>51</v>
      </c>
      <c r="AM46" s="100">
        <v>7970</v>
      </c>
      <c r="AN46" s="145" t="s">
        <v>51</v>
      </c>
      <c r="AO46" s="98">
        <f t="shared" si="8"/>
        <v>8043.333333333333</v>
      </c>
      <c r="AP46" s="95">
        <f t="shared" si="9"/>
        <v>593.40823497263113</v>
      </c>
      <c r="AQ46" s="100">
        <v>11300</v>
      </c>
      <c r="AR46" s="145" t="s">
        <v>51</v>
      </c>
      <c r="AS46" s="100">
        <v>11400</v>
      </c>
      <c r="AT46" s="145" t="s">
        <v>51</v>
      </c>
      <c r="AU46" s="100">
        <v>10500</v>
      </c>
      <c r="AV46" s="145" t="s">
        <v>51</v>
      </c>
      <c r="AW46" s="98">
        <f t="shared" si="10"/>
        <v>11066.666666666666</v>
      </c>
      <c r="AX46" s="95">
        <f t="shared" si="11"/>
        <v>493.28828623162474</v>
      </c>
      <c r="AY46" s="100">
        <v>1050</v>
      </c>
      <c r="AZ46" s="145" t="s">
        <v>51</v>
      </c>
      <c r="BA46" s="100">
        <v>1790</v>
      </c>
      <c r="BB46" s="145" t="s">
        <v>51</v>
      </c>
      <c r="BC46" s="100">
        <v>1260</v>
      </c>
      <c r="BD46" s="145" t="s">
        <v>51</v>
      </c>
      <c r="BE46" s="98">
        <f t="shared" si="12"/>
        <v>1366.6666666666667</v>
      </c>
      <c r="BF46" s="95">
        <f t="shared" si="13"/>
        <v>381.35722535876187</v>
      </c>
      <c r="BG46" s="100">
        <v>2.38</v>
      </c>
      <c r="BH46" s="145" t="s">
        <v>116</v>
      </c>
      <c r="BI46" s="174">
        <v>406</v>
      </c>
      <c r="BJ46" s="145" t="s">
        <v>51</v>
      </c>
      <c r="BK46" s="174">
        <v>180</v>
      </c>
      <c r="BL46" s="145" t="s">
        <v>35</v>
      </c>
      <c r="BM46" s="96">
        <f>AVERAGE(,BI46,BK46)</f>
        <v>195.33333333333334</v>
      </c>
      <c r="BN46" s="176">
        <f>STDEV(BI46,BK46)</f>
        <v>159.80613254815975</v>
      </c>
      <c r="BO46" s="100">
        <v>108</v>
      </c>
      <c r="BP46" s="145" t="s">
        <v>35</v>
      </c>
      <c r="BQ46" s="100">
        <v>124</v>
      </c>
      <c r="BR46" s="145" t="s">
        <v>35</v>
      </c>
      <c r="BS46" s="100">
        <v>151</v>
      </c>
      <c r="BT46" s="145" t="s">
        <v>35</v>
      </c>
      <c r="BU46" s="98">
        <f t="shared" si="16"/>
        <v>127.66666666666667</v>
      </c>
      <c r="BV46" s="95">
        <f t="shared" si="17"/>
        <v>21.733231083604025</v>
      </c>
      <c r="BW46" s="100">
        <v>58700</v>
      </c>
      <c r="BX46" s="145" t="s">
        <v>51</v>
      </c>
      <c r="BY46" s="100">
        <v>58000</v>
      </c>
      <c r="BZ46" s="145" t="s">
        <v>51</v>
      </c>
      <c r="CA46" s="100">
        <v>56000</v>
      </c>
      <c r="CB46" s="147" t="s">
        <v>51</v>
      </c>
      <c r="CC46" s="98">
        <f t="shared" si="18"/>
        <v>57566.666666666664</v>
      </c>
      <c r="CD46" s="95">
        <f t="shared" si="19"/>
        <v>1401.1899704655802</v>
      </c>
      <c r="CE46" s="100">
        <v>37300</v>
      </c>
      <c r="CF46" s="145" t="s">
        <v>51</v>
      </c>
      <c r="CG46" s="100">
        <v>30000</v>
      </c>
      <c r="CH46" s="145" t="s">
        <v>51</v>
      </c>
      <c r="CI46" s="100">
        <v>31500</v>
      </c>
      <c r="CJ46" s="145" t="s">
        <v>51</v>
      </c>
      <c r="CK46" s="98">
        <f t="shared" si="20"/>
        <v>32933.333333333336</v>
      </c>
      <c r="CL46" s="95">
        <f t="shared" si="21"/>
        <v>3855.2993831002714</v>
      </c>
      <c r="CM46" s="100">
        <v>5960</v>
      </c>
      <c r="CN46" s="145" t="s">
        <v>51</v>
      </c>
      <c r="CO46" s="100">
        <v>7900</v>
      </c>
      <c r="CP46" s="145" t="s">
        <v>51</v>
      </c>
      <c r="CQ46" s="100">
        <v>6070</v>
      </c>
      <c r="CR46" s="145" t="s">
        <v>51</v>
      </c>
      <c r="CS46" s="98">
        <f t="shared" si="22"/>
        <v>6643.333333333333</v>
      </c>
      <c r="CT46" s="95">
        <f t="shared" si="23"/>
        <v>1089.6941466913254</v>
      </c>
      <c r="CU46" s="100">
        <v>7260</v>
      </c>
      <c r="CV46" s="145" t="s">
        <v>51</v>
      </c>
      <c r="CW46" s="100">
        <v>5110</v>
      </c>
      <c r="CX46" s="145" t="s">
        <v>51</v>
      </c>
      <c r="CY46" s="100">
        <v>6050</v>
      </c>
      <c r="CZ46" s="145" t="s">
        <v>51</v>
      </c>
      <c r="DA46" s="98">
        <f t="shared" si="24"/>
        <v>6140</v>
      </c>
      <c r="DB46" s="95">
        <f t="shared" si="25"/>
        <v>1077.8218776773831</v>
      </c>
      <c r="DC46" s="100">
        <v>1110</v>
      </c>
      <c r="DD46" s="145" t="s">
        <v>51</v>
      </c>
      <c r="DE46" s="100">
        <v>869</v>
      </c>
      <c r="DF46" s="145" t="s">
        <v>51</v>
      </c>
      <c r="DG46" s="100">
        <v>1130</v>
      </c>
      <c r="DH46" s="145" t="s">
        <v>51</v>
      </c>
      <c r="DI46" s="98">
        <f t="shared" si="26"/>
        <v>1036.3333333333333</v>
      </c>
      <c r="DJ46" s="95">
        <f t="shared" si="27"/>
        <v>145.25953783945911</v>
      </c>
    </row>
    <row r="47" spans="1:114" x14ac:dyDescent="0.25">
      <c r="A47" s="112" t="s">
        <v>212</v>
      </c>
      <c r="C47" s="99">
        <v>0.55600000000000005</v>
      </c>
      <c r="D47" s="137" t="s">
        <v>116</v>
      </c>
      <c r="E47" s="99">
        <v>0.57599999999999996</v>
      </c>
      <c r="F47" s="137" t="s">
        <v>116</v>
      </c>
      <c r="G47" s="99">
        <v>0.56799999999999995</v>
      </c>
      <c r="H47" s="137" t="s">
        <v>116</v>
      </c>
      <c r="I47" s="94">
        <f t="shared" si="0"/>
        <v>0.56666666666666676</v>
      </c>
      <c r="J47" s="95">
        <f t="shared" si="1"/>
        <v>1.0066445913694284E-2</v>
      </c>
      <c r="K47" s="99">
        <v>0.55600000000000005</v>
      </c>
      <c r="L47" s="137" t="s">
        <v>116</v>
      </c>
      <c r="M47" s="99">
        <v>0.57599999999999996</v>
      </c>
      <c r="N47" s="137" t="s">
        <v>116</v>
      </c>
      <c r="O47" s="99">
        <v>0.52700000000000002</v>
      </c>
      <c r="P47" s="137" t="s">
        <v>116</v>
      </c>
      <c r="Q47" s="94">
        <f t="shared" si="2"/>
        <v>0.55300000000000005</v>
      </c>
      <c r="R47" s="95">
        <f t="shared" si="3"/>
        <v>2.463736998950981E-2</v>
      </c>
      <c r="S47" s="99">
        <v>0.53200000000000003</v>
      </c>
      <c r="T47" s="137" t="s">
        <v>116</v>
      </c>
      <c r="U47" s="99">
        <v>0.58099999999999996</v>
      </c>
      <c r="V47" s="137" t="s">
        <v>116</v>
      </c>
      <c r="W47" s="99">
        <v>0.56799999999999995</v>
      </c>
      <c r="X47" s="137" t="s">
        <v>116</v>
      </c>
      <c r="Y47" s="94">
        <f t="shared" si="4"/>
        <v>0.56033333333333335</v>
      </c>
      <c r="Z47" s="95">
        <f t="shared" si="5"/>
        <v>2.5383721817994524E-2</v>
      </c>
      <c r="AA47" s="99">
        <v>0.55600000000000005</v>
      </c>
      <c r="AB47" s="137" t="s">
        <v>116</v>
      </c>
      <c r="AC47" s="99">
        <v>0.55600000000000005</v>
      </c>
      <c r="AD47" s="137" t="s">
        <v>116</v>
      </c>
      <c r="AE47" s="99">
        <v>0.56799999999999995</v>
      </c>
      <c r="AF47" s="137" t="s">
        <v>116</v>
      </c>
      <c r="AG47" s="94">
        <f t="shared" si="6"/>
        <v>0.56000000000000005</v>
      </c>
      <c r="AH47" s="95">
        <f t="shared" si="7"/>
        <v>6.9282032302754515E-3</v>
      </c>
      <c r="AI47" s="182">
        <f>0.532/2</f>
        <v>0.26600000000000001</v>
      </c>
      <c r="AJ47" s="137" t="s">
        <v>116</v>
      </c>
      <c r="AK47" s="182">
        <f>0.581/2</f>
        <v>0.29049999999999998</v>
      </c>
      <c r="AL47" s="137" t="s">
        <v>116</v>
      </c>
      <c r="AM47" s="182">
        <f>0.595/2</f>
        <v>0.29749999999999999</v>
      </c>
      <c r="AN47" s="137" t="s">
        <v>116</v>
      </c>
      <c r="AO47" s="184">
        <f t="shared" si="8"/>
        <v>0.28466666666666668</v>
      </c>
      <c r="AP47" s="95">
        <f t="shared" si="9"/>
        <v>1.6540354691884113E-2</v>
      </c>
      <c r="AQ47" s="182">
        <f>0.568/2</f>
        <v>0.28399999999999997</v>
      </c>
      <c r="AR47" s="137" t="s">
        <v>116</v>
      </c>
      <c r="AS47" s="182">
        <f>0.595/2</f>
        <v>0.29749999999999999</v>
      </c>
      <c r="AT47" s="137" t="s">
        <v>116</v>
      </c>
      <c r="AU47" s="182">
        <f>0.625/2</f>
        <v>0.3125</v>
      </c>
      <c r="AV47" s="137" t="s">
        <v>116</v>
      </c>
      <c r="AW47" s="184">
        <f t="shared" si="10"/>
        <v>0.29799999999999999</v>
      </c>
      <c r="AX47" s="95">
        <f t="shared" si="11"/>
        <v>1.4256577429383266E-2</v>
      </c>
      <c r="AY47" s="182">
        <f>0.595/2</f>
        <v>0.29749999999999999</v>
      </c>
      <c r="AZ47" s="137" t="s">
        <v>116</v>
      </c>
      <c r="BA47" s="182">
        <f>0.595/2</f>
        <v>0.29749999999999999</v>
      </c>
      <c r="BB47" s="137" t="s">
        <v>116</v>
      </c>
      <c r="BC47" s="182">
        <f>0.595/2</f>
        <v>0.29749999999999999</v>
      </c>
      <c r="BD47" s="137" t="s">
        <v>116</v>
      </c>
      <c r="BE47" s="184">
        <f t="shared" si="12"/>
        <v>0.29749999999999999</v>
      </c>
      <c r="BF47" s="95">
        <f t="shared" si="13"/>
        <v>0</v>
      </c>
      <c r="BG47" s="182">
        <f>0.595/2</f>
        <v>0.29749999999999999</v>
      </c>
      <c r="BH47" s="137" t="s">
        <v>116</v>
      </c>
      <c r="BI47" s="182">
        <f>0.595/2</f>
        <v>0.29749999999999999</v>
      </c>
      <c r="BJ47" s="137" t="s">
        <v>116</v>
      </c>
      <c r="BK47" s="182">
        <f>0.595/2</f>
        <v>0.29749999999999999</v>
      </c>
      <c r="BL47" s="137" t="s">
        <v>116</v>
      </c>
      <c r="BM47" s="184">
        <f t="shared" si="14"/>
        <v>0.29749999999999999</v>
      </c>
      <c r="BN47" s="95">
        <f t="shared" si="15"/>
        <v>0</v>
      </c>
      <c r="BO47" s="182">
        <f>0.581/2</f>
        <v>0.29049999999999998</v>
      </c>
      <c r="BP47" s="137" t="s">
        <v>116</v>
      </c>
      <c r="BQ47" s="182">
        <f>0.568/2</f>
        <v>0.28399999999999997</v>
      </c>
      <c r="BR47" s="137" t="s">
        <v>116</v>
      </c>
      <c r="BS47" s="182">
        <f>0.556/2</f>
        <v>0.27800000000000002</v>
      </c>
      <c r="BT47" s="137" t="s">
        <v>116</v>
      </c>
      <c r="BU47" s="184">
        <f t="shared" si="16"/>
        <v>0.28416666666666668</v>
      </c>
      <c r="BV47" s="95">
        <f t="shared" si="17"/>
        <v>6.2516664445036617E-3</v>
      </c>
      <c r="BW47" s="182">
        <f>0.61/2</f>
        <v>0.30499999999999999</v>
      </c>
      <c r="BX47" s="137" t="s">
        <v>116</v>
      </c>
      <c r="BY47" s="182">
        <f>0.595/2</f>
        <v>0.29749999999999999</v>
      </c>
      <c r="BZ47" s="137" t="s">
        <v>116</v>
      </c>
      <c r="CA47" s="182">
        <f>0.61/2</f>
        <v>0.30499999999999999</v>
      </c>
      <c r="CB47" s="140" t="s">
        <v>116</v>
      </c>
      <c r="CC47" s="184">
        <f t="shared" si="18"/>
        <v>0.30249999999999999</v>
      </c>
      <c r="CD47" s="95">
        <f t="shared" si="19"/>
        <v>4.3301270189221967E-3</v>
      </c>
      <c r="CE47" s="182">
        <f>0.61/2</f>
        <v>0.30499999999999999</v>
      </c>
      <c r="CF47" s="137" t="s">
        <v>116</v>
      </c>
      <c r="CG47" s="182">
        <f>0.61/2</f>
        <v>0.30499999999999999</v>
      </c>
      <c r="CH47" s="137" t="s">
        <v>116</v>
      </c>
      <c r="CI47" s="182">
        <f>0.595/2</f>
        <v>0.29749999999999999</v>
      </c>
      <c r="CJ47" s="137" t="s">
        <v>116</v>
      </c>
      <c r="CK47" s="184">
        <f t="shared" si="20"/>
        <v>0.30249999999999999</v>
      </c>
      <c r="CL47" s="95">
        <f t="shared" si="21"/>
        <v>4.3301270189221976E-3</v>
      </c>
      <c r="CM47" s="182">
        <f>0.61/2</f>
        <v>0.30499999999999999</v>
      </c>
      <c r="CN47" s="137" t="s">
        <v>116</v>
      </c>
      <c r="CO47" s="182">
        <v>0.30499999999999999</v>
      </c>
      <c r="CP47" s="137" t="s">
        <v>96</v>
      </c>
      <c r="CQ47" s="182">
        <f>0.595/2</f>
        <v>0.29749999999999999</v>
      </c>
      <c r="CR47" s="137" t="s">
        <v>116</v>
      </c>
      <c r="CS47" s="184">
        <f t="shared" si="22"/>
        <v>0.30249999999999999</v>
      </c>
      <c r="CT47" s="95">
        <f t="shared" si="23"/>
        <v>4.3301270189221976E-3</v>
      </c>
      <c r="CU47" s="182">
        <f>0.61/2</f>
        <v>0.30499999999999999</v>
      </c>
      <c r="CV47" s="137" t="s">
        <v>116</v>
      </c>
      <c r="CW47" s="182">
        <f>0.576/2</f>
        <v>0.28799999999999998</v>
      </c>
      <c r="CX47" s="137" t="s">
        <v>116</v>
      </c>
      <c r="CY47" s="182">
        <f>0.61/2</f>
        <v>0.30499999999999999</v>
      </c>
      <c r="CZ47" s="137" t="s">
        <v>116</v>
      </c>
      <c r="DA47" s="184">
        <f t="shared" si="24"/>
        <v>0.29933333333333328</v>
      </c>
      <c r="DB47" s="95">
        <f t="shared" si="25"/>
        <v>9.8149545762236459E-3</v>
      </c>
      <c r="DC47" s="182">
        <f>0.581/2</f>
        <v>0.29049999999999998</v>
      </c>
      <c r="DD47" s="137" t="s">
        <v>116</v>
      </c>
      <c r="DE47" s="182">
        <f>0.595/2</f>
        <v>0.29749999999999999</v>
      </c>
      <c r="DF47" s="137" t="s">
        <v>116</v>
      </c>
      <c r="DG47" s="182">
        <f>0.581/2</f>
        <v>0.29049999999999998</v>
      </c>
      <c r="DH47" s="137" t="s">
        <v>116</v>
      </c>
      <c r="DI47" s="184">
        <f t="shared" si="26"/>
        <v>0.29283333333333333</v>
      </c>
      <c r="DJ47" s="95">
        <f t="shared" si="27"/>
        <v>4.0414518843273836E-3</v>
      </c>
    </row>
    <row r="48" spans="1:114" x14ac:dyDescent="0.25">
      <c r="A48" s="143" t="s">
        <v>216</v>
      </c>
      <c r="B48" s="144"/>
      <c r="C48" s="100">
        <v>1.1100000000000001</v>
      </c>
      <c r="D48" s="145" t="s">
        <v>116</v>
      </c>
      <c r="E48" s="100">
        <v>1.1499999999999999</v>
      </c>
      <c r="F48" s="145" t="s">
        <v>116</v>
      </c>
      <c r="G48" s="100">
        <v>1.1399999999999999</v>
      </c>
      <c r="H48" s="145" t="s">
        <v>116</v>
      </c>
      <c r="I48" s="94">
        <f t="shared" si="0"/>
        <v>1.1333333333333331</v>
      </c>
      <c r="J48" s="95">
        <f t="shared" si="1"/>
        <v>2.0816659994661223E-2</v>
      </c>
      <c r="K48" s="100">
        <v>1.1100000000000001</v>
      </c>
      <c r="L48" s="145" t="s">
        <v>116</v>
      </c>
      <c r="M48" s="100">
        <v>1.1499999999999999</v>
      </c>
      <c r="N48" s="145" t="s">
        <v>116</v>
      </c>
      <c r="O48" s="100">
        <v>1.05</v>
      </c>
      <c r="P48" s="145" t="s">
        <v>116</v>
      </c>
      <c r="Q48" s="94">
        <f t="shared" si="2"/>
        <v>1.1033333333333333</v>
      </c>
      <c r="R48" s="95">
        <f t="shared" si="3"/>
        <v>5.0332229568471609E-2</v>
      </c>
      <c r="S48" s="100">
        <v>1.06</v>
      </c>
      <c r="T48" s="145" t="s">
        <v>116</v>
      </c>
      <c r="U48" s="100">
        <v>1.1599999999999999</v>
      </c>
      <c r="V48" s="145" t="s">
        <v>116</v>
      </c>
      <c r="W48" s="100">
        <v>1.1399999999999999</v>
      </c>
      <c r="X48" s="145" t="s">
        <v>116</v>
      </c>
      <c r="Y48" s="94">
        <f t="shared" si="4"/>
        <v>1.1199999999999999</v>
      </c>
      <c r="Z48" s="95">
        <f t="shared" si="5"/>
        <v>5.2915026221291732E-2</v>
      </c>
      <c r="AA48" s="100">
        <v>1.1100000000000001</v>
      </c>
      <c r="AB48" s="145" t="s">
        <v>116</v>
      </c>
      <c r="AC48" s="100">
        <v>1.1100000000000001</v>
      </c>
      <c r="AD48" s="145" t="s">
        <v>116</v>
      </c>
      <c r="AE48" s="100">
        <v>1.1399999999999999</v>
      </c>
      <c r="AF48" s="145" t="s">
        <v>116</v>
      </c>
      <c r="AG48" s="94">
        <f t="shared" si="6"/>
        <v>1.1200000000000001</v>
      </c>
      <c r="AH48" s="95">
        <f t="shared" si="7"/>
        <v>1.7320508075688662E-2</v>
      </c>
      <c r="AI48" s="183">
        <f>1.06/2</f>
        <v>0.53</v>
      </c>
      <c r="AJ48" s="145" t="s">
        <v>116</v>
      </c>
      <c r="AK48" s="183">
        <f>1.16/2</f>
        <v>0.57999999999999996</v>
      </c>
      <c r="AL48" s="145" t="s">
        <v>116</v>
      </c>
      <c r="AM48" s="183">
        <f>1.19/2</f>
        <v>0.59499999999999997</v>
      </c>
      <c r="AN48" s="145" t="s">
        <v>116</v>
      </c>
      <c r="AO48" s="184">
        <f t="shared" si="8"/>
        <v>0.56833333333333325</v>
      </c>
      <c r="AP48" s="95">
        <f t="shared" si="9"/>
        <v>3.4034296427770193E-2</v>
      </c>
      <c r="AQ48" s="183">
        <f>1.14/2</f>
        <v>0.56999999999999995</v>
      </c>
      <c r="AR48" s="145" t="s">
        <v>116</v>
      </c>
      <c r="AS48" s="183">
        <f>1.19/2</f>
        <v>0.59499999999999997</v>
      </c>
      <c r="AT48" s="145" t="s">
        <v>116</v>
      </c>
      <c r="AU48" s="183">
        <f>1.25/2</f>
        <v>0.625</v>
      </c>
      <c r="AV48" s="145" t="s">
        <v>116</v>
      </c>
      <c r="AW48" s="184">
        <f t="shared" si="10"/>
        <v>0.59666666666666668</v>
      </c>
      <c r="AX48" s="95">
        <f t="shared" si="11"/>
        <v>2.7537852736430536E-2</v>
      </c>
      <c r="AY48" s="183">
        <f>1.19/2</f>
        <v>0.59499999999999997</v>
      </c>
      <c r="AZ48" s="145" t="s">
        <v>116</v>
      </c>
      <c r="BA48" s="183">
        <f>1.19/2</f>
        <v>0.59499999999999997</v>
      </c>
      <c r="BB48" s="145" t="s">
        <v>116</v>
      </c>
      <c r="BC48" s="183">
        <f>1.19/2</f>
        <v>0.59499999999999997</v>
      </c>
      <c r="BD48" s="145" t="s">
        <v>116</v>
      </c>
      <c r="BE48" s="184">
        <f t="shared" si="12"/>
        <v>0.59499999999999997</v>
      </c>
      <c r="BF48" s="95">
        <f t="shared" si="13"/>
        <v>0</v>
      </c>
      <c r="BG48" s="183">
        <f>1.19/2</f>
        <v>0.59499999999999997</v>
      </c>
      <c r="BH48" s="145" t="s">
        <v>116</v>
      </c>
      <c r="BI48" s="183">
        <f>1.19/2</f>
        <v>0.59499999999999997</v>
      </c>
      <c r="BJ48" s="145" t="s">
        <v>116</v>
      </c>
      <c r="BK48" s="183">
        <f>1.19/2</f>
        <v>0.59499999999999997</v>
      </c>
      <c r="BL48" s="145" t="s">
        <v>116</v>
      </c>
      <c r="BM48" s="184">
        <f t="shared" si="14"/>
        <v>0.59499999999999997</v>
      </c>
      <c r="BN48" s="95">
        <f t="shared" si="15"/>
        <v>0</v>
      </c>
      <c r="BO48" s="183">
        <f>1.16/2</f>
        <v>0.57999999999999996</v>
      </c>
      <c r="BP48" s="145" t="s">
        <v>116</v>
      </c>
      <c r="BQ48" s="183">
        <f>1.14/2</f>
        <v>0.56999999999999995</v>
      </c>
      <c r="BR48" s="145" t="s">
        <v>116</v>
      </c>
      <c r="BS48" s="183">
        <f>1.11/2</f>
        <v>0.55500000000000005</v>
      </c>
      <c r="BT48" s="145" t="s">
        <v>116</v>
      </c>
      <c r="BU48" s="184">
        <f t="shared" si="16"/>
        <v>0.56833333333333336</v>
      </c>
      <c r="BV48" s="95">
        <f t="shared" si="17"/>
        <v>1.2583057392117869E-2</v>
      </c>
      <c r="BW48" s="183">
        <f>1.22/2</f>
        <v>0.61</v>
      </c>
      <c r="BX48" s="145" t="s">
        <v>116</v>
      </c>
      <c r="BY48" s="183">
        <f>1.19/2</f>
        <v>0.59499999999999997</v>
      </c>
      <c r="BZ48" s="145" t="s">
        <v>116</v>
      </c>
      <c r="CA48" s="183">
        <f>1.22/2</f>
        <v>0.61</v>
      </c>
      <c r="CB48" s="147" t="s">
        <v>116</v>
      </c>
      <c r="CC48" s="184">
        <f t="shared" si="18"/>
        <v>0.60499999999999998</v>
      </c>
      <c r="CD48" s="95">
        <f t="shared" si="19"/>
        <v>8.6602540378443935E-3</v>
      </c>
      <c r="CE48" s="183">
        <f>1.22/2</f>
        <v>0.61</v>
      </c>
      <c r="CF48" s="145" t="s">
        <v>116</v>
      </c>
      <c r="CG48" s="183">
        <f>1.22/2</f>
        <v>0.61</v>
      </c>
      <c r="CH48" s="145" t="s">
        <v>116</v>
      </c>
      <c r="CI48" s="183">
        <f>1.19/2</f>
        <v>0.59499999999999997</v>
      </c>
      <c r="CJ48" s="145" t="s">
        <v>116</v>
      </c>
      <c r="CK48" s="184">
        <f t="shared" si="20"/>
        <v>0.60499999999999998</v>
      </c>
      <c r="CL48" s="95">
        <f t="shared" si="21"/>
        <v>8.6602540378443952E-3</v>
      </c>
      <c r="CM48" s="183">
        <f>1.22/2</f>
        <v>0.61</v>
      </c>
      <c r="CN48" s="145" t="s">
        <v>116</v>
      </c>
      <c r="CO48" s="183">
        <f>1.22/2</f>
        <v>0.61</v>
      </c>
      <c r="CP48" s="145" t="s">
        <v>116</v>
      </c>
      <c r="CQ48" s="183">
        <f>1.19/2</f>
        <v>0.59499999999999997</v>
      </c>
      <c r="CR48" s="145" t="s">
        <v>116</v>
      </c>
      <c r="CS48" s="184">
        <f t="shared" si="22"/>
        <v>0.60499999999999998</v>
      </c>
      <c r="CT48" s="95">
        <f t="shared" si="23"/>
        <v>8.6602540378443952E-3</v>
      </c>
      <c r="CU48" s="183">
        <f>1.22/2</f>
        <v>0.61</v>
      </c>
      <c r="CV48" s="145" t="s">
        <v>116</v>
      </c>
      <c r="CW48" s="183">
        <f>1.15/2</f>
        <v>0.57499999999999996</v>
      </c>
      <c r="CX48" s="145" t="s">
        <v>116</v>
      </c>
      <c r="CY48" s="183">
        <f>1.22/2</f>
        <v>0.61</v>
      </c>
      <c r="CZ48" s="145" t="s">
        <v>116</v>
      </c>
      <c r="DA48" s="184">
        <f t="shared" si="24"/>
        <v>0.59833333333333327</v>
      </c>
      <c r="DB48" s="95">
        <f t="shared" si="25"/>
        <v>2.0207259421636918E-2</v>
      </c>
      <c r="DC48" s="183">
        <f>1.16/2</f>
        <v>0.57999999999999996</v>
      </c>
      <c r="DD48" s="145" t="s">
        <v>116</v>
      </c>
      <c r="DE48" s="183">
        <f>1.19/2</f>
        <v>0.59499999999999997</v>
      </c>
      <c r="DF48" s="145" t="s">
        <v>116</v>
      </c>
      <c r="DG48" s="183">
        <f>1.16/2</f>
        <v>0.57999999999999996</v>
      </c>
      <c r="DH48" s="145" t="s">
        <v>116</v>
      </c>
      <c r="DI48" s="184">
        <f t="shared" si="26"/>
        <v>0.58499999999999996</v>
      </c>
      <c r="DJ48" s="95">
        <f t="shared" si="27"/>
        <v>8.6602540378443935E-3</v>
      </c>
    </row>
    <row r="49" spans="1:114" x14ac:dyDescent="0.25">
      <c r="A49" s="112" t="s">
        <v>220</v>
      </c>
      <c r="C49" s="99">
        <v>0.55600000000000005</v>
      </c>
      <c r="D49" s="137" t="s">
        <v>116</v>
      </c>
      <c r="E49" s="99">
        <v>0.57599999999999996</v>
      </c>
      <c r="F49" s="137" t="s">
        <v>116</v>
      </c>
      <c r="G49" s="99">
        <v>0.56799999999999995</v>
      </c>
      <c r="H49" s="137" t="s">
        <v>116</v>
      </c>
      <c r="I49" s="94">
        <f t="shared" si="0"/>
        <v>0.56666666666666676</v>
      </c>
      <c r="J49" s="95">
        <f t="shared" si="1"/>
        <v>1.0066445913694284E-2</v>
      </c>
      <c r="K49" s="99">
        <v>0.55600000000000005</v>
      </c>
      <c r="L49" s="137" t="s">
        <v>116</v>
      </c>
      <c r="M49" s="99">
        <v>0.57599999999999996</v>
      </c>
      <c r="N49" s="137" t="s">
        <v>116</v>
      </c>
      <c r="O49" s="99">
        <v>0.52700000000000002</v>
      </c>
      <c r="P49" s="137" t="s">
        <v>116</v>
      </c>
      <c r="Q49" s="94">
        <f t="shared" si="2"/>
        <v>0.55300000000000005</v>
      </c>
      <c r="R49" s="95">
        <f t="shared" si="3"/>
        <v>2.463736998950981E-2</v>
      </c>
      <c r="S49" s="99">
        <v>0.53200000000000003</v>
      </c>
      <c r="T49" s="137" t="s">
        <v>116</v>
      </c>
      <c r="U49" s="99">
        <v>0.58099999999999996</v>
      </c>
      <c r="V49" s="137" t="s">
        <v>116</v>
      </c>
      <c r="W49" s="99">
        <v>0.56799999999999995</v>
      </c>
      <c r="X49" s="137" t="s">
        <v>116</v>
      </c>
      <c r="Y49" s="94">
        <f t="shared" si="4"/>
        <v>0.56033333333333335</v>
      </c>
      <c r="Z49" s="95">
        <f t="shared" si="5"/>
        <v>2.5383721817994524E-2</v>
      </c>
      <c r="AA49" s="99">
        <v>0.55600000000000005</v>
      </c>
      <c r="AB49" s="137" t="s">
        <v>116</v>
      </c>
      <c r="AC49" s="99">
        <v>0.55600000000000005</v>
      </c>
      <c r="AD49" s="137" t="s">
        <v>116</v>
      </c>
      <c r="AE49" s="99">
        <v>0.56799999999999995</v>
      </c>
      <c r="AF49" s="137" t="s">
        <v>116</v>
      </c>
      <c r="AG49" s="94">
        <f t="shared" si="6"/>
        <v>0.56000000000000005</v>
      </c>
      <c r="AH49" s="95">
        <f t="shared" si="7"/>
        <v>6.9282032302754515E-3</v>
      </c>
      <c r="AI49" s="182">
        <f>0.532/2</f>
        <v>0.26600000000000001</v>
      </c>
      <c r="AJ49" s="137" t="s">
        <v>116</v>
      </c>
      <c r="AK49" s="182">
        <f>0.581/2</f>
        <v>0.29049999999999998</v>
      </c>
      <c r="AL49" s="137" t="s">
        <v>116</v>
      </c>
      <c r="AM49" s="182">
        <f>0.595/2</f>
        <v>0.29749999999999999</v>
      </c>
      <c r="AN49" s="137" t="s">
        <v>116</v>
      </c>
      <c r="AO49" s="184">
        <f t="shared" si="8"/>
        <v>0.28466666666666668</v>
      </c>
      <c r="AP49" s="95">
        <f t="shared" si="9"/>
        <v>1.6540354691884113E-2</v>
      </c>
      <c r="AQ49" s="182">
        <f>0.568/2</f>
        <v>0.28399999999999997</v>
      </c>
      <c r="AR49" s="137" t="s">
        <v>116</v>
      </c>
      <c r="AS49" s="182">
        <f>0.595/2</f>
        <v>0.29749999999999999</v>
      </c>
      <c r="AT49" s="137" t="s">
        <v>116</v>
      </c>
      <c r="AU49" s="182">
        <f>0.625/2</f>
        <v>0.3125</v>
      </c>
      <c r="AV49" s="137" t="s">
        <v>116</v>
      </c>
      <c r="AW49" s="184">
        <f t="shared" si="10"/>
        <v>0.29799999999999999</v>
      </c>
      <c r="AX49" s="95">
        <f t="shared" si="11"/>
        <v>1.4256577429383266E-2</v>
      </c>
      <c r="AY49" s="182">
        <f>0.595/2</f>
        <v>0.29749999999999999</v>
      </c>
      <c r="AZ49" s="137" t="s">
        <v>116</v>
      </c>
      <c r="BA49" s="182">
        <f>0.595/2</f>
        <v>0.29749999999999999</v>
      </c>
      <c r="BB49" s="137" t="s">
        <v>116</v>
      </c>
      <c r="BC49" s="182">
        <f>0.595/2</f>
        <v>0.29749999999999999</v>
      </c>
      <c r="BD49" s="137" t="s">
        <v>116</v>
      </c>
      <c r="BE49" s="184">
        <f t="shared" si="12"/>
        <v>0.29749999999999999</v>
      </c>
      <c r="BF49" s="95">
        <f t="shared" si="13"/>
        <v>0</v>
      </c>
      <c r="BG49" s="182">
        <f>0.595/2</f>
        <v>0.29749999999999999</v>
      </c>
      <c r="BH49" s="137" t="s">
        <v>116</v>
      </c>
      <c r="BI49" s="182">
        <f>0.595/2</f>
        <v>0.29749999999999999</v>
      </c>
      <c r="BJ49" s="137" t="s">
        <v>116</v>
      </c>
      <c r="BK49" s="182">
        <f>0.595/2</f>
        <v>0.29749999999999999</v>
      </c>
      <c r="BL49" s="137" t="s">
        <v>116</v>
      </c>
      <c r="BM49" s="184">
        <f t="shared" si="14"/>
        <v>0.29749999999999999</v>
      </c>
      <c r="BN49" s="95">
        <f t="shared" si="15"/>
        <v>0</v>
      </c>
      <c r="BO49" s="182">
        <f>0.581/2</f>
        <v>0.29049999999999998</v>
      </c>
      <c r="BP49" s="137" t="s">
        <v>116</v>
      </c>
      <c r="BQ49" s="182">
        <f>0.568/2</f>
        <v>0.28399999999999997</v>
      </c>
      <c r="BR49" s="137" t="s">
        <v>116</v>
      </c>
      <c r="BS49" s="182">
        <f>0.556/2</f>
        <v>0.27800000000000002</v>
      </c>
      <c r="BT49" s="137" t="s">
        <v>116</v>
      </c>
      <c r="BU49" s="184">
        <f t="shared" si="16"/>
        <v>0.28416666666666668</v>
      </c>
      <c r="BV49" s="95">
        <f t="shared" si="17"/>
        <v>6.2516664445036617E-3</v>
      </c>
      <c r="BW49" s="182">
        <f>0.61/2</f>
        <v>0.30499999999999999</v>
      </c>
      <c r="BX49" s="137" t="s">
        <v>116</v>
      </c>
      <c r="BY49" s="182">
        <v>0.29749999999999999</v>
      </c>
      <c r="BZ49" s="137" t="s">
        <v>96</v>
      </c>
      <c r="CA49" s="182">
        <v>0.30499999999999999</v>
      </c>
      <c r="CB49" s="140" t="s">
        <v>96</v>
      </c>
      <c r="CC49" s="184">
        <f t="shared" si="18"/>
        <v>0.30249999999999999</v>
      </c>
      <c r="CD49" s="95">
        <f t="shared" si="19"/>
        <v>4.3301270189221967E-3</v>
      </c>
      <c r="CE49" s="182">
        <f>0.61/2</f>
        <v>0.30499999999999999</v>
      </c>
      <c r="CF49" s="137" t="s">
        <v>116</v>
      </c>
      <c r="CG49" s="182">
        <f>0.61/2</f>
        <v>0.30499999999999999</v>
      </c>
      <c r="CH49" s="137" t="s">
        <v>116</v>
      </c>
      <c r="CI49" s="182">
        <f>0.595/2</f>
        <v>0.29749999999999999</v>
      </c>
      <c r="CJ49" s="137" t="s">
        <v>116</v>
      </c>
      <c r="CK49" s="184">
        <f t="shared" si="20"/>
        <v>0.30249999999999999</v>
      </c>
      <c r="CL49" s="95">
        <f t="shared" si="21"/>
        <v>4.3301270189221976E-3</v>
      </c>
      <c r="CM49" s="182">
        <f>0.61/2</f>
        <v>0.30499999999999999</v>
      </c>
      <c r="CN49" s="137" t="s">
        <v>116</v>
      </c>
      <c r="CO49" s="182">
        <f>0.61/2</f>
        <v>0.30499999999999999</v>
      </c>
      <c r="CP49" s="137" t="s">
        <v>116</v>
      </c>
      <c r="CQ49" s="182">
        <f>0.595/2</f>
        <v>0.29749999999999999</v>
      </c>
      <c r="CR49" s="137" t="s">
        <v>116</v>
      </c>
      <c r="CS49" s="184">
        <f t="shared" si="22"/>
        <v>0.30249999999999999</v>
      </c>
      <c r="CT49" s="95">
        <f t="shared" si="23"/>
        <v>4.3301270189221976E-3</v>
      </c>
      <c r="CU49" s="182">
        <f>0.61/2</f>
        <v>0.30499999999999999</v>
      </c>
      <c r="CV49" s="137" t="s">
        <v>116</v>
      </c>
      <c r="CW49" s="182">
        <f>0.576/2</f>
        <v>0.28799999999999998</v>
      </c>
      <c r="CX49" s="137" t="s">
        <v>116</v>
      </c>
      <c r="CY49" s="182">
        <f>0.61/2</f>
        <v>0.30499999999999999</v>
      </c>
      <c r="CZ49" s="137" t="s">
        <v>116</v>
      </c>
      <c r="DA49" s="184">
        <f t="shared" si="24"/>
        <v>0.29933333333333328</v>
      </c>
      <c r="DB49" s="95">
        <f t="shared" si="25"/>
        <v>9.8149545762236459E-3</v>
      </c>
      <c r="DC49" s="182">
        <f>0.581/2</f>
        <v>0.29049999999999998</v>
      </c>
      <c r="DD49" s="137" t="s">
        <v>116</v>
      </c>
      <c r="DE49" s="182">
        <f>0.595/2</f>
        <v>0.29749999999999999</v>
      </c>
      <c r="DF49" s="137" t="s">
        <v>116</v>
      </c>
      <c r="DG49" s="182">
        <f>0.581/2</f>
        <v>0.29049999999999998</v>
      </c>
      <c r="DH49" s="137" t="s">
        <v>116</v>
      </c>
      <c r="DI49" s="184">
        <f t="shared" si="26"/>
        <v>0.29283333333333333</v>
      </c>
      <c r="DJ49" s="95">
        <f t="shared" si="27"/>
        <v>4.0414518843273836E-3</v>
      </c>
    </row>
    <row r="50" spans="1:114" x14ac:dyDescent="0.25">
      <c r="A50" s="143" t="s">
        <v>224</v>
      </c>
      <c r="B50" s="144"/>
      <c r="C50" s="100">
        <v>1.1100000000000001</v>
      </c>
      <c r="D50" s="145" t="s">
        <v>116</v>
      </c>
      <c r="E50" s="100">
        <v>1.1499999999999999</v>
      </c>
      <c r="F50" s="145" t="s">
        <v>116</v>
      </c>
      <c r="G50" s="100">
        <v>1.1399999999999999</v>
      </c>
      <c r="H50" s="145" t="s">
        <v>116</v>
      </c>
      <c r="I50" s="94">
        <f t="shared" si="0"/>
        <v>1.1333333333333331</v>
      </c>
      <c r="J50" s="95">
        <f t="shared" si="1"/>
        <v>2.0816659994661223E-2</v>
      </c>
      <c r="K50" s="100">
        <v>1.1100000000000001</v>
      </c>
      <c r="L50" s="145" t="s">
        <v>116</v>
      </c>
      <c r="M50" s="100">
        <v>1.1499999999999999</v>
      </c>
      <c r="N50" s="145" t="s">
        <v>116</v>
      </c>
      <c r="O50" s="100">
        <v>1.05</v>
      </c>
      <c r="P50" s="145" t="s">
        <v>116</v>
      </c>
      <c r="Q50" s="94">
        <f t="shared" si="2"/>
        <v>1.1033333333333333</v>
      </c>
      <c r="R50" s="95">
        <f t="shared" si="3"/>
        <v>5.0332229568471609E-2</v>
      </c>
      <c r="S50" s="100">
        <v>1.06</v>
      </c>
      <c r="T50" s="145" t="s">
        <v>116</v>
      </c>
      <c r="U50" s="100">
        <v>1.1599999999999999</v>
      </c>
      <c r="V50" s="145" t="s">
        <v>116</v>
      </c>
      <c r="W50" s="100">
        <v>1.1399999999999999</v>
      </c>
      <c r="X50" s="145" t="s">
        <v>116</v>
      </c>
      <c r="Y50" s="94">
        <f t="shared" si="4"/>
        <v>1.1199999999999999</v>
      </c>
      <c r="Z50" s="95">
        <f t="shared" si="5"/>
        <v>5.2915026221291732E-2</v>
      </c>
      <c r="AA50" s="100">
        <v>1.1100000000000001</v>
      </c>
      <c r="AB50" s="145" t="s">
        <v>116</v>
      </c>
      <c r="AC50" s="100">
        <v>1.1100000000000001</v>
      </c>
      <c r="AD50" s="145" t="s">
        <v>116</v>
      </c>
      <c r="AE50" s="100">
        <v>1.1399999999999999</v>
      </c>
      <c r="AF50" s="145" t="s">
        <v>116</v>
      </c>
      <c r="AG50" s="94">
        <f t="shared" si="6"/>
        <v>1.1200000000000001</v>
      </c>
      <c r="AH50" s="95">
        <f t="shared" si="7"/>
        <v>1.7320508075688662E-2</v>
      </c>
      <c r="AI50" s="183">
        <f>1.06/2</f>
        <v>0.53</v>
      </c>
      <c r="AJ50" s="145" t="s">
        <v>116</v>
      </c>
      <c r="AK50" s="183">
        <f>1.16/2</f>
        <v>0.57999999999999996</v>
      </c>
      <c r="AL50" s="145" t="s">
        <v>116</v>
      </c>
      <c r="AM50" s="183">
        <f>1.19/2</f>
        <v>0.59499999999999997</v>
      </c>
      <c r="AN50" s="145" t="s">
        <v>116</v>
      </c>
      <c r="AO50" s="184">
        <f t="shared" si="8"/>
        <v>0.56833333333333325</v>
      </c>
      <c r="AP50" s="95">
        <f t="shared" si="9"/>
        <v>3.4034296427770193E-2</v>
      </c>
      <c r="AQ50" s="183">
        <f>1.14/2</f>
        <v>0.56999999999999995</v>
      </c>
      <c r="AR50" s="145" t="s">
        <v>116</v>
      </c>
      <c r="AS50" s="183">
        <v>0.60299999999999998</v>
      </c>
      <c r="AT50" s="145" t="s">
        <v>96</v>
      </c>
      <c r="AU50" s="183">
        <v>0.625</v>
      </c>
      <c r="AV50" s="145" t="s">
        <v>96</v>
      </c>
      <c r="AW50" s="184">
        <f t="shared" si="10"/>
        <v>0.59933333333333338</v>
      </c>
      <c r="AX50" s="95">
        <f t="shared" si="11"/>
        <v>2.7682726262659441E-2</v>
      </c>
      <c r="AY50" s="183">
        <f>1.19/2</f>
        <v>0.59499999999999997</v>
      </c>
      <c r="AZ50" s="145" t="s">
        <v>116</v>
      </c>
      <c r="BA50" s="183">
        <f>1.19/2</f>
        <v>0.59499999999999997</v>
      </c>
      <c r="BB50" s="145" t="s">
        <v>116</v>
      </c>
      <c r="BC50" s="183">
        <f>1.19/2</f>
        <v>0.59499999999999997</v>
      </c>
      <c r="BD50" s="145" t="s">
        <v>116</v>
      </c>
      <c r="BE50" s="184">
        <f t="shared" si="12"/>
        <v>0.59499999999999997</v>
      </c>
      <c r="BF50" s="95">
        <f t="shared" si="13"/>
        <v>0</v>
      </c>
      <c r="BG50" s="183">
        <f>1.19/2</f>
        <v>0.59499999999999997</v>
      </c>
      <c r="BH50" s="145" t="s">
        <v>116</v>
      </c>
      <c r="BI50" s="183">
        <f>1.19/2</f>
        <v>0.59499999999999997</v>
      </c>
      <c r="BJ50" s="145" t="s">
        <v>116</v>
      </c>
      <c r="BK50" s="183">
        <f>1.19/2</f>
        <v>0.59499999999999997</v>
      </c>
      <c r="BL50" s="145" t="s">
        <v>116</v>
      </c>
      <c r="BM50" s="184">
        <f t="shared" si="14"/>
        <v>0.59499999999999997</v>
      </c>
      <c r="BN50" s="95">
        <f t="shared" si="15"/>
        <v>0</v>
      </c>
      <c r="BO50" s="183">
        <f>1.16/2</f>
        <v>0.57999999999999996</v>
      </c>
      <c r="BP50" s="145" t="s">
        <v>116</v>
      </c>
      <c r="BQ50" s="183">
        <f>1.14/2</f>
        <v>0.56999999999999995</v>
      </c>
      <c r="BR50" s="145" t="s">
        <v>116</v>
      </c>
      <c r="BS50" s="183">
        <f>1.11/2</f>
        <v>0.55500000000000005</v>
      </c>
      <c r="BT50" s="145" t="s">
        <v>116</v>
      </c>
      <c r="BU50" s="184">
        <f t="shared" si="16"/>
        <v>0.56833333333333336</v>
      </c>
      <c r="BV50" s="95">
        <f t="shared" si="17"/>
        <v>1.2583057392117869E-2</v>
      </c>
      <c r="BW50" s="183">
        <f>1.22/2</f>
        <v>0.61</v>
      </c>
      <c r="BX50" s="145" t="s">
        <v>116</v>
      </c>
      <c r="BY50" s="183">
        <f>1.19/2</f>
        <v>0.59499999999999997</v>
      </c>
      <c r="BZ50" s="145" t="s">
        <v>116</v>
      </c>
      <c r="CA50" s="183">
        <f>1.22/2</f>
        <v>0.61</v>
      </c>
      <c r="CB50" s="147" t="s">
        <v>116</v>
      </c>
      <c r="CC50" s="184">
        <f t="shared" si="18"/>
        <v>0.60499999999999998</v>
      </c>
      <c r="CD50" s="95">
        <f t="shared" si="19"/>
        <v>8.6602540378443935E-3</v>
      </c>
      <c r="CE50" s="183">
        <f>1.22/2</f>
        <v>0.61</v>
      </c>
      <c r="CF50" s="145" t="s">
        <v>116</v>
      </c>
      <c r="CG50" s="183">
        <f>1.22/2</f>
        <v>0.61</v>
      </c>
      <c r="CH50" s="145" t="s">
        <v>116</v>
      </c>
      <c r="CI50" s="183">
        <f>1.19/2</f>
        <v>0.59499999999999997</v>
      </c>
      <c r="CJ50" s="145" t="s">
        <v>116</v>
      </c>
      <c r="CK50" s="184">
        <f t="shared" si="20"/>
        <v>0.60499999999999998</v>
      </c>
      <c r="CL50" s="95">
        <f t="shared" si="21"/>
        <v>8.6602540378443952E-3</v>
      </c>
      <c r="CM50" s="183">
        <f>1.22/2</f>
        <v>0.61</v>
      </c>
      <c r="CN50" s="145" t="s">
        <v>116</v>
      </c>
      <c r="CO50" s="183">
        <f>1.22/2</f>
        <v>0.61</v>
      </c>
      <c r="CP50" s="145" t="s">
        <v>116</v>
      </c>
      <c r="CQ50" s="183">
        <f>1.19/2</f>
        <v>0.59499999999999997</v>
      </c>
      <c r="CR50" s="145" t="s">
        <v>116</v>
      </c>
      <c r="CS50" s="184">
        <f t="shared" si="22"/>
        <v>0.60499999999999998</v>
      </c>
      <c r="CT50" s="95">
        <f t="shared" si="23"/>
        <v>8.6602540378443952E-3</v>
      </c>
      <c r="CU50" s="183">
        <f>1.22/2</f>
        <v>0.61</v>
      </c>
      <c r="CV50" s="145" t="s">
        <v>116</v>
      </c>
      <c r="CW50" s="183">
        <f>1.15/2</f>
        <v>0.57499999999999996</v>
      </c>
      <c r="CX50" s="145" t="s">
        <v>116</v>
      </c>
      <c r="CY50" s="183">
        <f>1.22/2</f>
        <v>0.61</v>
      </c>
      <c r="CZ50" s="145" t="s">
        <v>116</v>
      </c>
      <c r="DA50" s="184">
        <f t="shared" si="24"/>
        <v>0.59833333333333327</v>
      </c>
      <c r="DB50" s="95">
        <f t="shared" si="25"/>
        <v>2.0207259421636918E-2</v>
      </c>
      <c r="DC50" s="183">
        <f>1.16/2</f>
        <v>0.57999999999999996</v>
      </c>
      <c r="DD50" s="145" t="s">
        <v>116</v>
      </c>
      <c r="DE50" s="183">
        <f>1.19/2</f>
        <v>0.59499999999999997</v>
      </c>
      <c r="DF50" s="145" t="s">
        <v>116</v>
      </c>
      <c r="DG50" s="183">
        <f>1.16/2</f>
        <v>0.57999999999999996</v>
      </c>
      <c r="DH50" s="145" t="s">
        <v>116</v>
      </c>
      <c r="DI50" s="184">
        <f t="shared" si="26"/>
        <v>0.58499999999999996</v>
      </c>
      <c r="DJ50" s="95">
        <f t="shared" si="27"/>
        <v>8.6602540378443935E-3</v>
      </c>
    </row>
    <row r="53" spans="1:114" x14ac:dyDescent="0.25">
      <c r="A53" s="112" t="s">
        <v>1696</v>
      </c>
    </row>
    <row r="54" spans="1:114" x14ac:dyDescent="0.25">
      <c r="A54" s="112" t="s">
        <v>1701</v>
      </c>
    </row>
    <row r="55" spans="1:114" x14ac:dyDescent="0.25">
      <c r="A55" s="112" t="s">
        <v>1702</v>
      </c>
    </row>
    <row r="56" spans="1:114" x14ac:dyDescent="0.25">
      <c r="A56" s="112" t="s">
        <v>1697</v>
      </c>
    </row>
    <row r="57" spans="1:114" x14ac:dyDescent="0.25">
      <c r="A57" s="112" t="s">
        <v>1698</v>
      </c>
    </row>
    <row r="58" spans="1:114" x14ac:dyDescent="0.25">
      <c r="A58" s="112" t="s">
        <v>1699</v>
      </c>
    </row>
  </sheetData>
  <mergeCells count="8">
    <mergeCell ref="AO8:AP8"/>
    <mergeCell ref="DI8:DJ8"/>
    <mergeCell ref="BE8:BF8"/>
    <mergeCell ref="BM8:BN8"/>
    <mergeCell ref="BU8:BV8"/>
    <mergeCell ref="CC8:CD8"/>
    <mergeCell ref="CK8:CL8"/>
    <mergeCell ref="CS8:CT8"/>
  </mergeCells>
  <pageMargins left="0.7" right="0.7" top="0.75" bottom="0.75" header="0.3" footer="0.3"/>
  <pageSetup orientation="portrait" horizontalDpi="90" verticalDpi="9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36372-0822-407E-B6A3-9B3ECBE2B963}">
  <dimension ref="A1:ET1268"/>
  <sheetViews>
    <sheetView tabSelected="1" zoomScale="80" zoomScaleNormal="80" workbookViewId="0">
      <selection activeCell="AR129" sqref="AR129"/>
    </sheetView>
  </sheetViews>
  <sheetFormatPr defaultColWidth="10.85546875" defaultRowHeight="15" x14ac:dyDescent="0.25"/>
  <cols>
    <col min="1" max="1" width="16.140625" style="13" customWidth="1"/>
    <col min="2" max="2" width="12.42578125" style="325" customWidth="1"/>
    <col min="3" max="3" width="10.85546875" style="15" hidden="1" customWidth="1"/>
    <col min="4" max="4" width="4.28515625" style="13" hidden="1" customWidth="1"/>
    <col min="5" max="5" width="10.85546875" style="15" hidden="1" customWidth="1"/>
    <col min="6" max="6" width="4" style="13" hidden="1" customWidth="1"/>
    <col min="7" max="7" width="10.85546875" style="15" hidden="1" customWidth="1"/>
    <col min="8" max="8" width="3.28515625" style="13" hidden="1" customWidth="1"/>
    <col min="9" max="9" width="10.85546875" style="326" hidden="1" customWidth="1"/>
    <col min="10" max="10" width="8.42578125" style="327" hidden="1" customWidth="1"/>
    <col min="11" max="11" width="10.85546875" style="15" hidden="1" customWidth="1"/>
    <col min="12" max="12" width="4" style="13" hidden="1" customWidth="1"/>
    <col min="13" max="13" width="10.85546875" style="15" hidden="1" customWidth="1"/>
    <col min="14" max="14" width="3.85546875" style="13" hidden="1" customWidth="1"/>
    <col min="15" max="15" width="10.85546875" style="15" hidden="1" customWidth="1"/>
    <col min="16" max="16" width="4.42578125" style="13" hidden="1" customWidth="1"/>
    <col min="17" max="17" width="10.85546875" style="326" hidden="1" customWidth="1"/>
    <col min="18" max="18" width="8.5703125" style="327" hidden="1" customWidth="1"/>
    <col min="19" max="19" width="10.85546875" style="15" hidden="1" customWidth="1"/>
    <col min="20" max="20" width="4" style="13" hidden="1" customWidth="1"/>
    <col min="21" max="21" width="10.85546875" style="15" hidden="1" customWidth="1"/>
    <col min="22" max="22" width="4.140625" style="13" hidden="1" customWidth="1"/>
    <col min="23" max="23" width="10.85546875" style="15" hidden="1" customWidth="1"/>
    <col min="24" max="24" width="3.42578125" style="13" hidden="1" customWidth="1"/>
    <col min="25" max="25" width="10.85546875" style="326" hidden="1" customWidth="1"/>
    <col min="26" max="26" width="9.42578125" style="327" hidden="1" customWidth="1"/>
    <col min="27" max="27" width="10.85546875" style="15" hidden="1" customWidth="1"/>
    <col min="28" max="28" width="4.42578125" style="13" hidden="1" customWidth="1"/>
    <col min="29" max="29" width="10.85546875" style="15" hidden="1" customWidth="1"/>
    <col min="30" max="30" width="3.85546875" style="13" hidden="1" customWidth="1"/>
    <col min="31" max="31" width="10.85546875" style="15" hidden="1" customWidth="1"/>
    <col min="32" max="32" width="3.42578125" style="13" hidden="1" customWidth="1"/>
    <col min="33" max="33" width="10.85546875" style="326" hidden="1" customWidth="1"/>
    <col min="34" max="34" width="9.140625" style="327" hidden="1" customWidth="1"/>
    <col min="35" max="35" width="15.5703125" style="15" customWidth="1"/>
    <col min="36" max="36" width="13.85546875" style="13" customWidth="1"/>
    <col min="37" max="37" width="10.85546875" style="15"/>
    <col min="38" max="38" width="12.5703125" style="13" customWidth="1"/>
    <col min="39" max="39" width="10.85546875" style="15"/>
    <col min="40" max="40" width="12.85546875" style="13" customWidth="1"/>
    <col min="41" max="41" width="10.85546875" style="326"/>
    <col min="42" max="42" width="10.85546875" style="327"/>
    <col min="43" max="43" width="10.85546875" style="15"/>
    <col min="44" max="44" width="12.28515625" style="13" customWidth="1"/>
    <col min="45" max="45" width="13.140625" style="89" customWidth="1"/>
    <col min="46" max="46" width="14.42578125" style="15" customWidth="1"/>
    <col min="47" max="47" width="10.140625" style="13" customWidth="1"/>
    <col min="48" max="48" width="12.5703125" style="89" customWidth="1"/>
    <col min="49" max="49" width="13.140625" style="15" customWidth="1"/>
    <col min="50" max="50" width="10" style="13" customWidth="1"/>
    <col min="51" max="51" width="12.5703125" style="89" customWidth="1"/>
    <col min="52" max="52" width="12.5703125" style="298" customWidth="1"/>
    <col min="53" max="53" width="12.5703125" style="258" customWidth="1"/>
    <col min="54" max="54" width="14.140625" style="15" customWidth="1"/>
    <col min="55" max="55" width="14.85546875" style="13" customWidth="1"/>
    <col min="56" max="56" width="13.28515625" style="15" customWidth="1"/>
    <col min="57" max="57" width="12.7109375" style="13" customWidth="1"/>
    <col min="58" max="58" width="15.42578125" style="15" customWidth="1"/>
    <col min="59" max="59" width="13.42578125" style="13" customWidth="1"/>
    <col min="60" max="60" width="15.28515625" style="15" customWidth="1"/>
    <col min="61" max="61" width="11.7109375" style="13" customWidth="1"/>
    <col min="62" max="62" width="11.7109375" style="15" customWidth="1"/>
    <col min="63" max="63" width="13" style="15" customWidth="1"/>
    <col min="64" max="64" width="10.42578125" style="15" customWidth="1"/>
    <col min="65" max="65" width="15.140625" style="13" customWidth="1"/>
    <col min="66" max="66" width="12.85546875" style="15" customWidth="1"/>
    <col min="67" max="67" width="12.5703125" style="13" customWidth="1"/>
    <col min="68" max="68" width="16.140625" style="15" customWidth="1"/>
    <col min="69" max="69" width="9.85546875" style="13" customWidth="1"/>
    <col min="70" max="70" width="14.5703125" style="15" customWidth="1"/>
    <col min="71" max="71" width="12.85546875" style="13" customWidth="1"/>
    <col min="72" max="72" width="14" style="15" customWidth="1"/>
    <col min="73" max="73" width="8.42578125" style="13" customWidth="1"/>
    <col min="74" max="74" width="15.85546875" style="15" customWidth="1"/>
    <col min="75" max="75" width="5.5703125" style="13" customWidth="1"/>
    <col min="76" max="76" width="19.140625" style="15" customWidth="1"/>
    <col min="77" max="77" width="5.5703125" style="13" customWidth="1"/>
    <col min="78" max="78" width="12.42578125" style="89" customWidth="1"/>
    <col min="79" max="79" width="10.85546875" style="15"/>
    <col min="80" max="80" width="5.140625" style="93" customWidth="1"/>
    <col min="81" max="81" width="8.140625" style="89" customWidth="1"/>
    <col min="82" max="82" width="10.85546875" style="339"/>
    <col min="83" max="84" width="10.85546875" style="327"/>
    <col min="85" max="85" width="10.85546875" style="298"/>
    <col min="86" max="86" width="10.85546875" style="258"/>
    <col min="87" max="87" width="10.85546875" style="15"/>
    <col min="88" max="88" width="3.7109375" style="13" customWidth="1"/>
    <col min="89" max="89" width="10.85546875" style="15"/>
    <col min="90" max="90" width="4.28515625" style="13" customWidth="1"/>
    <col min="91" max="91" width="10.85546875" style="15"/>
    <col min="92" max="92" width="4" style="13" customWidth="1"/>
    <col min="93" max="93" width="11.85546875" style="15" customWidth="1"/>
    <col min="94" max="94" width="11.140625" style="13" customWidth="1"/>
    <col min="95" max="95" width="10.85546875" style="15"/>
    <col min="96" max="96" width="4.5703125" style="13" customWidth="1"/>
    <col min="97" max="97" width="12.140625" style="13" customWidth="1"/>
    <col min="98" max="98" width="10.85546875" style="15"/>
    <col min="99" max="99" width="5.5703125" style="13" customWidth="1"/>
    <col min="100" max="100" width="13.85546875" style="13" customWidth="1"/>
    <col min="101" max="101" width="10.85546875" style="15"/>
    <col min="102" max="102" width="3.140625" style="13" customWidth="1"/>
    <col min="103" max="103" width="11.28515625" style="13" customWidth="1"/>
    <col min="104" max="105" width="11.28515625" style="337" customWidth="1"/>
    <col min="106" max="106" width="10.85546875" style="15"/>
    <col min="107" max="107" width="4.28515625" style="13" customWidth="1"/>
    <col min="108" max="108" width="10.85546875" style="89" customWidth="1"/>
    <col min="109" max="109" width="10.85546875" style="15"/>
    <col min="110" max="110" width="4" style="13" customWidth="1"/>
    <col min="111" max="111" width="10.7109375" style="89" customWidth="1"/>
    <col min="112" max="112" width="10.85546875" style="15"/>
    <col min="113" max="113" width="3.5703125" style="13" customWidth="1"/>
    <col min="114" max="114" width="11" style="89" customWidth="1"/>
    <col min="115" max="115" width="12.85546875" style="337" customWidth="1"/>
    <col min="116" max="116" width="12.85546875" style="258" customWidth="1"/>
    <col min="117" max="117" width="10.85546875" style="15"/>
    <col min="118" max="118" width="4.140625" style="13" customWidth="1"/>
    <col min="119" max="119" width="8.42578125" style="89" customWidth="1"/>
    <col min="120" max="120" width="10.85546875" style="15"/>
    <col min="121" max="121" width="4.5703125" style="13" customWidth="1"/>
    <col min="122" max="122" width="11" style="89" customWidth="1"/>
    <col min="123" max="124" width="10.85546875" style="13"/>
    <col min="125" max="125" width="10.85546875" style="89"/>
    <col min="126" max="126" width="10.85546875" style="337"/>
    <col min="127" max="127" width="10.85546875" style="258"/>
    <col min="128" max="129" width="10.85546875" style="13"/>
    <col min="130" max="130" width="10.85546875" style="89"/>
    <col min="131" max="132" width="10.85546875" style="13"/>
    <col min="133" max="133" width="10.85546875" style="89"/>
    <col min="134" max="135" width="10.85546875" style="13"/>
    <col min="136" max="136" width="10.85546875" style="89"/>
    <col min="137" max="137" width="10.85546875" style="337"/>
    <col min="138" max="138" width="10.85546875" style="258"/>
    <col min="139" max="16384" width="10.85546875" style="13"/>
  </cols>
  <sheetData>
    <row r="1" spans="1:138" ht="58.5" customHeight="1" x14ac:dyDescent="0.25">
      <c r="AO1" s="434" t="s">
        <v>1704</v>
      </c>
      <c r="AP1" s="435"/>
      <c r="AQ1" s="433" t="s">
        <v>1703</v>
      </c>
      <c r="AR1" s="434"/>
      <c r="AS1" s="435"/>
      <c r="AT1" s="433" t="s">
        <v>1703</v>
      </c>
      <c r="AU1" s="434"/>
      <c r="AV1" s="435"/>
      <c r="AW1" s="433" t="s">
        <v>1703</v>
      </c>
      <c r="AX1" s="434"/>
      <c r="AY1" s="435"/>
      <c r="AZ1" s="431" t="s">
        <v>1703</v>
      </c>
      <c r="BA1" s="432"/>
      <c r="BB1" s="328"/>
      <c r="BC1" s="93"/>
      <c r="BD1" s="338"/>
      <c r="BE1" s="328"/>
      <c r="BF1" s="93"/>
      <c r="BG1" s="89"/>
      <c r="BH1" s="328"/>
      <c r="BI1" s="93"/>
      <c r="BJ1" s="89"/>
      <c r="BK1" s="431" t="s">
        <v>1728</v>
      </c>
      <c r="BL1" s="432"/>
      <c r="BM1" s="15"/>
      <c r="BN1" s="13"/>
      <c r="BR1" s="13"/>
      <c r="BS1" s="15"/>
      <c r="BT1" s="13"/>
      <c r="BV1" s="431" t="s">
        <v>1731</v>
      </c>
      <c r="BW1" s="432"/>
      <c r="CB1" s="13"/>
      <c r="CD1" s="15"/>
      <c r="CE1" s="13"/>
      <c r="CF1" s="89"/>
      <c r="CG1" s="431" t="s">
        <v>1733</v>
      </c>
      <c r="CH1" s="432"/>
      <c r="CN1" s="93"/>
      <c r="CO1" s="339"/>
      <c r="CP1" s="327"/>
      <c r="CZ1" s="431" t="s">
        <v>1734</v>
      </c>
      <c r="DA1" s="432"/>
      <c r="DK1" s="431" t="s">
        <v>1736</v>
      </c>
      <c r="DL1" s="432"/>
      <c r="DS1" s="15"/>
      <c r="DV1" s="431" t="s">
        <v>1734</v>
      </c>
      <c r="DW1" s="432"/>
      <c r="DX1" s="15"/>
      <c r="EA1" s="15"/>
      <c r="ED1" s="15"/>
      <c r="EG1" s="431" t="s">
        <v>1707</v>
      </c>
      <c r="EH1" s="432"/>
    </row>
    <row r="2" spans="1:138" x14ac:dyDescent="0.25">
      <c r="AT2" s="328"/>
      <c r="AU2" s="93"/>
      <c r="BB2" s="328"/>
      <c r="BC2" s="93"/>
      <c r="BD2" s="338"/>
      <c r="BE2" s="328"/>
      <c r="BF2" s="93"/>
      <c r="BG2" s="89"/>
      <c r="BH2" s="328"/>
      <c r="BI2" s="93"/>
      <c r="BJ2" s="89"/>
      <c r="BK2" s="298"/>
      <c r="BL2" s="258"/>
      <c r="BM2" s="15"/>
      <c r="BN2" s="13"/>
      <c r="BR2" s="13"/>
      <c r="BS2" s="15"/>
      <c r="BT2" s="13"/>
      <c r="BV2" s="298"/>
      <c r="BW2" s="258"/>
      <c r="CB2" s="13"/>
      <c r="CD2" s="15"/>
      <c r="CE2" s="13"/>
      <c r="CF2" s="89"/>
      <c r="CN2" s="93"/>
      <c r="CO2" s="339"/>
      <c r="CP2" s="327"/>
      <c r="CZ2" s="336"/>
      <c r="DA2" s="258"/>
      <c r="DK2" s="298"/>
      <c r="DS2" s="15"/>
      <c r="DV2" s="298"/>
      <c r="DX2" s="15"/>
      <c r="EA2" s="15"/>
      <c r="ED2" s="15"/>
      <c r="EG2" s="298"/>
    </row>
    <row r="3" spans="1:138" x14ac:dyDescent="0.25">
      <c r="C3" s="15" t="s">
        <v>1320</v>
      </c>
      <c r="E3" s="15" t="s">
        <v>1321</v>
      </c>
      <c r="G3" s="15" t="s">
        <v>1322</v>
      </c>
      <c r="I3" s="340" t="s">
        <v>1323</v>
      </c>
      <c r="K3" s="15" t="s">
        <v>1325</v>
      </c>
      <c r="M3" s="15" t="s">
        <v>1326</v>
      </c>
      <c r="O3" s="15" t="s">
        <v>1327</v>
      </c>
      <c r="Q3" s="340" t="s">
        <v>1328</v>
      </c>
      <c r="S3" s="15" t="s">
        <v>1329</v>
      </c>
      <c r="U3" s="15" t="s">
        <v>1330</v>
      </c>
      <c r="W3" s="15" t="s">
        <v>1331</v>
      </c>
      <c r="Y3" s="340"/>
      <c r="AA3" s="15" t="s">
        <v>1332</v>
      </c>
      <c r="AC3" s="15" t="s">
        <v>1333</v>
      </c>
      <c r="AE3" s="15" t="s">
        <v>1334</v>
      </c>
      <c r="AG3" s="340" t="s">
        <v>1335</v>
      </c>
      <c r="AI3" s="15" t="s">
        <v>1671</v>
      </c>
      <c r="AK3" s="15" t="s">
        <v>1672</v>
      </c>
      <c r="AM3" s="15" t="s">
        <v>1673</v>
      </c>
      <c r="AO3" s="438" t="s">
        <v>1270</v>
      </c>
      <c r="AP3" s="439"/>
      <c r="AQ3" s="436" t="s">
        <v>1674</v>
      </c>
      <c r="AR3" s="437"/>
      <c r="AS3" s="442"/>
      <c r="AT3" s="436" t="s">
        <v>1675</v>
      </c>
      <c r="AU3" s="437"/>
      <c r="AV3" s="442"/>
      <c r="AW3" s="436" t="s">
        <v>1676</v>
      </c>
      <c r="AX3" s="437"/>
      <c r="AY3" s="437"/>
      <c r="AZ3" s="440" t="s">
        <v>1677</v>
      </c>
      <c r="BA3" s="441"/>
      <c r="BB3" s="436" t="s">
        <v>1680</v>
      </c>
      <c r="BC3" s="437"/>
      <c r="BD3" s="442"/>
      <c r="BE3" s="436" t="s">
        <v>1680</v>
      </c>
      <c r="BF3" s="437"/>
      <c r="BG3" s="442"/>
      <c r="BH3" s="436" t="s">
        <v>1681</v>
      </c>
      <c r="BI3" s="437"/>
      <c r="BJ3" s="442"/>
      <c r="BK3" s="440" t="s">
        <v>1729</v>
      </c>
      <c r="BL3" s="441"/>
      <c r="BM3" s="436" t="s">
        <v>1683</v>
      </c>
      <c r="BN3" s="437"/>
      <c r="BO3" s="442"/>
      <c r="BP3" s="436" t="s">
        <v>1684</v>
      </c>
      <c r="BQ3" s="437"/>
      <c r="BR3" s="442"/>
      <c r="BS3" s="436" t="s">
        <v>1685</v>
      </c>
      <c r="BT3" s="437"/>
      <c r="BU3" s="442"/>
      <c r="BV3" s="440" t="s">
        <v>1730</v>
      </c>
      <c r="BW3" s="441"/>
      <c r="BX3" s="436" t="s">
        <v>1687</v>
      </c>
      <c r="BY3" s="444"/>
      <c r="BZ3" s="442"/>
      <c r="CA3" s="436" t="s">
        <v>1688</v>
      </c>
      <c r="CB3" s="444"/>
      <c r="CC3" s="442"/>
      <c r="CD3" s="436" t="s">
        <v>1689</v>
      </c>
      <c r="CE3" s="444"/>
      <c r="CF3" s="442"/>
      <c r="CG3" s="440" t="s">
        <v>1732</v>
      </c>
      <c r="CH3" s="441"/>
      <c r="CI3" s="15" t="s">
        <v>1691</v>
      </c>
      <c r="CK3" s="15" t="s">
        <v>1692</v>
      </c>
      <c r="CM3" s="15" t="s">
        <v>1693</v>
      </c>
      <c r="CN3" s="93"/>
      <c r="CO3" s="438"/>
      <c r="CP3" s="439"/>
      <c r="CQ3" s="15" t="s">
        <v>1336</v>
      </c>
      <c r="CT3" s="15" t="s">
        <v>1337</v>
      </c>
      <c r="CW3" s="15" t="s">
        <v>1338</v>
      </c>
      <c r="CZ3" s="445" t="s">
        <v>1735</v>
      </c>
      <c r="DA3" s="441"/>
      <c r="DB3" s="437" t="s">
        <v>1340</v>
      </c>
      <c r="DC3" s="444"/>
      <c r="DD3" s="444"/>
      <c r="DE3" s="444" t="s">
        <v>1341</v>
      </c>
      <c r="DF3" s="444"/>
      <c r="DG3" s="444"/>
      <c r="DH3" s="444" t="s">
        <v>1342</v>
      </c>
      <c r="DI3" s="444"/>
      <c r="DJ3" s="444"/>
      <c r="DK3" s="445" t="s">
        <v>1737</v>
      </c>
      <c r="DL3" s="441"/>
      <c r="DM3" s="436" t="s">
        <v>1344</v>
      </c>
      <c r="DN3" s="444"/>
      <c r="DO3" s="444"/>
      <c r="DP3" s="341" t="s">
        <v>1345</v>
      </c>
      <c r="DQ3" s="341"/>
      <c r="DS3" s="444" t="s">
        <v>1346</v>
      </c>
      <c r="DT3" s="444"/>
      <c r="DU3" s="444"/>
      <c r="DV3" s="440" t="s">
        <v>1347</v>
      </c>
      <c r="DW3" s="441"/>
      <c r="DX3" s="436" t="s">
        <v>1348</v>
      </c>
      <c r="DY3" s="444"/>
      <c r="DZ3" s="444"/>
      <c r="EA3" s="444" t="s">
        <v>1349</v>
      </c>
      <c r="EB3" s="444"/>
      <c r="EC3" s="444"/>
      <c r="ED3" s="444" t="s">
        <v>1350</v>
      </c>
      <c r="EE3" s="444"/>
      <c r="EF3" s="444"/>
      <c r="EG3" s="440" t="s">
        <v>1738</v>
      </c>
      <c r="EH3" s="441"/>
    </row>
    <row r="4" spans="1:138" ht="36.6" customHeight="1" x14ac:dyDescent="0.25">
      <c r="A4" s="13" t="s">
        <v>2</v>
      </c>
      <c r="C4" s="342" t="s">
        <v>267</v>
      </c>
      <c r="E4" s="342" t="s">
        <v>268</v>
      </c>
      <c r="G4" s="342" t="s">
        <v>269</v>
      </c>
      <c r="K4" s="342" t="s">
        <v>270</v>
      </c>
      <c r="M4" s="342" t="s">
        <v>271</v>
      </c>
      <c r="O4" s="342" t="s">
        <v>272</v>
      </c>
      <c r="Q4" s="326" t="s">
        <v>1239</v>
      </c>
      <c r="R4" s="327" t="s">
        <v>1324</v>
      </c>
      <c r="S4" s="342" t="s">
        <v>273</v>
      </c>
      <c r="U4" s="342" t="s">
        <v>274</v>
      </c>
      <c r="W4" s="342" t="s">
        <v>275</v>
      </c>
      <c r="Z4" s="327" t="s">
        <v>1324</v>
      </c>
      <c r="AA4" s="342" t="s">
        <v>276</v>
      </c>
      <c r="AC4" s="342" t="s">
        <v>277</v>
      </c>
      <c r="AE4" s="342" t="s">
        <v>278</v>
      </c>
      <c r="AG4" s="326" t="s">
        <v>1239</v>
      </c>
      <c r="AH4" s="327" t="s">
        <v>1324</v>
      </c>
      <c r="AI4" s="342" t="s">
        <v>279</v>
      </c>
      <c r="AK4" s="342" t="s">
        <v>280</v>
      </c>
      <c r="AM4" s="342" t="s">
        <v>281</v>
      </c>
      <c r="AO4" s="326" t="s">
        <v>1239</v>
      </c>
      <c r="AP4" s="327" t="s">
        <v>1324</v>
      </c>
      <c r="AQ4" s="342" t="s">
        <v>282</v>
      </c>
      <c r="AT4" s="342" t="s">
        <v>1272</v>
      </c>
      <c r="AW4" s="342" t="s">
        <v>1274</v>
      </c>
      <c r="AZ4" s="298" t="s">
        <v>1239</v>
      </c>
      <c r="BB4" s="343" t="s">
        <v>1276</v>
      </c>
      <c r="BC4" s="93"/>
      <c r="BD4" s="338"/>
      <c r="BE4" s="343" t="s">
        <v>1279</v>
      </c>
      <c r="BF4" s="93"/>
      <c r="BG4" s="89"/>
      <c r="BH4" s="343" t="s">
        <v>1282</v>
      </c>
      <c r="BI4" s="93"/>
      <c r="BJ4" s="89"/>
      <c r="BK4" s="298" t="s">
        <v>1239</v>
      </c>
      <c r="BL4" s="258"/>
      <c r="BM4" s="342" t="s">
        <v>1284</v>
      </c>
      <c r="BN4" s="13"/>
      <c r="BP4" s="342" t="s">
        <v>1286</v>
      </c>
      <c r="BR4" s="13"/>
      <c r="BS4" s="342" t="s">
        <v>1288</v>
      </c>
      <c r="BT4" s="13"/>
      <c r="BV4" s="298" t="s">
        <v>1239</v>
      </c>
      <c r="BW4" s="258"/>
      <c r="BX4" s="342" t="s">
        <v>1290</v>
      </c>
      <c r="CA4" s="342" t="s">
        <v>1292</v>
      </c>
      <c r="CB4" s="13"/>
      <c r="CD4" s="342" t="s">
        <v>1294</v>
      </c>
      <c r="CE4" s="13"/>
      <c r="CF4" s="89"/>
      <c r="CG4" s="298" t="s">
        <v>1239</v>
      </c>
      <c r="CI4" s="342" t="s">
        <v>1296</v>
      </c>
      <c r="CK4" s="342" t="s">
        <v>1298</v>
      </c>
      <c r="CM4" s="342" t="s">
        <v>760</v>
      </c>
      <c r="CN4" s="93"/>
      <c r="CO4" s="339" t="s">
        <v>1239</v>
      </c>
      <c r="CP4" s="327" t="s">
        <v>1324</v>
      </c>
      <c r="CQ4" s="342" t="s">
        <v>761</v>
      </c>
      <c r="CT4" s="342" t="s">
        <v>762</v>
      </c>
      <c r="CW4" s="342" t="s">
        <v>763</v>
      </c>
      <c r="CZ4" s="336" t="s">
        <v>1239</v>
      </c>
      <c r="DA4" s="258"/>
      <c r="DB4" s="342" t="s">
        <v>764</v>
      </c>
      <c r="DE4" s="342" t="s">
        <v>765</v>
      </c>
      <c r="DH4" s="342" t="s">
        <v>766</v>
      </c>
      <c r="DK4" s="298" t="s">
        <v>1239</v>
      </c>
      <c r="DM4" s="342" t="s">
        <v>767</v>
      </c>
      <c r="DP4" s="342" t="s">
        <v>768</v>
      </c>
      <c r="DS4" s="342" t="s">
        <v>769</v>
      </c>
      <c r="DV4" s="298" t="s">
        <v>1239</v>
      </c>
      <c r="DX4" s="342" t="s">
        <v>770</v>
      </c>
      <c r="EA4" s="342" t="s">
        <v>771</v>
      </c>
      <c r="ED4" s="342" t="s">
        <v>772</v>
      </c>
      <c r="EG4" s="298" t="s">
        <v>1239</v>
      </c>
    </row>
    <row r="5" spans="1:138" s="355" customFormat="1" ht="38.1" customHeight="1" thickBot="1" x14ac:dyDescent="0.3">
      <c r="A5" s="344" t="s">
        <v>23</v>
      </c>
      <c r="B5" s="345"/>
      <c r="C5" s="346" t="s">
        <v>303</v>
      </c>
      <c r="D5" s="347"/>
      <c r="E5" s="346" t="s">
        <v>303</v>
      </c>
      <c r="F5" s="347"/>
      <c r="G5" s="346" t="s">
        <v>303</v>
      </c>
      <c r="H5" s="347"/>
      <c r="I5" s="348" t="s">
        <v>1695</v>
      </c>
      <c r="J5" s="349"/>
      <c r="K5" s="346" t="s">
        <v>303</v>
      </c>
      <c r="L5" s="347"/>
      <c r="M5" s="346" t="s">
        <v>303</v>
      </c>
      <c r="N5" s="347"/>
      <c r="O5" s="346" t="s">
        <v>303</v>
      </c>
      <c r="P5" s="347"/>
      <c r="Q5" s="348" t="s">
        <v>1695</v>
      </c>
      <c r="R5" s="349"/>
      <c r="S5" s="346" t="s">
        <v>303</v>
      </c>
      <c r="T5" s="347"/>
      <c r="U5" s="346" t="s">
        <v>303</v>
      </c>
      <c r="V5" s="347"/>
      <c r="W5" s="346" t="s">
        <v>303</v>
      </c>
      <c r="X5" s="347"/>
      <c r="Y5" s="348" t="s">
        <v>1695</v>
      </c>
      <c r="Z5" s="349"/>
      <c r="AA5" s="346" t="s">
        <v>303</v>
      </c>
      <c r="AB5" s="347"/>
      <c r="AC5" s="346" t="s">
        <v>303</v>
      </c>
      <c r="AD5" s="347"/>
      <c r="AE5" s="346" t="s">
        <v>303</v>
      </c>
      <c r="AF5" s="347"/>
      <c r="AG5" s="348" t="s">
        <v>1695</v>
      </c>
      <c r="AH5" s="349"/>
      <c r="AI5" s="346" t="s">
        <v>303</v>
      </c>
      <c r="AJ5" s="347"/>
      <c r="AK5" s="346" t="s">
        <v>303</v>
      </c>
      <c r="AL5" s="347"/>
      <c r="AM5" s="346" t="s">
        <v>303</v>
      </c>
      <c r="AN5" s="347"/>
      <c r="AO5" s="348" t="s">
        <v>1695</v>
      </c>
      <c r="AP5" s="349"/>
      <c r="AQ5" s="346" t="s">
        <v>303</v>
      </c>
      <c r="AR5" s="347"/>
      <c r="AS5" s="350" t="s">
        <v>1706</v>
      </c>
      <c r="AT5" s="346" t="s">
        <v>303</v>
      </c>
      <c r="AU5" s="347"/>
      <c r="AV5" s="350" t="s">
        <v>1706</v>
      </c>
      <c r="AW5" s="346" t="s">
        <v>303</v>
      </c>
      <c r="AX5" s="347"/>
      <c r="AY5" s="350" t="s">
        <v>1706</v>
      </c>
      <c r="AZ5" s="351" t="s">
        <v>1706</v>
      </c>
      <c r="BA5" s="352" t="s">
        <v>1678</v>
      </c>
      <c r="BB5" s="353" t="s">
        <v>303</v>
      </c>
      <c r="BC5" s="347"/>
      <c r="BD5" s="350" t="s">
        <v>1706</v>
      </c>
      <c r="BE5" s="353" t="s">
        <v>303</v>
      </c>
      <c r="BF5" s="347"/>
      <c r="BG5" s="350" t="s">
        <v>1706</v>
      </c>
      <c r="BH5" s="353" t="s">
        <v>303</v>
      </c>
      <c r="BI5" s="347"/>
      <c r="BJ5" s="350" t="s">
        <v>1706</v>
      </c>
      <c r="BK5" s="351" t="s">
        <v>1706</v>
      </c>
      <c r="BL5" s="352" t="s">
        <v>1678</v>
      </c>
      <c r="BM5" s="346" t="s">
        <v>303</v>
      </c>
      <c r="BN5" s="347"/>
      <c r="BO5" s="347" t="s">
        <v>1706</v>
      </c>
      <c r="BP5" s="346" t="s">
        <v>303</v>
      </c>
      <c r="BQ5" s="347"/>
      <c r="BR5" s="347" t="s">
        <v>1706</v>
      </c>
      <c r="BS5" s="346" t="s">
        <v>303</v>
      </c>
      <c r="BT5" s="347"/>
      <c r="BU5" s="347" t="s">
        <v>1706</v>
      </c>
      <c r="BV5" s="351" t="s">
        <v>1706</v>
      </c>
      <c r="BW5" s="352" t="s">
        <v>1678</v>
      </c>
      <c r="BX5" s="346" t="s">
        <v>303</v>
      </c>
      <c r="BY5" s="347"/>
      <c r="BZ5" s="350" t="s">
        <v>1706</v>
      </c>
      <c r="CA5" s="346" t="s">
        <v>303</v>
      </c>
      <c r="CB5" s="347"/>
      <c r="CC5" s="347" t="s">
        <v>1706</v>
      </c>
      <c r="CD5" s="346" t="s">
        <v>303</v>
      </c>
      <c r="CE5" s="347"/>
      <c r="CF5" s="350" t="s">
        <v>1706</v>
      </c>
      <c r="CG5" s="351" t="s">
        <v>1706</v>
      </c>
      <c r="CH5" s="352" t="s">
        <v>1678</v>
      </c>
      <c r="CI5" s="346" t="s">
        <v>303</v>
      </c>
      <c r="CJ5" s="347"/>
      <c r="CK5" s="346" t="s">
        <v>303</v>
      </c>
      <c r="CL5" s="347"/>
      <c r="CM5" s="346" t="s">
        <v>303</v>
      </c>
      <c r="CN5" s="347"/>
      <c r="CO5" s="348" t="s">
        <v>1695</v>
      </c>
      <c r="CP5" s="349"/>
      <c r="CQ5" s="346" t="s">
        <v>303</v>
      </c>
      <c r="CR5" s="347"/>
      <c r="CS5" s="350" t="s">
        <v>1706</v>
      </c>
      <c r="CT5" s="346" t="s">
        <v>303</v>
      </c>
      <c r="CU5" s="347"/>
      <c r="CV5" s="350" t="s">
        <v>1706</v>
      </c>
      <c r="CW5" s="346" t="s">
        <v>303</v>
      </c>
      <c r="CX5" s="347"/>
      <c r="CY5" s="347" t="s">
        <v>1706</v>
      </c>
      <c r="CZ5" s="354" t="s">
        <v>1706</v>
      </c>
      <c r="DA5" s="352" t="s">
        <v>1678</v>
      </c>
      <c r="DB5" s="346" t="s">
        <v>303</v>
      </c>
      <c r="DC5" s="347"/>
      <c r="DD5" s="350" t="s">
        <v>1706</v>
      </c>
      <c r="DE5" s="346" t="s">
        <v>303</v>
      </c>
      <c r="DF5" s="347"/>
      <c r="DG5" s="350" t="s">
        <v>1706</v>
      </c>
      <c r="DH5" s="346" t="s">
        <v>303</v>
      </c>
      <c r="DI5" s="347"/>
      <c r="DJ5" s="350" t="s">
        <v>1706</v>
      </c>
      <c r="DK5" s="351" t="s">
        <v>1706</v>
      </c>
      <c r="DL5" s="352" t="s">
        <v>1678</v>
      </c>
      <c r="DM5" s="346" t="s">
        <v>303</v>
      </c>
      <c r="DN5" s="347"/>
      <c r="DO5" s="350" t="s">
        <v>1706</v>
      </c>
      <c r="DP5" s="346" t="s">
        <v>303</v>
      </c>
      <c r="DQ5" s="347"/>
      <c r="DR5" s="350" t="s">
        <v>1706</v>
      </c>
      <c r="DS5" s="346" t="s">
        <v>303</v>
      </c>
      <c r="DT5" s="347"/>
      <c r="DU5" s="350" t="s">
        <v>1706</v>
      </c>
      <c r="DV5" s="351" t="s">
        <v>1706</v>
      </c>
      <c r="DW5" s="352" t="s">
        <v>1678</v>
      </c>
      <c r="DX5" s="346" t="s">
        <v>303</v>
      </c>
      <c r="DY5" s="347"/>
      <c r="DZ5" s="350"/>
      <c r="EA5" s="346" t="s">
        <v>303</v>
      </c>
      <c r="EB5" s="347"/>
      <c r="EC5" s="350"/>
      <c r="ED5" s="346" t="s">
        <v>303</v>
      </c>
      <c r="EE5" s="347"/>
      <c r="EF5" s="350"/>
      <c r="EG5" s="351" t="s">
        <v>1706</v>
      </c>
      <c r="EH5" s="352" t="s">
        <v>1678</v>
      </c>
    </row>
    <row r="6" spans="1:138" x14ac:dyDescent="0.25">
      <c r="A6" s="17"/>
      <c r="BB6" s="328"/>
      <c r="BC6" s="93"/>
      <c r="BD6" s="338"/>
      <c r="BE6" s="328"/>
      <c r="BF6" s="93"/>
      <c r="BG6" s="89"/>
      <c r="BH6" s="328"/>
      <c r="BI6" s="93"/>
      <c r="BJ6" s="89"/>
      <c r="BK6" s="337"/>
      <c r="BL6" s="258"/>
      <c r="BM6" s="15"/>
      <c r="BN6" s="13"/>
      <c r="BR6" s="13"/>
      <c r="BS6" s="15"/>
      <c r="BT6" s="13"/>
      <c r="BV6" s="337"/>
      <c r="BW6" s="337"/>
      <c r="CB6" s="13"/>
      <c r="CD6" s="15"/>
      <c r="CE6" s="13"/>
      <c r="CF6" s="89"/>
      <c r="CN6" s="93"/>
      <c r="CO6" s="339"/>
      <c r="CP6" s="327"/>
      <c r="DS6" s="15"/>
      <c r="DX6" s="15"/>
      <c r="EA6" s="15"/>
      <c r="ED6" s="15"/>
    </row>
    <row r="7" spans="1:138" x14ac:dyDescent="0.25">
      <c r="A7" s="17" t="s">
        <v>32</v>
      </c>
      <c r="C7" s="15">
        <v>1.1100000000000001</v>
      </c>
      <c r="D7" s="46" t="s">
        <v>116</v>
      </c>
      <c r="E7" s="15">
        <v>1.1499999999999999</v>
      </c>
      <c r="F7" s="46" t="s">
        <v>116</v>
      </c>
      <c r="G7" s="15">
        <v>3.79</v>
      </c>
      <c r="H7" s="46" t="s">
        <v>96</v>
      </c>
      <c r="I7" s="94">
        <f>AVERAGE(C7,E7,G7)</f>
        <v>2.0166666666666666</v>
      </c>
      <c r="J7" s="95">
        <f>STDEV(C7,E7,G7)</f>
        <v>1.5358819399072747</v>
      </c>
      <c r="K7" s="15">
        <v>28.7</v>
      </c>
      <c r="L7" s="46" t="s">
        <v>35</v>
      </c>
      <c r="M7" s="15">
        <v>6.43</v>
      </c>
      <c r="N7" s="46" t="s">
        <v>35</v>
      </c>
      <c r="O7" s="15">
        <v>25.9</v>
      </c>
      <c r="P7" s="46" t="s">
        <v>35</v>
      </c>
      <c r="Q7" s="96">
        <f>AVERAGE(K7,M7,O7)</f>
        <v>20.34333333333333</v>
      </c>
      <c r="R7" s="95">
        <f>STDEV(K7,M7,O7)</f>
        <v>12.130359983666326</v>
      </c>
      <c r="S7" s="15">
        <v>1.06</v>
      </c>
      <c r="T7" s="46" t="s">
        <v>116</v>
      </c>
      <c r="U7" s="15">
        <v>1.1599999999999999</v>
      </c>
      <c r="V7" s="46" t="s">
        <v>116</v>
      </c>
      <c r="W7" s="15">
        <v>1.1399999999999999</v>
      </c>
      <c r="X7" s="46" t="s">
        <v>116</v>
      </c>
      <c r="Y7" s="94">
        <f>AVERAGE(S7,U7,W7)</f>
        <v>1.1199999999999999</v>
      </c>
      <c r="Z7" s="95">
        <f>STDEV(S7,U7,W7)</f>
        <v>5.2915026221291732E-2</v>
      </c>
      <c r="AA7" s="15">
        <v>1.1100000000000001</v>
      </c>
      <c r="AB7" s="46" t="s">
        <v>116</v>
      </c>
      <c r="AC7" s="15">
        <v>0.67600000000000005</v>
      </c>
      <c r="AD7" s="46" t="s">
        <v>96</v>
      </c>
      <c r="AE7" s="15">
        <v>1.75</v>
      </c>
      <c r="AF7" s="46" t="s">
        <v>96</v>
      </c>
      <c r="AG7" s="94">
        <f>AVERAGE(AA7,AC7,AE7)</f>
        <v>1.1786666666666668</v>
      </c>
      <c r="AH7" s="95">
        <f>STDEV(AA7,AC7,AE7)</f>
        <v>0.54028264208035892</v>
      </c>
      <c r="AI7" s="15">
        <v>59.3</v>
      </c>
      <c r="AJ7" s="46" t="s">
        <v>51</v>
      </c>
      <c r="AK7" s="15">
        <v>63.1</v>
      </c>
      <c r="AL7" s="46" t="s">
        <v>51</v>
      </c>
      <c r="AM7" s="15">
        <v>61.1</v>
      </c>
      <c r="AN7" s="46" t="s">
        <v>51</v>
      </c>
      <c r="AO7" s="98">
        <f>AVERAGE(AI7,AK7,AM7)</f>
        <v>61.166666666666664</v>
      </c>
      <c r="AP7" s="95">
        <f>STDEV(AI7,AK7,AM7)</f>
        <v>1.9008769905844358</v>
      </c>
      <c r="AQ7" s="15">
        <v>1.1399999999999999</v>
      </c>
      <c r="AR7" s="46" t="s">
        <v>116</v>
      </c>
      <c r="AS7" s="90">
        <f>($AO7-AQ7)/$AO7*100</f>
        <v>98.136239782016347</v>
      </c>
      <c r="AT7" s="356">
        <v>184</v>
      </c>
      <c r="AU7" s="46" t="s">
        <v>35</v>
      </c>
      <c r="AV7" s="90">
        <f>($AO7-AT7)/$AO7*100</f>
        <v>-200.81743869209814</v>
      </c>
      <c r="AW7" s="356">
        <v>58.8</v>
      </c>
      <c r="AX7" s="46" t="s">
        <v>51</v>
      </c>
      <c r="AY7" s="90">
        <f>($AO7-AW7)/$AO7*100</f>
        <v>3.8692098092643059</v>
      </c>
      <c r="AZ7" s="405">
        <f>AVERAGE(AV7,AY7)</f>
        <v>-98.474114441416916</v>
      </c>
      <c r="BA7" s="257">
        <f>STDEV(AV7,AY7)</f>
        <v>144.73531717366066</v>
      </c>
      <c r="BB7" s="328">
        <v>426</v>
      </c>
      <c r="BC7" s="299" t="s">
        <v>35</v>
      </c>
      <c r="BD7" s="90">
        <v>3</v>
      </c>
      <c r="BE7" s="328">
        <v>422</v>
      </c>
      <c r="BF7" s="299" t="s">
        <v>35</v>
      </c>
      <c r="BG7" s="90">
        <f>($AO7-BE7)/$AO7*100</f>
        <v>-589.91825613079016</v>
      </c>
      <c r="BH7" s="328">
        <v>37.799999999999997</v>
      </c>
      <c r="BI7" s="299" t="s">
        <v>51</v>
      </c>
      <c r="BJ7" s="90">
        <f>($AO7-BH7)/$AO7*100</f>
        <v>38.201634877384201</v>
      </c>
      <c r="BK7" s="259">
        <f>AVERAGE(BD7,BG7,BJ7)</f>
        <v>-182.90554041780197</v>
      </c>
      <c r="BL7" s="257">
        <f>STDEV(BD7,BG7,BJ7)</f>
        <v>352.92251534657925</v>
      </c>
      <c r="BM7" s="357">
        <f>1.19/2</f>
        <v>0.59499999999999997</v>
      </c>
      <c r="BN7" s="46" t="s">
        <v>116</v>
      </c>
      <c r="BO7" s="90">
        <f>($AO7-BM7)/$AO7*100</f>
        <v>99.027247956403272</v>
      </c>
      <c r="BP7" s="357">
        <f>1.19/2</f>
        <v>0.59499999999999997</v>
      </c>
      <c r="BQ7" s="46" t="s">
        <v>116</v>
      </c>
      <c r="BR7" s="90">
        <f>($AO7-BP7)/$AO7*100</f>
        <v>99.027247956403272</v>
      </c>
      <c r="BS7" s="357">
        <f>1.19/2</f>
        <v>0.59499999999999997</v>
      </c>
      <c r="BT7" s="46" t="s">
        <v>116</v>
      </c>
      <c r="BU7" s="90">
        <f>($AO7-BS7)/$AO7*100</f>
        <v>99.027247956403272</v>
      </c>
      <c r="BV7" s="259">
        <f>AVERAGE(BO7,BR7,BU7)</f>
        <v>99.027247956403286</v>
      </c>
      <c r="BW7" s="259">
        <f>STDEV(BO7,BR7,BU7)</f>
        <v>1.7404671430534633E-14</v>
      </c>
      <c r="BX7" s="15">
        <v>82</v>
      </c>
      <c r="BY7" s="46" t="s">
        <v>35</v>
      </c>
      <c r="BZ7" s="90">
        <f>($AO7-BX7)/$AO7*100</f>
        <v>-34.059945504087196</v>
      </c>
      <c r="CA7" s="15">
        <v>95.3</v>
      </c>
      <c r="CB7" s="46" t="s">
        <v>35</v>
      </c>
      <c r="CC7" s="90">
        <f>($AO7-CA7)/$AO7*100</f>
        <v>-55.803814713896458</v>
      </c>
      <c r="CD7" s="15">
        <v>78.7</v>
      </c>
      <c r="CE7" s="46" t="s">
        <v>35</v>
      </c>
      <c r="CF7" s="90">
        <f>($AO7-CD7)/$AO7*100</f>
        <v>-28.664850136239789</v>
      </c>
      <c r="CG7" s="259">
        <f>AVERAGE(BZ7,CC7,CF7)</f>
        <v>-39.509536784741151</v>
      </c>
      <c r="CH7" s="257">
        <f>STDEV(BZ7,CC7,CF7)</f>
        <v>14.366780552074298</v>
      </c>
      <c r="CI7" s="15">
        <v>2220</v>
      </c>
      <c r="CJ7" s="46" t="s">
        <v>51</v>
      </c>
      <c r="CK7" s="15">
        <v>3210</v>
      </c>
      <c r="CL7" s="46" t="s">
        <v>51</v>
      </c>
      <c r="CM7" s="15">
        <v>5930</v>
      </c>
      <c r="CN7" s="299" t="s">
        <v>51</v>
      </c>
      <c r="CO7" s="98">
        <f t="shared" ref="CO7:CO18" si="0">AVERAGE(CI7,CK7,CM7)</f>
        <v>3786.6666666666665</v>
      </c>
      <c r="CP7" s="95">
        <f t="shared" ref="CP7:CP18" si="1">STDEV(CI7,CK7,CM7)</f>
        <v>1921.0500600799896</v>
      </c>
      <c r="CQ7" s="15">
        <v>999</v>
      </c>
      <c r="CR7" s="46" t="s">
        <v>51</v>
      </c>
      <c r="CS7" s="90">
        <f>($CO7-CQ7)/$CO7*100</f>
        <v>73.617957746478865</v>
      </c>
      <c r="CT7" s="15">
        <v>1000</v>
      </c>
      <c r="CU7" s="46" t="s">
        <v>51</v>
      </c>
      <c r="CV7" s="90">
        <f>($CO7-CT7)/$CO7*100</f>
        <v>73.591549295774655</v>
      </c>
      <c r="CW7" s="15">
        <v>941</v>
      </c>
      <c r="CX7" s="46" t="s">
        <v>51</v>
      </c>
      <c r="CY7" s="90">
        <f>($CO7-CW7)/$CO7*100</f>
        <v>75.149647887323951</v>
      </c>
      <c r="CZ7" s="259">
        <f>AVERAGE(CS7,CV7,CY7)</f>
        <v>74.119718309859152</v>
      </c>
      <c r="DA7" s="257">
        <f>STDEV(CS7,CV7,CY7)</f>
        <v>0.89204290954513843</v>
      </c>
      <c r="DB7" s="15">
        <v>2330</v>
      </c>
      <c r="DC7" s="46" t="s">
        <v>51</v>
      </c>
      <c r="DD7" s="90">
        <f>($CO7-DB7)/$CO7*100</f>
        <v>38.468309859154928</v>
      </c>
      <c r="DE7" s="15">
        <v>3400</v>
      </c>
      <c r="DF7" s="46" t="s">
        <v>51</v>
      </c>
      <c r="DG7" s="90">
        <f>($CO7-DE7)/$CO7*100</f>
        <v>10.211267605633799</v>
      </c>
      <c r="DH7" s="15">
        <v>680</v>
      </c>
      <c r="DI7" s="46" t="s">
        <v>35</v>
      </c>
      <c r="DJ7" s="90">
        <f>($CO7-DH7)/$CO7*100</f>
        <v>82.042253521126767</v>
      </c>
      <c r="DK7" s="259">
        <f>AVERAGE(DD7,DG7,DJ7)</f>
        <v>43.573943661971832</v>
      </c>
      <c r="DL7" s="257">
        <f>STDEV(DD7,DG7,DJ7)</f>
        <v>36.18664472971053</v>
      </c>
      <c r="DM7" s="15">
        <v>121</v>
      </c>
      <c r="DN7" s="46" t="s">
        <v>35</v>
      </c>
      <c r="DO7" s="90">
        <f>($CO7-DM7)/$CO7*100</f>
        <v>96.804577464788736</v>
      </c>
      <c r="DP7" s="15">
        <v>96.8</v>
      </c>
      <c r="DQ7" s="46" t="s">
        <v>35</v>
      </c>
      <c r="DR7" s="90">
        <f>($CO7-DP7)/$CO7*100</f>
        <v>97.443661971830991</v>
      </c>
      <c r="DS7" s="15">
        <v>156</v>
      </c>
      <c r="DT7" s="46" t="s">
        <v>35</v>
      </c>
      <c r="DU7" s="90">
        <f>($CO7-DS7)/$CO7*100</f>
        <v>95.880281690140848</v>
      </c>
      <c r="DV7" s="259">
        <f>AVERAGE(DO7,DR7,DU7)</f>
        <v>96.70950704225352</v>
      </c>
      <c r="DW7" s="257">
        <f>STDEV(DO7,DR7,DU7)</f>
        <v>0.78601416350162279</v>
      </c>
      <c r="DX7" s="15">
        <v>709</v>
      </c>
      <c r="DY7" s="46" t="s">
        <v>51</v>
      </c>
      <c r="DZ7" s="90">
        <f>($CO7-DX7)/$CO7*100</f>
        <v>81.276408450704224</v>
      </c>
      <c r="EA7" s="15">
        <v>611</v>
      </c>
      <c r="EB7" s="46" t="s">
        <v>51</v>
      </c>
      <c r="EC7" s="90">
        <f>($CO7-EA7)/$CO7*100</f>
        <v>83.864436619718305</v>
      </c>
      <c r="ED7" s="15">
        <v>920</v>
      </c>
      <c r="EE7" s="46" t="s">
        <v>51</v>
      </c>
      <c r="EF7" s="90">
        <f>($CO7-ED7)/$CO7*100</f>
        <v>75.704225352112672</v>
      </c>
      <c r="EG7" s="259">
        <f>AVERAGE(DZ7,EC7,EF7)</f>
        <v>80.281690140845072</v>
      </c>
      <c r="EH7" s="257">
        <f>STDEV(DZ7,EC7,EF7)</f>
        <v>4.1700551998704132</v>
      </c>
    </row>
    <row r="8" spans="1:138" x14ac:dyDescent="0.25">
      <c r="A8" s="27" t="s">
        <v>45</v>
      </c>
      <c r="B8" s="358"/>
      <c r="C8" s="359">
        <v>0.64600000000000002</v>
      </c>
      <c r="D8" s="50" t="s">
        <v>96</v>
      </c>
      <c r="E8" s="359">
        <v>0.44600000000000001</v>
      </c>
      <c r="F8" s="50" t="s">
        <v>96</v>
      </c>
      <c r="G8" s="359">
        <v>1.1599999999999999</v>
      </c>
      <c r="H8" s="50" t="s">
        <v>96</v>
      </c>
      <c r="I8" s="94">
        <f t="shared" ref="I8:I34" si="2">AVERAGE(C8,E8,G8)</f>
        <v>0.75066666666666659</v>
      </c>
      <c r="J8" s="95">
        <f t="shared" ref="J8:J34" si="3">STDEV(C8,E8,G8)</f>
        <v>0.36832775259723971</v>
      </c>
      <c r="K8" s="359">
        <v>1.1100000000000001</v>
      </c>
      <c r="L8" s="50" t="s">
        <v>116</v>
      </c>
      <c r="M8" s="359">
        <v>1.1499999999999999</v>
      </c>
      <c r="N8" s="50" t="s">
        <v>116</v>
      </c>
      <c r="O8" s="359">
        <v>1.05</v>
      </c>
      <c r="P8" s="50" t="s">
        <v>116</v>
      </c>
      <c r="Q8" s="94">
        <f t="shared" ref="Q8:Q34" si="4">AVERAGE(K8,M8,O8)</f>
        <v>1.1033333333333333</v>
      </c>
      <c r="R8" s="95">
        <f t="shared" ref="R8:R34" si="5">STDEV(K8,M8,O8)</f>
        <v>5.0332229568471609E-2</v>
      </c>
      <c r="S8" s="359">
        <v>1.06</v>
      </c>
      <c r="T8" s="50" t="s">
        <v>116</v>
      </c>
      <c r="U8" s="359">
        <v>0.442</v>
      </c>
      <c r="V8" s="50" t="s">
        <v>96</v>
      </c>
      <c r="W8" s="359">
        <v>0.433</v>
      </c>
      <c r="X8" s="50" t="s">
        <v>96</v>
      </c>
      <c r="Y8" s="94">
        <f t="shared" ref="Y8:Y34" si="6">AVERAGE(S8,U8,W8)</f>
        <v>0.64500000000000002</v>
      </c>
      <c r="Z8" s="95">
        <f t="shared" ref="Z8:Z34" si="7">STDEV(S8,U8,W8)</f>
        <v>0.35942871337721494</v>
      </c>
      <c r="AA8" s="359">
        <v>0.82399999999999995</v>
      </c>
      <c r="AB8" s="50" t="s">
        <v>96</v>
      </c>
      <c r="AC8" s="359">
        <v>0.73799999999999999</v>
      </c>
      <c r="AD8" s="50" t="s">
        <v>96</v>
      </c>
      <c r="AE8" s="359">
        <v>1.1599999999999999</v>
      </c>
      <c r="AF8" s="50" t="s">
        <v>96</v>
      </c>
      <c r="AG8" s="94">
        <f t="shared" ref="AG8:AG34" si="8">AVERAGE(AA8,AC8,AE8)</f>
        <v>0.90733333333333321</v>
      </c>
      <c r="AH8" s="95">
        <f t="shared" ref="AH8:AH34" si="9">STDEV(AA8,AC8,AE8)</f>
        <v>0.22300074738290343</v>
      </c>
      <c r="AI8" s="359">
        <v>149</v>
      </c>
      <c r="AJ8" s="50" t="s">
        <v>51</v>
      </c>
      <c r="AK8" s="359">
        <v>161</v>
      </c>
      <c r="AL8" s="50" t="s">
        <v>51</v>
      </c>
      <c r="AM8" s="359">
        <v>164</v>
      </c>
      <c r="AN8" s="50" t="s">
        <v>51</v>
      </c>
      <c r="AO8" s="98">
        <f t="shared" ref="AO8:AO34" si="10">AVERAGE(AI8,AK8,AM8)</f>
        <v>158</v>
      </c>
      <c r="AP8" s="95">
        <f t="shared" ref="AP8:AP34" si="11">STDEV(AI8,AK8,AM8)</f>
        <v>7.9372539331937721</v>
      </c>
      <c r="AQ8" s="359">
        <v>402</v>
      </c>
      <c r="AR8" s="50" t="s">
        <v>51</v>
      </c>
      <c r="AS8" s="90">
        <f t="shared" ref="AS8:AS34" si="12">($AO8-AQ8)/$AO8*100</f>
        <v>-154.43037974683546</v>
      </c>
      <c r="AT8" s="359">
        <v>583</v>
      </c>
      <c r="AU8" s="50" t="s">
        <v>51</v>
      </c>
      <c r="AV8" s="90">
        <f t="shared" ref="AV8:AV34" si="13">($AO8-AT8)/$AO8*100</f>
        <v>-268.98734177215192</v>
      </c>
      <c r="AW8" s="359">
        <v>1120</v>
      </c>
      <c r="AX8" s="50" t="s">
        <v>51</v>
      </c>
      <c r="AY8" s="90">
        <f t="shared" ref="AY8:AY34" si="14">($AO8-AW8)/$AO8*100</f>
        <v>-608.8607594936708</v>
      </c>
      <c r="AZ8" s="256">
        <f t="shared" ref="AZ8:AZ34" si="15">AVERAGE(AS8,AV8,AY8)</f>
        <v>-344.09282700421937</v>
      </c>
      <c r="BA8" s="257">
        <f t="shared" ref="BA8:BA34" si="16">STDEV(AS8,AV8,AY8)</f>
        <v>236.34163396061115</v>
      </c>
      <c r="BB8" s="360">
        <v>416</v>
      </c>
      <c r="BC8" s="361" t="s">
        <v>51</v>
      </c>
      <c r="BD8" s="90">
        <f t="shared" ref="BD8:BD34" si="17">($AO8-BB8)/$AO8*100</f>
        <v>-163.29113924050634</v>
      </c>
      <c r="BE8" s="360">
        <v>378</v>
      </c>
      <c r="BF8" s="361" t="s">
        <v>51</v>
      </c>
      <c r="BG8" s="90">
        <f t="shared" ref="BG8:BG34" si="18">($AO8-BE8)/$AO8*100</f>
        <v>-139.24050632911394</v>
      </c>
      <c r="BH8" s="360">
        <v>352</v>
      </c>
      <c r="BI8" s="361" t="s">
        <v>51</v>
      </c>
      <c r="BJ8" s="90">
        <f t="shared" ref="BJ8:BJ34" si="19">($AO8-BH8)/$AO8*100</f>
        <v>-122.78481012658229</v>
      </c>
      <c r="BK8" s="259">
        <f t="shared" ref="BK8:BK34" si="20">AVERAGE(BD8,BG8,BJ8)</f>
        <v>-141.77215189873419</v>
      </c>
      <c r="BL8" s="257">
        <f t="shared" ref="BL8:BL34" si="21">STDEV(BD8,BG8,BJ8)</f>
        <v>20.371489796747994</v>
      </c>
      <c r="BM8" s="362">
        <v>0.59499999999999997</v>
      </c>
      <c r="BN8" s="50" t="s">
        <v>96</v>
      </c>
      <c r="BO8" s="90">
        <f t="shared" ref="BO8:BO34" si="22">($AO8-BM8)/$AO8*100</f>
        <v>99.62341772151899</v>
      </c>
      <c r="BP8" s="357">
        <f>1.19/2</f>
        <v>0.59499999999999997</v>
      </c>
      <c r="BQ8" s="50" t="s">
        <v>96</v>
      </c>
      <c r="BR8" s="90">
        <f t="shared" ref="BR8:BR34" si="23">($AO8-BP8)/$AO8*100</f>
        <v>99.62341772151899</v>
      </c>
      <c r="BS8" s="357">
        <f>1.19/2</f>
        <v>0.59499999999999997</v>
      </c>
      <c r="BT8" s="50" t="s">
        <v>96</v>
      </c>
      <c r="BU8" s="90">
        <f t="shared" ref="BU8:BU34" si="24">($AO8-BS8)/$AO8*100</f>
        <v>99.62341772151899</v>
      </c>
      <c r="BV8" s="259">
        <f t="shared" ref="BV8:BV34" si="25">AVERAGE(BO8,BR8,BU8)</f>
        <v>99.62341772151899</v>
      </c>
      <c r="BW8" s="259">
        <f t="shared" ref="BW8:BW34" si="26">STDEV(BO8,BR8,BU8)</f>
        <v>0</v>
      </c>
      <c r="BX8" s="359">
        <v>15.6</v>
      </c>
      <c r="BY8" s="50" t="s">
        <v>35</v>
      </c>
      <c r="BZ8" s="90">
        <f t="shared" ref="BZ8:BZ34" si="27">($AO8-BX8)/$AO8*100</f>
        <v>90.12658227848101</v>
      </c>
      <c r="CA8" s="359">
        <v>19</v>
      </c>
      <c r="CB8" s="50" t="s">
        <v>35</v>
      </c>
      <c r="CC8" s="90">
        <f t="shared" ref="CC8:CC34" si="28">($AO8-CA8)/$AO8*100</f>
        <v>87.974683544303801</v>
      </c>
      <c r="CD8" s="359">
        <v>15.2</v>
      </c>
      <c r="CE8" s="50" t="s">
        <v>35</v>
      </c>
      <c r="CF8" s="90">
        <f t="shared" ref="CF8:CF34" si="29">($AO8-CD8)/$AO8*100</f>
        <v>90.379746835443044</v>
      </c>
      <c r="CG8" s="259">
        <f t="shared" ref="CG8:CG14" si="30">AVERAGE(BZ8,CC8,CF8)</f>
        <v>89.493670886075947</v>
      </c>
      <c r="CH8" s="257">
        <f t="shared" ref="CH8:CH14" si="31">STDEV(BZ8,CC8,CF8)</f>
        <v>1.3215577859380436</v>
      </c>
      <c r="CI8" s="359">
        <v>9740</v>
      </c>
      <c r="CJ8" s="50" t="s">
        <v>51</v>
      </c>
      <c r="CK8" s="359">
        <v>9520</v>
      </c>
      <c r="CL8" s="50" t="s">
        <v>51</v>
      </c>
      <c r="CM8" s="359">
        <v>15400</v>
      </c>
      <c r="CN8" s="361" t="s">
        <v>51</v>
      </c>
      <c r="CO8" s="98">
        <f t="shared" si="0"/>
        <v>11553.333333333334</v>
      </c>
      <c r="CP8" s="95">
        <f t="shared" si="1"/>
        <v>3333.1266602596043</v>
      </c>
      <c r="CQ8" s="359">
        <v>13100</v>
      </c>
      <c r="CR8" s="50" t="s">
        <v>51</v>
      </c>
      <c r="CS8" s="90">
        <f t="shared" ref="CS8:CS34" si="32">($CO8-CQ8)/$CO8*100</f>
        <v>-13.387189844200803</v>
      </c>
      <c r="CT8" s="359">
        <v>10400</v>
      </c>
      <c r="CU8" s="50" t="s">
        <v>51</v>
      </c>
      <c r="CV8" s="90">
        <f t="shared" ref="CV8:CV34" si="33">($CO8-CT8)/$CO8*100</f>
        <v>9.9826889786497457</v>
      </c>
      <c r="CW8" s="359">
        <v>12400</v>
      </c>
      <c r="CX8" s="50" t="s">
        <v>51</v>
      </c>
      <c r="CY8" s="90">
        <f t="shared" ref="CY8:CY34" si="34">($CO8-CW8)/$CO8*100</f>
        <v>-7.3283323716099193</v>
      </c>
      <c r="CZ8" s="259">
        <f t="shared" ref="CZ8:CZ34" si="35">AVERAGE(CS8,CV8,CY8)</f>
        <v>-3.5776110790536588</v>
      </c>
      <c r="DA8" s="257">
        <f t="shared" ref="DA8:DA34" si="36">STDEV(CS8,CV8,CY8)</f>
        <v>12.128014747249683</v>
      </c>
      <c r="DB8" s="359">
        <v>5700</v>
      </c>
      <c r="DC8" s="50" t="s">
        <v>51</v>
      </c>
      <c r="DD8" s="90">
        <f t="shared" ref="DD8:DD34" si="37">($CO8-DB8)/$CO8*100</f>
        <v>50.663589151759957</v>
      </c>
      <c r="DE8" s="359">
        <v>8940</v>
      </c>
      <c r="DF8" s="50" t="s">
        <v>51</v>
      </c>
      <c r="DG8" s="90">
        <f t="shared" ref="DG8:DG34" si="38">($CO8-DE8)/$CO8*100</f>
        <v>22.6197345643393</v>
      </c>
      <c r="DH8" s="359">
        <v>5360</v>
      </c>
      <c r="DI8" s="50" t="s">
        <v>35</v>
      </c>
      <c r="DJ8" s="90">
        <f t="shared" ref="DJ8:DJ34" si="39">($CO8-DH8)/$CO8*100</f>
        <v>53.606462781304096</v>
      </c>
      <c r="DK8" s="259">
        <f t="shared" ref="DK8:DK34" si="40">AVERAGE(DD8,DG8,DJ8)</f>
        <v>42.296595499134447</v>
      </c>
      <c r="DL8" s="257">
        <f t="shared" ref="DL8:DL34" si="41">STDEV(DD8,DG8,DJ8)</f>
        <v>17.10407169317638</v>
      </c>
      <c r="DM8" s="359">
        <v>143</v>
      </c>
      <c r="DN8" s="50" t="s">
        <v>35</v>
      </c>
      <c r="DO8" s="90">
        <f t="shared" ref="DO8:DO34" si="42">($CO8-DM8)/$CO8*100</f>
        <v>98.762261973456432</v>
      </c>
      <c r="DP8" s="359">
        <v>89.6</v>
      </c>
      <c r="DQ8" s="50" t="s">
        <v>35</v>
      </c>
      <c r="DR8" s="90">
        <f t="shared" ref="DR8:DR34" si="43">($CO8-DP8)/$CO8*100</f>
        <v>99.224466243508374</v>
      </c>
      <c r="DS8" s="359">
        <v>180</v>
      </c>
      <c r="DT8" s="50" t="s">
        <v>35</v>
      </c>
      <c r="DU8" s="90">
        <f t="shared" ref="DU8:DU34" si="44">($CO8-DS8)/$CO8*100</f>
        <v>98.442008078476633</v>
      </c>
      <c r="DV8" s="259">
        <f t="shared" ref="DV8:DV34" si="45">AVERAGE(DO8,DR8,DU8)</f>
        <v>98.809578765147151</v>
      </c>
      <c r="DW8" s="257">
        <f t="shared" ref="DW8:DW34" si="46">STDEV(DO8,DR8,DU8)</f>
        <v>0.39336923378441369</v>
      </c>
      <c r="DX8" s="359">
        <v>260</v>
      </c>
      <c r="DY8" s="50" t="s">
        <v>51</v>
      </c>
      <c r="DZ8" s="90">
        <f t="shared" ref="DZ8:DZ34" si="47">($CO8-DX8)/$CO8*100</f>
        <v>97.749567224466233</v>
      </c>
      <c r="EA8" s="359">
        <v>237</v>
      </c>
      <c r="EB8" s="50" t="s">
        <v>51</v>
      </c>
      <c r="EC8" s="90">
        <f t="shared" ref="EC8:EC34" si="48">($CO8-EA8)/$CO8*100</f>
        <v>97.948643969994237</v>
      </c>
      <c r="ED8" s="359">
        <v>347</v>
      </c>
      <c r="EE8" s="50" t="s">
        <v>51</v>
      </c>
      <c r="EF8" s="90">
        <f t="shared" ref="EF8:EF34" si="49">($CO8-ED8)/$CO8*100</f>
        <v>96.996537795729949</v>
      </c>
      <c r="EG8" s="259">
        <f t="shared" ref="EG8:EG34" si="50">AVERAGE(DZ8,EC8,EF8)</f>
        <v>97.564916330063468</v>
      </c>
      <c r="EH8" s="257">
        <f t="shared" ref="EH8:EH34" si="51">STDEV(DZ8,EC8,EF8)</f>
        <v>0.50219369407714465</v>
      </c>
    </row>
    <row r="9" spans="1:138" x14ac:dyDescent="0.25">
      <c r="A9" s="17" t="s">
        <v>55</v>
      </c>
      <c r="C9" s="15">
        <v>0.61499999999999999</v>
      </c>
      <c r="D9" s="46" t="s">
        <v>96</v>
      </c>
      <c r="E9" s="15">
        <v>1.82</v>
      </c>
      <c r="F9" s="46" t="s">
        <v>96</v>
      </c>
      <c r="G9" s="15">
        <v>1.1200000000000001</v>
      </c>
      <c r="H9" s="46" t="s">
        <v>96</v>
      </c>
      <c r="I9" s="94">
        <f t="shared" si="2"/>
        <v>1.1850000000000001</v>
      </c>
      <c r="J9" s="95">
        <f t="shared" si="3"/>
        <v>0.60512395424408716</v>
      </c>
      <c r="K9" s="15">
        <v>4.87</v>
      </c>
      <c r="L9" s="46" t="s">
        <v>96</v>
      </c>
      <c r="M9" s="356">
        <v>15.6</v>
      </c>
      <c r="N9" s="363" t="s">
        <v>35</v>
      </c>
      <c r="O9" s="356">
        <v>6.58</v>
      </c>
      <c r="P9" s="46" t="s">
        <v>35</v>
      </c>
      <c r="Q9" s="98">
        <f t="shared" si="4"/>
        <v>9.0166666666666657</v>
      </c>
      <c r="R9" s="95">
        <f t="shared" si="5"/>
        <v>5.7650874523577995</v>
      </c>
      <c r="S9" s="15">
        <v>1.87</v>
      </c>
      <c r="T9" s="46" t="s">
        <v>96</v>
      </c>
      <c r="U9" s="356">
        <v>10.7</v>
      </c>
      <c r="V9" s="46" t="s">
        <v>35</v>
      </c>
      <c r="W9" s="15">
        <v>2.69</v>
      </c>
      <c r="X9" s="46" t="s">
        <v>96</v>
      </c>
      <c r="Y9" s="94">
        <f t="shared" si="6"/>
        <v>5.0866666666666669</v>
      </c>
      <c r="Z9" s="95">
        <f t="shared" si="7"/>
        <v>4.8785482813367054</v>
      </c>
      <c r="AA9" s="356">
        <v>7.46</v>
      </c>
      <c r="AB9" s="46" t="s">
        <v>35</v>
      </c>
      <c r="AC9" s="15">
        <v>1.52</v>
      </c>
      <c r="AD9" s="46" t="s">
        <v>96</v>
      </c>
      <c r="AE9" s="15">
        <v>2.76</v>
      </c>
      <c r="AF9" s="46" t="s">
        <v>96</v>
      </c>
      <c r="AG9" s="94">
        <f t="shared" si="8"/>
        <v>3.9133333333333336</v>
      </c>
      <c r="AH9" s="95">
        <f t="shared" si="9"/>
        <v>3.1334538983896558</v>
      </c>
      <c r="AI9" s="15">
        <v>871</v>
      </c>
      <c r="AJ9" s="46" t="s">
        <v>51</v>
      </c>
      <c r="AK9" s="15">
        <v>862</v>
      </c>
      <c r="AL9" s="46" t="s">
        <v>51</v>
      </c>
      <c r="AM9" s="15">
        <v>900</v>
      </c>
      <c r="AN9" s="46" t="s">
        <v>51</v>
      </c>
      <c r="AO9" s="98">
        <f t="shared" si="10"/>
        <v>877.66666666666663</v>
      </c>
      <c r="AP9" s="95">
        <f t="shared" si="11"/>
        <v>19.857828011475309</v>
      </c>
      <c r="AQ9" s="15">
        <v>740</v>
      </c>
      <c r="AR9" s="46" t="s">
        <v>51</v>
      </c>
      <c r="AS9" s="90">
        <f t="shared" si="12"/>
        <v>15.685529813900489</v>
      </c>
      <c r="AT9" s="15">
        <v>833</v>
      </c>
      <c r="AU9" s="46" t="s">
        <v>51</v>
      </c>
      <c r="AV9" s="90">
        <f t="shared" si="13"/>
        <v>5.0892518040258219</v>
      </c>
      <c r="AW9" s="15">
        <v>993</v>
      </c>
      <c r="AX9" s="46" t="s">
        <v>51</v>
      </c>
      <c r="AY9" s="90">
        <f t="shared" si="14"/>
        <v>-13.140903911887586</v>
      </c>
      <c r="AZ9" s="256">
        <f t="shared" si="15"/>
        <v>2.5446259020129087</v>
      </c>
      <c r="BA9" s="257">
        <f t="shared" si="16"/>
        <v>14.580711953560749</v>
      </c>
      <c r="BB9" s="328">
        <v>1630</v>
      </c>
      <c r="BC9" s="299" t="s">
        <v>51</v>
      </c>
      <c r="BD9" s="90">
        <f t="shared" si="17"/>
        <v>-85.719711355867844</v>
      </c>
      <c r="BE9" s="328">
        <v>1330</v>
      </c>
      <c r="BF9" s="299" t="s">
        <v>51</v>
      </c>
      <c r="BG9" s="90">
        <f t="shared" si="18"/>
        <v>-51.5381693885302</v>
      </c>
      <c r="BH9" s="328">
        <v>1530</v>
      </c>
      <c r="BI9" s="299" t="s">
        <v>51</v>
      </c>
      <c r="BJ9" s="90">
        <f t="shared" si="19"/>
        <v>-74.325864033421965</v>
      </c>
      <c r="BK9" s="259">
        <f t="shared" si="20"/>
        <v>-70.52791492594001</v>
      </c>
      <c r="BL9" s="257">
        <f t="shared" si="21"/>
        <v>17.404389270626051</v>
      </c>
      <c r="BM9" s="15">
        <v>10.1</v>
      </c>
      <c r="BN9" s="46" t="s">
        <v>35</v>
      </c>
      <c r="BO9" s="90">
        <f t="shared" si="22"/>
        <v>98.849221420432968</v>
      </c>
      <c r="BP9" s="15">
        <v>8.66</v>
      </c>
      <c r="BQ9" s="46" t="s">
        <v>35</v>
      </c>
      <c r="BR9" s="90">
        <f t="shared" si="23"/>
        <v>99.013292821876192</v>
      </c>
      <c r="BS9" s="15">
        <v>6.42</v>
      </c>
      <c r="BT9" s="46" t="s">
        <v>35</v>
      </c>
      <c r="BU9" s="90">
        <f t="shared" si="24"/>
        <v>99.268515001898976</v>
      </c>
      <c r="BV9" s="259">
        <f t="shared" si="25"/>
        <v>99.043676414736026</v>
      </c>
      <c r="BW9" s="259">
        <f t="shared" si="26"/>
        <v>0.21129162051759856</v>
      </c>
      <c r="BX9" s="15">
        <v>11</v>
      </c>
      <c r="BY9" s="46" t="s">
        <v>35</v>
      </c>
      <c r="BZ9" s="90">
        <f t="shared" si="27"/>
        <v>98.746676794530956</v>
      </c>
      <c r="CA9" s="15">
        <v>15.5</v>
      </c>
      <c r="CB9" s="46" t="s">
        <v>35</v>
      </c>
      <c r="CC9" s="90">
        <f t="shared" si="28"/>
        <v>98.233953665020891</v>
      </c>
      <c r="CD9" s="15">
        <v>12.7</v>
      </c>
      <c r="CE9" s="46" t="s">
        <v>35</v>
      </c>
      <c r="CF9" s="90">
        <f t="shared" si="29"/>
        <v>98.552981390049368</v>
      </c>
      <c r="CG9" s="259">
        <f t="shared" si="30"/>
        <v>98.511203949867067</v>
      </c>
      <c r="CH9" s="257">
        <f t="shared" si="31"/>
        <v>0.25890204279763329</v>
      </c>
      <c r="CI9" s="15">
        <v>28000</v>
      </c>
      <c r="CJ9" s="46" t="s">
        <v>51</v>
      </c>
      <c r="CK9" s="15">
        <v>25600</v>
      </c>
      <c r="CL9" s="46" t="s">
        <v>51</v>
      </c>
      <c r="CM9" s="15">
        <v>40000</v>
      </c>
      <c r="CN9" s="299" t="s">
        <v>51</v>
      </c>
      <c r="CO9" s="98">
        <f t="shared" si="0"/>
        <v>31200</v>
      </c>
      <c r="CP9" s="95">
        <f t="shared" si="1"/>
        <v>7714.9206087943639</v>
      </c>
      <c r="CQ9" s="15">
        <v>37700</v>
      </c>
      <c r="CR9" s="46" t="s">
        <v>51</v>
      </c>
      <c r="CS9" s="90">
        <f t="shared" si="32"/>
        <v>-20.833333333333336</v>
      </c>
      <c r="CT9" s="15">
        <v>26500</v>
      </c>
      <c r="CU9" s="46" t="s">
        <v>51</v>
      </c>
      <c r="CV9" s="90">
        <f t="shared" si="33"/>
        <v>15.064102564102564</v>
      </c>
      <c r="CW9" s="15">
        <v>30100</v>
      </c>
      <c r="CX9" s="46" t="s">
        <v>51</v>
      </c>
      <c r="CY9" s="90">
        <f t="shared" si="34"/>
        <v>3.5256410256410255</v>
      </c>
      <c r="CZ9" s="259">
        <f t="shared" si="35"/>
        <v>-0.74786324786324876</v>
      </c>
      <c r="DA9" s="257">
        <f t="shared" si="36"/>
        <v>18.32630909606117</v>
      </c>
      <c r="DB9" s="15">
        <v>11200</v>
      </c>
      <c r="DC9" s="46" t="s">
        <v>51</v>
      </c>
      <c r="DD9" s="90">
        <f t="shared" si="37"/>
        <v>64.102564102564102</v>
      </c>
      <c r="DE9" s="15">
        <v>16800</v>
      </c>
      <c r="DF9" s="46" t="s">
        <v>51</v>
      </c>
      <c r="DG9" s="90">
        <f t="shared" si="38"/>
        <v>46.153846153846153</v>
      </c>
      <c r="DH9" s="15">
        <v>12500</v>
      </c>
      <c r="DI9" s="46" t="s">
        <v>51</v>
      </c>
      <c r="DJ9" s="90">
        <f t="shared" si="39"/>
        <v>59.935897435897431</v>
      </c>
      <c r="DK9" s="259">
        <f t="shared" si="40"/>
        <v>56.730769230769226</v>
      </c>
      <c r="DL9" s="257">
        <f t="shared" si="41"/>
        <v>9.3938146729184808</v>
      </c>
      <c r="DM9" s="15">
        <v>496</v>
      </c>
      <c r="DN9" s="46" t="s">
        <v>51</v>
      </c>
      <c r="DO9" s="90">
        <f t="shared" si="42"/>
        <v>98.410256410256409</v>
      </c>
      <c r="DP9" s="15">
        <v>293</v>
      </c>
      <c r="DQ9" s="46" t="s">
        <v>51</v>
      </c>
      <c r="DR9" s="90">
        <f t="shared" si="43"/>
        <v>99.060897435897431</v>
      </c>
      <c r="DS9" s="15">
        <v>618</v>
      </c>
      <c r="DT9" s="46" t="s">
        <v>51</v>
      </c>
      <c r="DU9" s="90">
        <f t="shared" si="44"/>
        <v>98.019230769230774</v>
      </c>
      <c r="DV9" s="259">
        <f t="shared" si="45"/>
        <v>98.496794871794876</v>
      </c>
      <c r="DW9" s="257">
        <f t="shared" si="46"/>
        <v>0.52619771959329986</v>
      </c>
      <c r="DX9" s="15">
        <v>102</v>
      </c>
      <c r="DY9" s="46" t="s">
        <v>35</v>
      </c>
      <c r="DZ9" s="90">
        <f t="shared" si="47"/>
        <v>99.67307692307692</v>
      </c>
      <c r="EA9" s="15">
        <v>105</v>
      </c>
      <c r="EB9" s="46" t="s">
        <v>35</v>
      </c>
      <c r="EC9" s="90">
        <f t="shared" si="48"/>
        <v>99.663461538461533</v>
      </c>
      <c r="ED9" s="15">
        <v>138</v>
      </c>
      <c r="EE9" s="46" t="s">
        <v>35</v>
      </c>
      <c r="EF9" s="90">
        <f t="shared" si="49"/>
        <v>99.557692307692307</v>
      </c>
      <c r="EG9" s="259">
        <f t="shared" si="50"/>
        <v>99.631410256410263</v>
      </c>
      <c r="EH9" s="257">
        <f t="shared" si="51"/>
        <v>6.4022385754607739E-2</v>
      </c>
    </row>
    <row r="10" spans="1:138" x14ac:dyDescent="0.25">
      <c r="A10" s="27" t="s">
        <v>64</v>
      </c>
      <c r="B10" s="358"/>
      <c r="C10" s="359">
        <v>0.78900000000000003</v>
      </c>
      <c r="D10" s="50" t="s">
        <v>96</v>
      </c>
      <c r="E10" s="359">
        <v>5.16</v>
      </c>
      <c r="F10" s="50" t="s">
        <v>96</v>
      </c>
      <c r="G10" s="359">
        <v>2.36</v>
      </c>
      <c r="H10" s="50" t="s">
        <v>96</v>
      </c>
      <c r="I10" s="94">
        <f t="shared" si="2"/>
        <v>2.7696666666666663</v>
      </c>
      <c r="J10" s="95">
        <f t="shared" si="3"/>
        <v>2.2141093770031626</v>
      </c>
      <c r="K10" s="359">
        <v>4.43</v>
      </c>
      <c r="L10" s="50" t="s">
        <v>96</v>
      </c>
      <c r="M10" s="359">
        <v>3.94</v>
      </c>
      <c r="N10" s="50" t="s">
        <v>96</v>
      </c>
      <c r="O10" s="359">
        <v>4.29</v>
      </c>
      <c r="P10" s="50" t="s">
        <v>96</v>
      </c>
      <c r="Q10" s="94">
        <f t="shared" si="4"/>
        <v>4.22</v>
      </c>
      <c r="R10" s="95">
        <f t="shared" si="5"/>
        <v>0.25238858928247915</v>
      </c>
      <c r="S10" s="359">
        <v>1.86</v>
      </c>
      <c r="T10" s="50" t="s">
        <v>96</v>
      </c>
      <c r="U10" s="359">
        <v>2.69</v>
      </c>
      <c r="V10" s="50" t="s">
        <v>96</v>
      </c>
      <c r="W10" s="359">
        <v>3.9</v>
      </c>
      <c r="X10" s="50" t="s">
        <v>96</v>
      </c>
      <c r="Y10" s="94">
        <f t="shared" si="6"/>
        <v>2.8166666666666664</v>
      </c>
      <c r="Z10" s="95">
        <f t="shared" si="7"/>
        <v>1.0258817345743783</v>
      </c>
      <c r="AA10" s="359">
        <v>4.76</v>
      </c>
      <c r="AB10" s="50" t="s">
        <v>96</v>
      </c>
      <c r="AC10" s="359">
        <v>1.8</v>
      </c>
      <c r="AD10" s="50" t="s">
        <v>96</v>
      </c>
      <c r="AE10" s="359">
        <v>3.41</v>
      </c>
      <c r="AF10" s="50" t="s">
        <v>96</v>
      </c>
      <c r="AG10" s="94">
        <f t="shared" si="8"/>
        <v>3.3233333333333328</v>
      </c>
      <c r="AH10" s="95">
        <f t="shared" si="9"/>
        <v>1.4819019310782127</v>
      </c>
      <c r="AI10" s="359">
        <v>175</v>
      </c>
      <c r="AJ10" s="50" t="s">
        <v>51</v>
      </c>
      <c r="AK10" s="359">
        <v>186</v>
      </c>
      <c r="AL10" s="50" t="s">
        <v>51</v>
      </c>
      <c r="AM10" s="359">
        <v>183</v>
      </c>
      <c r="AN10" s="50" t="s">
        <v>51</v>
      </c>
      <c r="AO10" s="98">
        <f t="shared" si="10"/>
        <v>181.33333333333334</v>
      </c>
      <c r="AP10" s="95">
        <f t="shared" si="11"/>
        <v>5.6862407030773268</v>
      </c>
      <c r="AQ10" s="359">
        <v>233</v>
      </c>
      <c r="AR10" s="50" t="s">
        <v>51</v>
      </c>
      <c r="AS10" s="90">
        <f t="shared" si="12"/>
        <v>-28.492647058823522</v>
      </c>
      <c r="AT10" s="359">
        <v>287</v>
      </c>
      <c r="AU10" s="50" t="s">
        <v>51</v>
      </c>
      <c r="AV10" s="90">
        <f t="shared" si="13"/>
        <v>-58.272058823529406</v>
      </c>
      <c r="AW10" s="359">
        <v>256</v>
      </c>
      <c r="AX10" s="50" t="s">
        <v>51</v>
      </c>
      <c r="AY10" s="90">
        <f t="shared" si="14"/>
        <v>-41.17647058823529</v>
      </c>
      <c r="AZ10" s="256">
        <f t="shared" si="15"/>
        <v>-42.647058823529406</v>
      </c>
      <c r="BA10" s="257">
        <f t="shared" si="16"/>
        <v>14.94407285786961</v>
      </c>
      <c r="BB10" s="360">
        <v>290</v>
      </c>
      <c r="BC10" s="361" t="s">
        <v>51</v>
      </c>
      <c r="BD10" s="90">
        <f t="shared" si="17"/>
        <v>-59.926470588235283</v>
      </c>
      <c r="BE10" s="360">
        <v>313</v>
      </c>
      <c r="BF10" s="361" t="s">
        <v>51</v>
      </c>
      <c r="BG10" s="90">
        <f t="shared" si="18"/>
        <v>-72.610294117647044</v>
      </c>
      <c r="BH10" s="360">
        <v>321</v>
      </c>
      <c r="BI10" s="361" t="s">
        <v>51</v>
      </c>
      <c r="BJ10" s="90">
        <f t="shared" si="19"/>
        <v>-77.022058823529406</v>
      </c>
      <c r="BK10" s="259">
        <f t="shared" si="20"/>
        <v>-69.852941176470566</v>
      </c>
      <c r="BL10" s="257">
        <f t="shared" si="21"/>
        <v>8.8750791945392802</v>
      </c>
      <c r="BM10" s="362">
        <v>0.59499999999999997</v>
      </c>
      <c r="BN10" s="50" t="s">
        <v>96</v>
      </c>
      <c r="BO10" s="90">
        <f t="shared" si="22"/>
        <v>99.671875</v>
      </c>
      <c r="BP10" s="357">
        <f>1.19/2</f>
        <v>0.59499999999999997</v>
      </c>
      <c r="BQ10" s="50" t="s">
        <v>96</v>
      </c>
      <c r="BR10" s="90">
        <f t="shared" si="23"/>
        <v>99.671875</v>
      </c>
      <c r="BS10" s="357">
        <f>1.19/2</f>
        <v>0.59499999999999997</v>
      </c>
      <c r="BT10" s="50" t="s">
        <v>96</v>
      </c>
      <c r="BU10" s="90">
        <f t="shared" si="24"/>
        <v>99.671875</v>
      </c>
      <c r="BV10" s="259">
        <f t="shared" si="25"/>
        <v>99.671875</v>
      </c>
      <c r="BW10" s="259">
        <f t="shared" si="26"/>
        <v>0</v>
      </c>
      <c r="BX10" s="364">
        <v>19.2</v>
      </c>
      <c r="BY10" s="50" t="s">
        <v>35</v>
      </c>
      <c r="BZ10" s="90">
        <f t="shared" si="27"/>
        <v>89.411764705882362</v>
      </c>
      <c r="CA10" s="359">
        <v>2.85</v>
      </c>
      <c r="CB10" s="50" t="s">
        <v>96</v>
      </c>
      <c r="CC10" s="90">
        <f t="shared" si="28"/>
        <v>98.42830882352942</v>
      </c>
      <c r="CD10" s="359">
        <v>1.92</v>
      </c>
      <c r="CE10" s="50" t="s">
        <v>96</v>
      </c>
      <c r="CF10" s="90">
        <f t="shared" si="29"/>
        <v>98.941176470588246</v>
      </c>
      <c r="CG10" s="406">
        <f>BZ10</f>
        <v>89.411764705882362</v>
      </c>
      <c r="CH10" s="257"/>
      <c r="CI10" s="359">
        <v>5780</v>
      </c>
      <c r="CJ10" s="50" t="s">
        <v>51</v>
      </c>
      <c r="CK10" s="359">
        <v>5630</v>
      </c>
      <c r="CL10" s="50" t="s">
        <v>51</v>
      </c>
      <c r="CM10" s="359">
        <v>6590</v>
      </c>
      <c r="CN10" s="361" t="s">
        <v>51</v>
      </c>
      <c r="CO10" s="98">
        <f t="shared" si="0"/>
        <v>6000</v>
      </c>
      <c r="CP10" s="95">
        <f t="shared" si="1"/>
        <v>516.43005334701422</v>
      </c>
      <c r="CQ10" s="359">
        <v>5820</v>
      </c>
      <c r="CR10" s="50" t="s">
        <v>51</v>
      </c>
      <c r="CS10" s="90">
        <f t="shared" si="32"/>
        <v>3</v>
      </c>
      <c r="CT10" s="359">
        <v>4350</v>
      </c>
      <c r="CU10" s="50" t="s">
        <v>51</v>
      </c>
      <c r="CV10" s="90">
        <f t="shared" si="33"/>
        <v>27.500000000000004</v>
      </c>
      <c r="CW10" s="359">
        <v>4420</v>
      </c>
      <c r="CX10" s="50" t="s">
        <v>51</v>
      </c>
      <c r="CY10" s="90">
        <f t="shared" si="34"/>
        <v>26.333333333333332</v>
      </c>
      <c r="CZ10" s="259">
        <f t="shared" si="35"/>
        <v>18.944444444444446</v>
      </c>
      <c r="DA10" s="257">
        <f t="shared" si="36"/>
        <v>13.820609945268673</v>
      </c>
      <c r="DB10" s="359">
        <v>1160</v>
      </c>
      <c r="DC10" s="50" t="s">
        <v>51</v>
      </c>
      <c r="DD10" s="90">
        <f t="shared" si="37"/>
        <v>80.666666666666657</v>
      </c>
      <c r="DE10" s="359">
        <v>1420</v>
      </c>
      <c r="DF10" s="50" t="s">
        <v>51</v>
      </c>
      <c r="DG10" s="90">
        <f t="shared" si="38"/>
        <v>76.333333333333329</v>
      </c>
      <c r="DH10" s="359">
        <v>1480</v>
      </c>
      <c r="DI10" s="50" t="s">
        <v>51</v>
      </c>
      <c r="DJ10" s="90">
        <f t="shared" si="39"/>
        <v>75.333333333333329</v>
      </c>
      <c r="DK10" s="259">
        <f t="shared" si="40"/>
        <v>77.444444444444443</v>
      </c>
      <c r="DL10" s="257">
        <f t="shared" si="41"/>
        <v>2.8349668493717917</v>
      </c>
      <c r="DM10" s="359">
        <v>137</v>
      </c>
      <c r="DN10" s="50" t="s">
        <v>35</v>
      </c>
      <c r="DO10" s="90">
        <f t="shared" si="42"/>
        <v>97.716666666666669</v>
      </c>
      <c r="DP10" s="359">
        <v>82.6</v>
      </c>
      <c r="DQ10" s="50" t="s">
        <v>35</v>
      </c>
      <c r="DR10" s="90">
        <f t="shared" si="43"/>
        <v>98.623333333333335</v>
      </c>
      <c r="DS10" s="359">
        <v>180</v>
      </c>
      <c r="DT10" s="50" t="s">
        <v>35</v>
      </c>
      <c r="DU10" s="90">
        <f t="shared" si="44"/>
        <v>97</v>
      </c>
      <c r="DV10" s="259">
        <f t="shared" si="45"/>
        <v>97.780000000000015</v>
      </c>
      <c r="DW10" s="257">
        <f t="shared" si="46"/>
        <v>0.81351773865793009</v>
      </c>
      <c r="DX10" s="359">
        <v>9.7799999999999994</v>
      </c>
      <c r="DY10" s="50" t="s">
        <v>35</v>
      </c>
      <c r="DZ10" s="90">
        <f t="shared" si="47"/>
        <v>99.837000000000003</v>
      </c>
      <c r="EA10" s="359">
        <v>11.3</v>
      </c>
      <c r="EB10" s="50" t="s">
        <v>35</v>
      </c>
      <c r="EC10" s="90">
        <f t="shared" si="48"/>
        <v>99.811666666666667</v>
      </c>
      <c r="ED10" s="359">
        <v>10.1</v>
      </c>
      <c r="EE10" s="50" t="s">
        <v>35</v>
      </c>
      <c r="EF10" s="90">
        <f t="shared" si="49"/>
        <v>99.831666666666663</v>
      </c>
      <c r="EG10" s="259">
        <f t="shared" si="50"/>
        <v>99.826777777777764</v>
      </c>
      <c r="EH10" s="257">
        <f t="shared" si="51"/>
        <v>1.3355537067837327E-2</v>
      </c>
    </row>
    <row r="11" spans="1:138" x14ac:dyDescent="0.25">
      <c r="A11" s="17" t="s">
        <v>72</v>
      </c>
      <c r="C11" s="15">
        <v>2.92</v>
      </c>
      <c r="D11" s="46" t="s">
        <v>96</v>
      </c>
      <c r="E11" s="15">
        <v>4.6900000000000004</v>
      </c>
      <c r="F11" s="46" t="s">
        <v>96</v>
      </c>
      <c r="G11" s="15">
        <v>4.78</v>
      </c>
      <c r="H11" s="46" t="s">
        <v>96</v>
      </c>
      <c r="I11" s="94">
        <f t="shared" si="2"/>
        <v>4.13</v>
      </c>
      <c r="J11" s="95">
        <f t="shared" si="3"/>
        <v>1.0488565202161835</v>
      </c>
      <c r="K11" s="15">
        <v>14.3</v>
      </c>
      <c r="L11" s="46" t="s">
        <v>35</v>
      </c>
      <c r="M11" s="15">
        <v>7.4</v>
      </c>
      <c r="N11" s="46" t="s">
        <v>35</v>
      </c>
      <c r="O11" s="15">
        <v>11.2</v>
      </c>
      <c r="P11" s="46" t="s">
        <v>35</v>
      </c>
      <c r="Q11" s="96">
        <f t="shared" si="4"/>
        <v>10.966666666666669</v>
      </c>
      <c r="R11" s="95">
        <f t="shared" si="5"/>
        <v>3.455912807542064</v>
      </c>
      <c r="S11" s="15">
        <v>3.69</v>
      </c>
      <c r="T11" s="46" t="s">
        <v>96</v>
      </c>
      <c r="U11" s="356">
        <v>6.36</v>
      </c>
      <c r="V11" s="46" t="s">
        <v>35</v>
      </c>
      <c r="W11" s="15">
        <v>4.7300000000000004</v>
      </c>
      <c r="X11" s="46" t="s">
        <v>96</v>
      </c>
      <c r="Y11" s="94">
        <f t="shared" si="6"/>
        <v>4.9266666666666667</v>
      </c>
      <c r="Z11" s="95">
        <f t="shared" si="7"/>
        <v>1.3458206913750932</v>
      </c>
      <c r="AA11" s="356">
        <v>7.56</v>
      </c>
      <c r="AB11" s="46" t="s">
        <v>35</v>
      </c>
      <c r="AC11" s="15">
        <v>3.3</v>
      </c>
      <c r="AD11" s="46" t="s">
        <v>96</v>
      </c>
      <c r="AE11" s="356">
        <v>8.26</v>
      </c>
      <c r="AF11" s="46" t="s">
        <v>35</v>
      </c>
      <c r="AG11" s="94">
        <f t="shared" si="8"/>
        <v>6.3733333333333322</v>
      </c>
      <c r="AH11" s="95">
        <f t="shared" si="9"/>
        <v>2.6844987117399306</v>
      </c>
      <c r="AI11" s="15">
        <v>1170</v>
      </c>
      <c r="AJ11" s="46" t="s">
        <v>51</v>
      </c>
      <c r="AK11" s="15">
        <v>1180</v>
      </c>
      <c r="AL11" s="46" t="s">
        <v>51</v>
      </c>
      <c r="AM11" s="15">
        <v>1230</v>
      </c>
      <c r="AN11" s="46" t="s">
        <v>51</v>
      </c>
      <c r="AO11" s="98">
        <f t="shared" si="10"/>
        <v>1193.3333333333333</v>
      </c>
      <c r="AP11" s="95">
        <f t="shared" si="11"/>
        <v>32.145502536643185</v>
      </c>
      <c r="AQ11" s="15">
        <v>1730</v>
      </c>
      <c r="AR11" s="46" t="s">
        <v>51</v>
      </c>
      <c r="AS11" s="90">
        <f t="shared" si="12"/>
        <v>-44.972067039106157</v>
      </c>
      <c r="AT11" s="15">
        <v>1530</v>
      </c>
      <c r="AU11" s="46" t="s">
        <v>51</v>
      </c>
      <c r="AV11" s="90">
        <f t="shared" si="13"/>
        <v>-28.212290502793302</v>
      </c>
      <c r="AW11" s="15">
        <v>1610</v>
      </c>
      <c r="AX11" s="46" t="s">
        <v>51</v>
      </c>
      <c r="AY11" s="90">
        <f t="shared" si="14"/>
        <v>-34.916201117318444</v>
      </c>
      <c r="AZ11" s="256">
        <f t="shared" si="15"/>
        <v>-36.033519553072637</v>
      </c>
      <c r="BA11" s="257">
        <f t="shared" si="16"/>
        <v>8.435569201419824</v>
      </c>
      <c r="BB11" s="328">
        <v>2710</v>
      </c>
      <c r="BC11" s="299" t="s">
        <v>51</v>
      </c>
      <c r="BD11" s="90">
        <f t="shared" si="17"/>
        <v>-127.09497206703912</v>
      </c>
      <c r="BE11" s="328">
        <v>3460</v>
      </c>
      <c r="BF11" s="299" t="s">
        <v>51</v>
      </c>
      <c r="BG11" s="90">
        <f t="shared" si="18"/>
        <v>-189.94413407821233</v>
      </c>
      <c r="BH11" s="328">
        <v>3230</v>
      </c>
      <c r="BI11" s="299" t="s">
        <v>51</v>
      </c>
      <c r="BJ11" s="90">
        <f t="shared" si="19"/>
        <v>-170.67039106145253</v>
      </c>
      <c r="BK11" s="259">
        <f t="shared" si="20"/>
        <v>-162.56983240223465</v>
      </c>
      <c r="BL11" s="257">
        <f t="shared" si="21"/>
        <v>32.198114530516406</v>
      </c>
      <c r="BM11" s="15">
        <v>33.6</v>
      </c>
      <c r="BN11" s="46" t="s">
        <v>35</v>
      </c>
      <c r="BO11" s="90">
        <f t="shared" si="22"/>
        <v>97.184357541899445</v>
      </c>
      <c r="BP11" s="15">
        <v>29.1</v>
      </c>
      <c r="BQ11" s="46" t="s">
        <v>35</v>
      </c>
      <c r="BR11" s="90">
        <f t="shared" si="23"/>
        <v>97.561452513966486</v>
      </c>
      <c r="BS11" s="15">
        <v>23.6</v>
      </c>
      <c r="BT11" s="46" t="s">
        <v>35</v>
      </c>
      <c r="BU11" s="90">
        <f t="shared" si="24"/>
        <v>98.022346368715091</v>
      </c>
      <c r="BV11" s="259">
        <f t="shared" si="25"/>
        <v>97.58938547486035</v>
      </c>
      <c r="BW11" s="259">
        <f t="shared" si="26"/>
        <v>0.41969215646136282</v>
      </c>
      <c r="BX11" s="15">
        <v>16.600000000000001</v>
      </c>
      <c r="BY11" s="46" t="s">
        <v>35</v>
      </c>
      <c r="BZ11" s="90">
        <f t="shared" si="27"/>
        <v>98.608938547486034</v>
      </c>
      <c r="CA11" s="15">
        <v>18.399999999999999</v>
      </c>
      <c r="CB11" s="46" t="s">
        <v>35</v>
      </c>
      <c r="CC11" s="90">
        <f t="shared" si="28"/>
        <v>98.458100558659211</v>
      </c>
      <c r="CD11" s="15">
        <v>19.100000000000001</v>
      </c>
      <c r="CE11" s="46" t="s">
        <v>35</v>
      </c>
      <c r="CF11" s="90">
        <f t="shared" si="29"/>
        <v>98.399441340782133</v>
      </c>
      <c r="CG11" s="259">
        <f t="shared" si="30"/>
        <v>98.488826815642469</v>
      </c>
      <c r="CH11" s="257">
        <f t="shared" si="31"/>
        <v>0.10807565431370143</v>
      </c>
      <c r="CI11" s="15">
        <v>33900</v>
      </c>
      <c r="CJ11" s="46" t="s">
        <v>51</v>
      </c>
      <c r="CK11" s="15">
        <v>35300</v>
      </c>
      <c r="CL11" s="46" t="s">
        <v>51</v>
      </c>
      <c r="CM11" s="15">
        <v>47700</v>
      </c>
      <c r="CN11" s="299" t="s">
        <v>51</v>
      </c>
      <c r="CO11" s="98">
        <f t="shared" si="0"/>
        <v>38966.666666666664</v>
      </c>
      <c r="CP11" s="95">
        <f t="shared" si="1"/>
        <v>7595.6127687852477</v>
      </c>
      <c r="CQ11" s="15">
        <v>41400</v>
      </c>
      <c r="CR11" s="46" t="s">
        <v>51</v>
      </c>
      <c r="CS11" s="90">
        <f t="shared" si="32"/>
        <v>-6.244653550042778</v>
      </c>
      <c r="CT11" s="15">
        <v>36500</v>
      </c>
      <c r="CU11" s="46" t="s">
        <v>51</v>
      </c>
      <c r="CV11" s="90">
        <f t="shared" si="33"/>
        <v>6.3301967493584206</v>
      </c>
      <c r="CW11" s="15">
        <v>36800</v>
      </c>
      <c r="CX11" s="46" t="s">
        <v>51</v>
      </c>
      <c r="CY11" s="90">
        <f t="shared" si="34"/>
        <v>5.5603079555175308</v>
      </c>
      <c r="CZ11" s="259">
        <f t="shared" si="35"/>
        <v>1.881950384944391</v>
      </c>
      <c r="DA11" s="257">
        <f t="shared" si="36"/>
        <v>7.0483651172333683</v>
      </c>
      <c r="DB11" s="15">
        <v>5440</v>
      </c>
      <c r="DC11" s="46" t="s">
        <v>51</v>
      </c>
      <c r="DD11" s="90">
        <f t="shared" si="37"/>
        <v>86.039349871685204</v>
      </c>
      <c r="DE11" s="15">
        <v>8130</v>
      </c>
      <c r="DF11" s="46" t="s">
        <v>51</v>
      </c>
      <c r="DG11" s="90">
        <f t="shared" si="38"/>
        <v>79.136013686911895</v>
      </c>
      <c r="DH11" s="15">
        <v>6000</v>
      </c>
      <c r="DI11" s="46" t="s">
        <v>51</v>
      </c>
      <c r="DJ11" s="90">
        <f t="shared" si="39"/>
        <v>84.602224123182197</v>
      </c>
      <c r="DK11" s="259">
        <f t="shared" si="40"/>
        <v>83.259195893926432</v>
      </c>
      <c r="DL11" s="257">
        <f t="shared" si="41"/>
        <v>3.6423627274659967</v>
      </c>
      <c r="DM11" s="15">
        <v>1160</v>
      </c>
      <c r="DN11" s="46" t="s">
        <v>51</v>
      </c>
      <c r="DO11" s="90">
        <f t="shared" si="42"/>
        <v>97.023096663815224</v>
      </c>
      <c r="DP11" s="15">
        <v>1140</v>
      </c>
      <c r="DQ11" s="46" t="s">
        <v>51</v>
      </c>
      <c r="DR11" s="90">
        <f t="shared" si="43"/>
        <v>97.074422583404612</v>
      </c>
      <c r="DS11" s="15">
        <v>1540</v>
      </c>
      <c r="DT11" s="46" t="s">
        <v>51</v>
      </c>
      <c r="DU11" s="90">
        <f t="shared" si="44"/>
        <v>96.047904191616766</v>
      </c>
      <c r="DV11" s="259">
        <f t="shared" si="45"/>
        <v>96.715141146278867</v>
      </c>
      <c r="DW11" s="257">
        <f t="shared" si="46"/>
        <v>0.57841373838757526</v>
      </c>
      <c r="DX11" s="15">
        <v>56.3</v>
      </c>
      <c r="DY11" s="46" t="s">
        <v>35</v>
      </c>
      <c r="DZ11" s="90">
        <f t="shared" si="47"/>
        <v>99.855517536355848</v>
      </c>
      <c r="EA11" s="15">
        <v>57.5</v>
      </c>
      <c r="EB11" s="46" t="s">
        <v>35</v>
      </c>
      <c r="EC11" s="90">
        <f t="shared" si="48"/>
        <v>99.852437981180501</v>
      </c>
      <c r="ED11" s="15">
        <v>54.3</v>
      </c>
      <c r="EE11" s="46" t="s">
        <v>35</v>
      </c>
      <c r="EF11" s="90">
        <f t="shared" si="49"/>
        <v>99.860650128314788</v>
      </c>
      <c r="EG11" s="259">
        <f t="shared" si="50"/>
        <v>99.856201881950369</v>
      </c>
      <c r="EH11" s="257">
        <f t="shared" si="51"/>
        <v>4.1486246887807703E-3</v>
      </c>
    </row>
    <row r="12" spans="1:138" x14ac:dyDescent="0.25">
      <c r="A12" s="27" t="s">
        <v>78</v>
      </c>
      <c r="B12" s="358"/>
      <c r="C12" s="359">
        <v>1.1100000000000001</v>
      </c>
      <c r="D12" s="50" t="s">
        <v>116</v>
      </c>
      <c r="E12" s="359">
        <v>1.1499999999999999</v>
      </c>
      <c r="F12" s="50" t="s">
        <v>116</v>
      </c>
      <c r="G12" s="359">
        <v>1.1399999999999999</v>
      </c>
      <c r="H12" s="50" t="s">
        <v>116</v>
      </c>
      <c r="I12" s="94">
        <f t="shared" si="2"/>
        <v>1.1333333333333331</v>
      </c>
      <c r="J12" s="95">
        <f t="shared" si="3"/>
        <v>2.0816659994661223E-2</v>
      </c>
      <c r="K12" s="359">
        <v>1.46</v>
      </c>
      <c r="L12" s="50" t="s">
        <v>96</v>
      </c>
      <c r="M12" s="359">
        <v>0.77</v>
      </c>
      <c r="N12" s="50" t="s">
        <v>96</v>
      </c>
      <c r="O12" s="359">
        <v>0.68700000000000006</v>
      </c>
      <c r="P12" s="50" t="s">
        <v>96</v>
      </c>
      <c r="Q12" s="94">
        <f t="shared" si="4"/>
        <v>0.97233333333333327</v>
      </c>
      <c r="R12" s="95">
        <f t="shared" si="5"/>
        <v>0.42436580132396812</v>
      </c>
      <c r="S12" s="359">
        <v>0.78200000000000003</v>
      </c>
      <c r="T12" s="50" t="s">
        <v>96</v>
      </c>
      <c r="U12" s="359">
        <v>2.64</v>
      </c>
      <c r="V12" s="50" t="s">
        <v>96</v>
      </c>
      <c r="W12" s="359">
        <v>0.71599999999999997</v>
      </c>
      <c r="X12" s="50" t="s">
        <v>96</v>
      </c>
      <c r="Y12" s="94">
        <f t="shared" si="6"/>
        <v>1.3793333333333333</v>
      </c>
      <c r="Z12" s="95">
        <f t="shared" si="7"/>
        <v>1.0922679768872352</v>
      </c>
      <c r="AA12" s="359">
        <v>3.57</v>
      </c>
      <c r="AB12" s="50" t="s">
        <v>96</v>
      </c>
      <c r="AC12" s="359">
        <v>0.38100000000000001</v>
      </c>
      <c r="AD12" s="50" t="s">
        <v>96</v>
      </c>
      <c r="AE12" s="359">
        <v>0.36499999999999999</v>
      </c>
      <c r="AF12" s="50" t="s">
        <v>96</v>
      </c>
      <c r="AG12" s="94">
        <f t="shared" si="8"/>
        <v>1.4386666666666665</v>
      </c>
      <c r="AH12" s="95">
        <f t="shared" si="9"/>
        <v>1.845806147279105</v>
      </c>
      <c r="AI12" s="359">
        <v>194</v>
      </c>
      <c r="AJ12" s="50" t="s">
        <v>51</v>
      </c>
      <c r="AK12" s="359">
        <v>220</v>
      </c>
      <c r="AL12" s="50" t="s">
        <v>51</v>
      </c>
      <c r="AM12" s="359">
        <v>210</v>
      </c>
      <c r="AN12" s="50" t="s">
        <v>51</v>
      </c>
      <c r="AO12" s="98">
        <f t="shared" si="10"/>
        <v>208</v>
      </c>
      <c r="AP12" s="95">
        <f t="shared" si="11"/>
        <v>13.114877048604001</v>
      </c>
      <c r="AQ12" s="359">
        <v>249</v>
      </c>
      <c r="AR12" s="50" t="s">
        <v>51</v>
      </c>
      <c r="AS12" s="90">
        <f t="shared" si="12"/>
        <v>-19.71153846153846</v>
      </c>
      <c r="AT12" s="359">
        <v>228</v>
      </c>
      <c r="AU12" s="50" t="s">
        <v>51</v>
      </c>
      <c r="AV12" s="90">
        <f t="shared" si="13"/>
        <v>-9.6153846153846168</v>
      </c>
      <c r="AW12" s="359">
        <v>205</v>
      </c>
      <c r="AX12" s="50" t="s">
        <v>51</v>
      </c>
      <c r="AY12" s="90">
        <f t="shared" si="14"/>
        <v>1.4423076923076923</v>
      </c>
      <c r="AZ12" s="256">
        <f t="shared" si="15"/>
        <v>-9.2948717948717938</v>
      </c>
      <c r="BA12" s="257">
        <f t="shared" si="16"/>
        <v>10.580564641182093</v>
      </c>
      <c r="BB12" s="360">
        <v>183</v>
      </c>
      <c r="BC12" s="361" t="s">
        <v>35</v>
      </c>
      <c r="BD12" s="90">
        <f t="shared" si="17"/>
        <v>12.01923076923077</v>
      </c>
      <c r="BE12" s="360">
        <v>132</v>
      </c>
      <c r="BF12" s="361" t="s">
        <v>35</v>
      </c>
      <c r="BG12" s="90">
        <f t="shared" si="18"/>
        <v>36.538461538461533</v>
      </c>
      <c r="BH12" s="360">
        <v>180</v>
      </c>
      <c r="BI12" s="361" t="s">
        <v>35</v>
      </c>
      <c r="BJ12" s="90">
        <f t="shared" si="19"/>
        <v>13.461538461538462</v>
      </c>
      <c r="BK12" s="259">
        <f t="shared" si="20"/>
        <v>20.673076923076923</v>
      </c>
      <c r="BL12" s="257">
        <f t="shared" si="21"/>
        <v>13.75873848197517</v>
      </c>
      <c r="BM12" s="362">
        <v>0.59499999999999997</v>
      </c>
      <c r="BN12" s="50" t="s">
        <v>96</v>
      </c>
      <c r="BO12" s="90">
        <f t="shared" si="22"/>
        <v>99.713942307692307</v>
      </c>
      <c r="BP12" s="357">
        <f>1.19/2</f>
        <v>0.59499999999999997</v>
      </c>
      <c r="BQ12" s="50" t="s">
        <v>96</v>
      </c>
      <c r="BR12" s="90">
        <f t="shared" si="23"/>
        <v>99.713942307692307</v>
      </c>
      <c r="BS12" s="357">
        <f>1.19/2</f>
        <v>0.59499999999999997</v>
      </c>
      <c r="BT12" s="50" t="s">
        <v>96</v>
      </c>
      <c r="BU12" s="90">
        <f t="shared" si="24"/>
        <v>99.713942307692307</v>
      </c>
      <c r="BV12" s="259">
        <f t="shared" si="25"/>
        <v>99.713942307692307</v>
      </c>
      <c r="BW12" s="259">
        <f t="shared" si="26"/>
        <v>0</v>
      </c>
      <c r="BX12" s="362">
        <v>0.57999999999999996</v>
      </c>
      <c r="BY12" s="50" t="s">
        <v>96</v>
      </c>
      <c r="BZ12" s="90">
        <f t="shared" si="27"/>
        <v>99.72115384615384</v>
      </c>
      <c r="CA12" s="362">
        <v>0.56999999999999995</v>
      </c>
      <c r="CB12" s="50" t="s">
        <v>96</v>
      </c>
      <c r="CC12" s="90">
        <f t="shared" si="28"/>
        <v>99.725961538461533</v>
      </c>
      <c r="CD12" s="362">
        <v>0.55500000000000005</v>
      </c>
      <c r="CE12" s="50" t="s">
        <v>96</v>
      </c>
      <c r="CF12" s="90">
        <f t="shared" si="29"/>
        <v>99.73317307692308</v>
      </c>
      <c r="CG12" s="259">
        <f t="shared" si="30"/>
        <v>99.726762820512818</v>
      </c>
      <c r="CH12" s="257">
        <f t="shared" si="31"/>
        <v>6.0495468231387536E-3</v>
      </c>
      <c r="CI12" s="359">
        <v>475</v>
      </c>
      <c r="CJ12" s="50" t="s">
        <v>51</v>
      </c>
      <c r="CK12" s="359">
        <v>485</v>
      </c>
      <c r="CL12" s="50" t="s">
        <v>51</v>
      </c>
      <c r="CM12" s="359">
        <v>415</v>
      </c>
      <c r="CN12" s="361" t="s">
        <v>35</v>
      </c>
      <c r="CO12" s="98">
        <f t="shared" si="0"/>
        <v>458.33333333333331</v>
      </c>
      <c r="CP12" s="95">
        <f t="shared" si="1"/>
        <v>37.859388972001824</v>
      </c>
      <c r="CQ12" s="359">
        <v>392</v>
      </c>
      <c r="CR12" s="50" t="s">
        <v>35</v>
      </c>
      <c r="CS12" s="90">
        <f t="shared" si="32"/>
        <v>14.472727272727271</v>
      </c>
      <c r="CT12" s="359">
        <v>337</v>
      </c>
      <c r="CU12" s="50" t="s">
        <v>35</v>
      </c>
      <c r="CV12" s="90">
        <f t="shared" si="33"/>
        <v>26.472727272727269</v>
      </c>
      <c r="CW12" s="359">
        <v>301</v>
      </c>
      <c r="CX12" s="50" t="s">
        <v>35</v>
      </c>
      <c r="CY12" s="90">
        <f t="shared" si="34"/>
        <v>34.327272727272721</v>
      </c>
      <c r="CZ12" s="259">
        <f t="shared" si="35"/>
        <v>25.090909090909083</v>
      </c>
      <c r="DA12" s="257">
        <f t="shared" si="36"/>
        <v>9.9991404589272346</v>
      </c>
      <c r="DB12" s="359">
        <v>33.6</v>
      </c>
      <c r="DC12" s="50" t="s">
        <v>35</v>
      </c>
      <c r="DD12" s="90">
        <f t="shared" si="37"/>
        <v>92.669090909090897</v>
      </c>
      <c r="DE12" s="359">
        <v>33.1</v>
      </c>
      <c r="DF12" s="50" t="s">
        <v>35</v>
      </c>
      <c r="DG12" s="90">
        <f t="shared" si="38"/>
        <v>92.778181818181821</v>
      </c>
      <c r="DH12" s="359">
        <v>33.700000000000003</v>
      </c>
      <c r="DI12" s="50" t="s">
        <v>35</v>
      </c>
      <c r="DJ12" s="90">
        <f t="shared" si="39"/>
        <v>92.647272727272735</v>
      </c>
      <c r="DK12" s="259">
        <f t="shared" si="40"/>
        <v>92.698181818181823</v>
      </c>
      <c r="DL12" s="257">
        <f t="shared" si="41"/>
        <v>7.0135641898131637E-2</v>
      </c>
      <c r="DM12" s="359">
        <v>33</v>
      </c>
      <c r="DN12" s="50" t="s">
        <v>35</v>
      </c>
      <c r="DO12" s="90">
        <f t="shared" si="42"/>
        <v>92.800000000000011</v>
      </c>
      <c r="DP12" s="359">
        <v>18.2</v>
      </c>
      <c r="DQ12" s="50" t="s">
        <v>35</v>
      </c>
      <c r="DR12" s="90">
        <f t="shared" si="43"/>
        <v>96.029090909090911</v>
      </c>
      <c r="DS12" s="359">
        <v>26.4</v>
      </c>
      <c r="DT12" s="50" t="s">
        <v>35</v>
      </c>
      <c r="DU12" s="90">
        <f t="shared" si="44"/>
        <v>94.24</v>
      </c>
      <c r="DV12" s="259">
        <f t="shared" si="45"/>
        <v>94.356363636363639</v>
      </c>
      <c r="DW12" s="257">
        <f t="shared" si="46"/>
        <v>1.6176873606152089</v>
      </c>
      <c r="DX12" s="362">
        <v>0.57999999999999996</v>
      </c>
      <c r="DY12" s="50" t="s">
        <v>96</v>
      </c>
      <c r="DZ12" s="90">
        <f t="shared" si="47"/>
        <v>99.87345454545455</v>
      </c>
      <c r="EA12" s="362">
        <v>0.59499999999999997</v>
      </c>
      <c r="EB12" s="50" t="s">
        <v>96</v>
      </c>
      <c r="EC12" s="90">
        <f t="shared" si="48"/>
        <v>99.87018181818182</v>
      </c>
      <c r="ED12" s="362">
        <v>0.57999999999999996</v>
      </c>
      <c r="EE12" s="50" t="s">
        <v>96</v>
      </c>
      <c r="EF12" s="90">
        <f t="shared" si="49"/>
        <v>99.87345454545455</v>
      </c>
      <c r="EG12" s="259">
        <f t="shared" si="50"/>
        <v>99.87236363636363</v>
      </c>
      <c r="EH12" s="257">
        <f t="shared" si="51"/>
        <v>1.8895099718948842E-3</v>
      </c>
    </row>
    <row r="13" spans="1:138" x14ac:dyDescent="0.25">
      <c r="A13" s="17" t="s">
        <v>85</v>
      </c>
      <c r="C13" s="15">
        <v>0.55600000000000005</v>
      </c>
      <c r="D13" s="46" t="s">
        <v>116</v>
      </c>
      <c r="E13" s="15">
        <v>0.57599999999999996</v>
      </c>
      <c r="F13" s="46" t="s">
        <v>116</v>
      </c>
      <c r="G13" s="15">
        <v>0.56799999999999995</v>
      </c>
      <c r="H13" s="46" t="s">
        <v>116</v>
      </c>
      <c r="I13" s="94">
        <f t="shared" si="2"/>
        <v>0.56666666666666676</v>
      </c>
      <c r="J13" s="95">
        <f t="shared" si="3"/>
        <v>1.0066445913694284E-2</v>
      </c>
      <c r="K13" s="15">
        <v>0.55600000000000005</v>
      </c>
      <c r="L13" s="46" t="s">
        <v>116</v>
      </c>
      <c r="M13" s="15">
        <v>0.57599999999999996</v>
      </c>
      <c r="N13" s="46" t="s">
        <v>116</v>
      </c>
      <c r="O13" s="15">
        <v>0.52700000000000002</v>
      </c>
      <c r="P13" s="46" t="s">
        <v>116</v>
      </c>
      <c r="Q13" s="94">
        <f t="shared" si="4"/>
        <v>0.55300000000000005</v>
      </c>
      <c r="R13" s="95">
        <f t="shared" si="5"/>
        <v>2.463736998950981E-2</v>
      </c>
      <c r="S13" s="15">
        <v>0.53200000000000003</v>
      </c>
      <c r="T13" s="46" t="s">
        <v>116</v>
      </c>
      <c r="U13" s="15">
        <v>0.58099999999999996</v>
      </c>
      <c r="V13" s="46" t="s">
        <v>116</v>
      </c>
      <c r="W13" s="15">
        <v>0.56799999999999995</v>
      </c>
      <c r="X13" s="46" t="s">
        <v>116</v>
      </c>
      <c r="Y13" s="94">
        <f t="shared" si="6"/>
        <v>0.56033333333333335</v>
      </c>
      <c r="Z13" s="95">
        <f t="shared" si="7"/>
        <v>2.5383721817994524E-2</v>
      </c>
      <c r="AA13" s="15">
        <v>0.55600000000000005</v>
      </c>
      <c r="AB13" s="46" t="s">
        <v>116</v>
      </c>
      <c r="AC13" s="15">
        <v>0.55600000000000005</v>
      </c>
      <c r="AD13" s="46" t="s">
        <v>116</v>
      </c>
      <c r="AE13" s="15">
        <v>0.56799999999999995</v>
      </c>
      <c r="AF13" s="46" t="s">
        <v>116</v>
      </c>
      <c r="AG13" s="94">
        <f t="shared" si="8"/>
        <v>0.56000000000000005</v>
      </c>
      <c r="AH13" s="95">
        <f t="shared" si="9"/>
        <v>6.9282032302754515E-3</v>
      </c>
      <c r="AI13" s="15">
        <v>588</v>
      </c>
      <c r="AJ13" s="46" t="s">
        <v>51</v>
      </c>
      <c r="AK13" s="15">
        <v>612</v>
      </c>
      <c r="AL13" s="46" t="s">
        <v>51</v>
      </c>
      <c r="AM13" s="15">
        <v>623</v>
      </c>
      <c r="AN13" s="46" t="s">
        <v>51</v>
      </c>
      <c r="AO13" s="98">
        <f t="shared" si="10"/>
        <v>607.66666666666663</v>
      </c>
      <c r="AP13" s="95">
        <f t="shared" si="11"/>
        <v>17.897858344878401</v>
      </c>
      <c r="AQ13" s="15">
        <v>838</v>
      </c>
      <c r="AR13" s="46" t="s">
        <v>51</v>
      </c>
      <c r="AS13" s="90">
        <f t="shared" si="12"/>
        <v>-37.904552934722993</v>
      </c>
      <c r="AT13" s="15">
        <v>1100</v>
      </c>
      <c r="AU13" s="46" t="s">
        <v>51</v>
      </c>
      <c r="AV13" s="90">
        <f t="shared" si="13"/>
        <v>-81.020296215030186</v>
      </c>
      <c r="AW13" s="15">
        <v>973</v>
      </c>
      <c r="AX13" s="46" t="s">
        <v>51</v>
      </c>
      <c r="AY13" s="90">
        <f t="shared" si="14"/>
        <v>-60.120680197476695</v>
      </c>
      <c r="AZ13" s="256">
        <f t="shared" si="15"/>
        <v>-59.681843115743298</v>
      </c>
      <c r="BA13" s="257">
        <f t="shared" si="16"/>
        <v>21.561221281308857</v>
      </c>
      <c r="BB13" s="328">
        <v>48.8</v>
      </c>
      <c r="BC13" s="299" t="s">
        <v>51</v>
      </c>
      <c r="BD13" s="90">
        <f t="shared" si="17"/>
        <v>91.969281404278675</v>
      </c>
      <c r="BE13" s="328">
        <v>96.3</v>
      </c>
      <c r="BF13" s="299" t="s">
        <v>51</v>
      </c>
      <c r="BG13" s="90">
        <f t="shared" si="18"/>
        <v>84.152495885902354</v>
      </c>
      <c r="BH13" s="328">
        <v>87.3</v>
      </c>
      <c r="BI13" s="299" t="s">
        <v>51</v>
      </c>
      <c r="BJ13" s="90">
        <f t="shared" si="19"/>
        <v>85.633571036752613</v>
      </c>
      <c r="BK13" s="259">
        <f t="shared" si="20"/>
        <v>87.251782775644543</v>
      </c>
      <c r="BL13" s="257">
        <f t="shared" si="21"/>
        <v>4.1520465898144954</v>
      </c>
      <c r="BM13" s="15">
        <v>30.4</v>
      </c>
      <c r="BN13" s="46" t="s">
        <v>35</v>
      </c>
      <c r="BO13" s="90">
        <f t="shared" si="22"/>
        <v>94.997257268239167</v>
      </c>
      <c r="BP13" s="15">
        <v>27.8</v>
      </c>
      <c r="BQ13" s="46" t="s">
        <v>35</v>
      </c>
      <c r="BR13" s="90">
        <f t="shared" si="23"/>
        <v>95.425123422929246</v>
      </c>
      <c r="BS13" s="15">
        <v>20.8</v>
      </c>
      <c r="BT13" s="46" t="s">
        <v>35</v>
      </c>
      <c r="BU13" s="90">
        <f t="shared" si="24"/>
        <v>96.577070762479437</v>
      </c>
      <c r="BV13" s="259">
        <f t="shared" si="25"/>
        <v>95.666483817882622</v>
      </c>
      <c r="BW13" s="259">
        <f t="shared" si="26"/>
        <v>0.81709473094308216</v>
      </c>
      <c r="BX13" s="15">
        <v>5.92</v>
      </c>
      <c r="BY13" s="46" t="s">
        <v>35</v>
      </c>
      <c r="BZ13" s="90">
        <f t="shared" si="27"/>
        <v>99.025781678551851</v>
      </c>
      <c r="CA13" s="15">
        <v>9.4700000000000006</v>
      </c>
      <c r="CB13" s="46" t="s">
        <v>35</v>
      </c>
      <c r="CC13" s="90">
        <f t="shared" si="28"/>
        <v>98.441579813494243</v>
      </c>
      <c r="CD13" s="15">
        <v>9.8000000000000007</v>
      </c>
      <c r="CE13" s="46" t="s">
        <v>35</v>
      </c>
      <c r="CF13" s="90">
        <f t="shared" si="29"/>
        <v>98.387273724629736</v>
      </c>
      <c r="CG13" s="259">
        <f t="shared" si="30"/>
        <v>98.618211738891944</v>
      </c>
      <c r="CH13" s="257">
        <f t="shared" si="31"/>
        <v>0.35400879877162034</v>
      </c>
      <c r="CI13" s="15">
        <v>258</v>
      </c>
      <c r="CJ13" s="46" t="s">
        <v>51</v>
      </c>
      <c r="CK13" s="15">
        <v>266</v>
      </c>
      <c r="CL13" s="46" t="s">
        <v>51</v>
      </c>
      <c r="CM13" s="15">
        <v>249</v>
      </c>
      <c r="CN13" s="299" t="s">
        <v>35</v>
      </c>
      <c r="CO13" s="98">
        <f t="shared" si="0"/>
        <v>257.66666666666669</v>
      </c>
      <c r="CP13" s="95">
        <f t="shared" si="1"/>
        <v>8.5049005481153834</v>
      </c>
      <c r="CQ13" s="15">
        <v>229</v>
      </c>
      <c r="CR13" s="46" t="s">
        <v>35</v>
      </c>
      <c r="CS13" s="90">
        <f t="shared" si="32"/>
        <v>11.125485122897807</v>
      </c>
      <c r="CT13" s="15">
        <v>179</v>
      </c>
      <c r="CU13" s="46" t="s">
        <v>35</v>
      </c>
      <c r="CV13" s="90">
        <f t="shared" si="33"/>
        <v>30.530401034928857</v>
      </c>
      <c r="CW13" s="15">
        <v>160</v>
      </c>
      <c r="CX13" s="46" t="s">
        <v>35</v>
      </c>
      <c r="CY13" s="90">
        <f t="shared" si="34"/>
        <v>37.904269081500651</v>
      </c>
      <c r="CZ13" s="259">
        <f t="shared" si="35"/>
        <v>26.520051746442437</v>
      </c>
      <c r="DA13" s="257">
        <f t="shared" si="36"/>
        <v>13.832497736747642</v>
      </c>
      <c r="DB13" s="15">
        <v>13.5</v>
      </c>
      <c r="DC13" s="46" t="s">
        <v>35</v>
      </c>
      <c r="DD13" s="90">
        <f t="shared" si="37"/>
        <v>94.760672703751609</v>
      </c>
      <c r="DE13" s="15">
        <v>11.2</v>
      </c>
      <c r="DF13" s="46" t="s">
        <v>35</v>
      </c>
      <c r="DG13" s="90">
        <f t="shared" si="38"/>
        <v>95.653298835705044</v>
      </c>
      <c r="DH13" s="15">
        <v>11.5</v>
      </c>
      <c r="DI13" s="46" t="s">
        <v>35</v>
      </c>
      <c r="DJ13" s="90">
        <f t="shared" si="39"/>
        <v>95.536869340232855</v>
      </c>
      <c r="DK13" s="259">
        <f t="shared" si="40"/>
        <v>95.316946959896498</v>
      </c>
      <c r="DL13" s="257">
        <f t="shared" si="41"/>
        <v>0.48525224666264338</v>
      </c>
      <c r="DM13" s="15">
        <v>29</v>
      </c>
      <c r="DN13" s="46" t="s">
        <v>35</v>
      </c>
      <c r="DO13" s="90">
        <f t="shared" si="42"/>
        <v>88.745148771022002</v>
      </c>
      <c r="DP13" s="15">
        <v>18.2</v>
      </c>
      <c r="DQ13" s="46" t="s">
        <v>35</v>
      </c>
      <c r="DR13" s="90">
        <f t="shared" si="43"/>
        <v>92.936610608020715</v>
      </c>
      <c r="DS13" s="15">
        <v>27.3</v>
      </c>
      <c r="DT13" s="46" t="s">
        <v>35</v>
      </c>
      <c r="DU13" s="90">
        <f t="shared" si="44"/>
        <v>89.404915912031043</v>
      </c>
      <c r="DV13" s="259">
        <f t="shared" si="45"/>
        <v>90.362225097024591</v>
      </c>
      <c r="DW13" s="257">
        <f t="shared" si="46"/>
        <v>2.2537565839080549</v>
      </c>
      <c r="DX13" s="357">
        <v>0.29049999999999998</v>
      </c>
      <c r="DY13" s="46" t="s">
        <v>96</v>
      </c>
      <c r="DZ13" s="90">
        <f t="shared" si="47"/>
        <v>99.887257438551089</v>
      </c>
      <c r="EA13" s="357">
        <v>0.29749999999999999</v>
      </c>
      <c r="EB13" s="46" t="s">
        <v>96</v>
      </c>
      <c r="EC13" s="90">
        <f t="shared" si="48"/>
        <v>99.88454075032341</v>
      </c>
      <c r="ED13" s="357">
        <v>0.29049999999999998</v>
      </c>
      <c r="EE13" s="46" t="s">
        <v>96</v>
      </c>
      <c r="EF13" s="90">
        <f t="shared" si="49"/>
        <v>99.887257438551089</v>
      </c>
      <c r="EG13" s="259">
        <f t="shared" si="50"/>
        <v>99.886351875808529</v>
      </c>
      <c r="EH13" s="257">
        <f t="shared" si="51"/>
        <v>1.5684806795546354E-3</v>
      </c>
    </row>
    <row r="14" spans="1:138" x14ac:dyDescent="0.25">
      <c r="A14" s="27" t="s">
        <v>91</v>
      </c>
      <c r="B14" s="358"/>
      <c r="C14" s="359">
        <v>0.55600000000000005</v>
      </c>
      <c r="D14" s="50" t="s">
        <v>116</v>
      </c>
      <c r="E14" s="359">
        <v>0.57599999999999996</v>
      </c>
      <c r="F14" s="50" t="s">
        <v>116</v>
      </c>
      <c r="G14" s="359">
        <v>0.56799999999999995</v>
      </c>
      <c r="H14" s="50" t="s">
        <v>116</v>
      </c>
      <c r="I14" s="94">
        <f t="shared" si="2"/>
        <v>0.56666666666666676</v>
      </c>
      <c r="J14" s="95">
        <f t="shared" si="3"/>
        <v>1.0066445913694284E-2</v>
      </c>
      <c r="K14" s="359">
        <v>0.55600000000000005</v>
      </c>
      <c r="L14" s="50" t="s">
        <v>116</v>
      </c>
      <c r="M14" s="359">
        <v>0.57599999999999996</v>
      </c>
      <c r="N14" s="50" t="s">
        <v>116</v>
      </c>
      <c r="O14" s="359">
        <v>0.52700000000000002</v>
      </c>
      <c r="P14" s="50" t="s">
        <v>116</v>
      </c>
      <c r="Q14" s="94">
        <f t="shared" si="4"/>
        <v>0.55300000000000005</v>
      </c>
      <c r="R14" s="95">
        <f t="shared" si="5"/>
        <v>2.463736998950981E-2</v>
      </c>
      <c r="S14" s="359">
        <v>0.53200000000000003</v>
      </c>
      <c r="T14" s="50" t="s">
        <v>116</v>
      </c>
      <c r="U14" s="359">
        <v>0.58099999999999996</v>
      </c>
      <c r="V14" s="50" t="s">
        <v>116</v>
      </c>
      <c r="W14" s="359">
        <v>0.56799999999999995</v>
      </c>
      <c r="X14" s="50" t="s">
        <v>116</v>
      </c>
      <c r="Y14" s="94">
        <f t="shared" si="6"/>
        <v>0.56033333333333335</v>
      </c>
      <c r="Z14" s="95">
        <f t="shared" si="7"/>
        <v>2.5383721817994524E-2</v>
      </c>
      <c r="AA14" s="359">
        <v>0.55600000000000005</v>
      </c>
      <c r="AB14" s="50" t="s">
        <v>116</v>
      </c>
      <c r="AC14" s="359">
        <v>0.55600000000000005</v>
      </c>
      <c r="AD14" s="50" t="s">
        <v>116</v>
      </c>
      <c r="AE14" s="359">
        <v>0.56799999999999995</v>
      </c>
      <c r="AF14" s="50" t="s">
        <v>116</v>
      </c>
      <c r="AG14" s="94">
        <f t="shared" si="8"/>
        <v>0.56000000000000005</v>
      </c>
      <c r="AH14" s="95">
        <f t="shared" si="9"/>
        <v>6.9282032302754515E-3</v>
      </c>
      <c r="AI14" s="359">
        <v>158</v>
      </c>
      <c r="AJ14" s="50" t="s">
        <v>35</v>
      </c>
      <c r="AK14" s="359">
        <v>140</v>
      </c>
      <c r="AL14" s="50" t="s">
        <v>35</v>
      </c>
      <c r="AM14" s="359">
        <v>167</v>
      </c>
      <c r="AN14" s="50" t="s">
        <v>35</v>
      </c>
      <c r="AO14" s="98">
        <f t="shared" si="10"/>
        <v>155</v>
      </c>
      <c r="AP14" s="95">
        <f t="shared" si="11"/>
        <v>13.74772708486752</v>
      </c>
      <c r="AQ14" s="359">
        <v>383</v>
      </c>
      <c r="AR14" s="50" t="s">
        <v>35</v>
      </c>
      <c r="AS14" s="90">
        <f t="shared" si="12"/>
        <v>-147.09677419354838</v>
      </c>
      <c r="AT14" s="359">
        <v>268</v>
      </c>
      <c r="AU14" s="50" t="s">
        <v>51</v>
      </c>
      <c r="AV14" s="90">
        <f t="shared" si="13"/>
        <v>-72.903225806451616</v>
      </c>
      <c r="AW14" s="359">
        <v>235</v>
      </c>
      <c r="AX14" s="50" t="s">
        <v>51</v>
      </c>
      <c r="AY14" s="90">
        <f t="shared" si="14"/>
        <v>-51.612903225806448</v>
      </c>
      <c r="AZ14" s="256">
        <f t="shared" si="15"/>
        <v>-90.537634408602159</v>
      </c>
      <c r="BA14" s="257">
        <f t="shared" si="16"/>
        <v>50.125060387063847</v>
      </c>
      <c r="BB14" s="360">
        <v>256</v>
      </c>
      <c r="BC14" s="361" t="s">
        <v>35</v>
      </c>
      <c r="BD14" s="90">
        <f t="shared" si="17"/>
        <v>-65.161290322580641</v>
      </c>
      <c r="BE14" s="360">
        <v>239</v>
      </c>
      <c r="BF14" s="361" t="s">
        <v>35</v>
      </c>
      <c r="BG14" s="90">
        <f t="shared" si="18"/>
        <v>-54.193548387096783</v>
      </c>
      <c r="BH14" s="360">
        <v>356</v>
      </c>
      <c r="BI14" s="361" t="s">
        <v>35</v>
      </c>
      <c r="BJ14" s="90">
        <f t="shared" si="19"/>
        <v>-129.67741935483872</v>
      </c>
      <c r="BK14" s="259">
        <f t="shared" si="20"/>
        <v>-83.010752688172047</v>
      </c>
      <c r="BL14" s="257">
        <f t="shared" si="21"/>
        <v>40.784876782015353</v>
      </c>
      <c r="BM14" s="359">
        <v>13.5</v>
      </c>
      <c r="BN14" s="50" t="s">
        <v>35</v>
      </c>
      <c r="BO14" s="90">
        <f t="shared" si="22"/>
        <v>91.290322580645167</v>
      </c>
      <c r="BP14" s="359">
        <v>12.7</v>
      </c>
      <c r="BQ14" s="50" t="s">
        <v>35</v>
      </c>
      <c r="BR14" s="90">
        <f t="shared" si="23"/>
        <v>91.806451612903231</v>
      </c>
      <c r="BS14" s="359">
        <v>9.6300000000000008</v>
      </c>
      <c r="BT14" s="50" t="s">
        <v>35</v>
      </c>
      <c r="BU14" s="90">
        <f t="shared" si="24"/>
        <v>93.787096774193557</v>
      </c>
      <c r="BV14" s="259">
        <f t="shared" si="25"/>
        <v>92.294623655913995</v>
      </c>
      <c r="BW14" s="259">
        <f t="shared" si="26"/>
        <v>1.3180304628783333</v>
      </c>
      <c r="BX14" s="359">
        <v>6.78</v>
      </c>
      <c r="BY14" s="50" t="s">
        <v>35</v>
      </c>
      <c r="BZ14" s="90">
        <f t="shared" si="27"/>
        <v>95.625806451612902</v>
      </c>
      <c r="CA14" s="359">
        <v>13</v>
      </c>
      <c r="CB14" s="50" t="s">
        <v>35</v>
      </c>
      <c r="CC14" s="90">
        <f t="shared" si="28"/>
        <v>91.612903225806448</v>
      </c>
      <c r="CD14" s="359">
        <v>9.36</v>
      </c>
      <c r="CE14" s="50" t="s">
        <v>35</v>
      </c>
      <c r="CF14" s="90">
        <f t="shared" si="29"/>
        <v>93.961290322580638</v>
      </c>
      <c r="CG14" s="259">
        <f t="shared" si="30"/>
        <v>93.733333333333334</v>
      </c>
      <c r="CH14" s="257">
        <f t="shared" si="31"/>
        <v>2.0161402150227512</v>
      </c>
      <c r="CI14" s="359">
        <v>13.4</v>
      </c>
      <c r="CJ14" s="50" t="s">
        <v>35</v>
      </c>
      <c r="CK14" s="359">
        <v>14.1</v>
      </c>
      <c r="CL14" s="50" t="s">
        <v>35</v>
      </c>
      <c r="CM14" s="359">
        <v>18.100000000000001</v>
      </c>
      <c r="CN14" s="361" t="s">
        <v>35</v>
      </c>
      <c r="CO14" s="98">
        <f t="shared" si="0"/>
        <v>15.200000000000001</v>
      </c>
      <c r="CP14" s="95">
        <f t="shared" si="1"/>
        <v>2.5357444666211948</v>
      </c>
      <c r="CQ14" s="359">
        <v>19.2</v>
      </c>
      <c r="CR14" s="50" t="s">
        <v>35</v>
      </c>
      <c r="CS14" s="90">
        <f t="shared" si="32"/>
        <v>-26.315789473684198</v>
      </c>
      <c r="CT14" s="359">
        <v>15.3</v>
      </c>
      <c r="CU14" s="50" t="s">
        <v>35</v>
      </c>
      <c r="CV14" s="90">
        <f t="shared" si="33"/>
        <v>-0.65789473684210287</v>
      </c>
      <c r="CW14" s="359">
        <v>13.5</v>
      </c>
      <c r="CX14" s="50" t="s">
        <v>35</v>
      </c>
      <c r="CY14" s="90">
        <f t="shared" si="34"/>
        <v>11.184210526315795</v>
      </c>
      <c r="CZ14" s="259">
        <f t="shared" si="35"/>
        <v>-5.2631578947368354</v>
      </c>
      <c r="DA14" s="257">
        <f t="shared" si="36"/>
        <v>19.16947668991245</v>
      </c>
      <c r="DB14" s="362">
        <v>0.30499999999999999</v>
      </c>
      <c r="DC14" s="50" t="s">
        <v>96</v>
      </c>
      <c r="DD14" s="90">
        <f t="shared" si="37"/>
        <v>97.993421052631575</v>
      </c>
      <c r="DE14" s="362">
        <v>0.30499999999999999</v>
      </c>
      <c r="DF14" s="50" t="s">
        <v>96</v>
      </c>
      <c r="DG14" s="90">
        <f t="shared" si="38"/>
        <v>97.993421052631575</v>
      </c>
      <c r="DH14" s="362">
        <v>0.29749999999999999</v>
      </c>
      <c r="DI14" s="50" t="s">
        <v>96</v>
      </c>
      <c r="DJ14" s="90">
        <f t="shared" si="39"/>
        <v>98.04276315789474</v>
      </c>
      <c r="DK14" s="259">
        <f t="shared" si="40"/>
        <v>98.009868421052644</v>
      </c>
      <c r="DL14" s="257">
        <f t="shared" si="41"/>
        <v>2.8487677756070948E-2</v>
      </c>
      <c r="DM14" s="362">
        <v>0.30499999999999999</v>
      </c>
      <c r="DN14" s="50" t="s">
        <v>96</v>
      </c>
      <c r="DO14" s="90">
        <f t="shared" si="42"/>
        <v>97.993421052631575</v>
      </c>
      <c r="DP14" s="362">
        <v>0.28799999999999998</v>
      </c>
      <c r="DQ14" s="50" t="s">
        <v>96</v>
      </c>
      <c r="DR14" s="90">
        <f t="shared" si="43"/>
        <v>98.10526315789474</v>
      </c>
      <c r="DS14" s="362">
        <v>0.30499999999999999</v>
      </c>
      <c r="DT14" s="50" t="s">
        <v>96</v>
      </c>
      <c r="DU14" s="90">
        <f t="shared" si="44"/>
        <v>97.993421052631575</v>
      </c>
      <c r="DV14" s="259">
        <f t="shared" si="45"/>
        <v>98.030701754385959</v>
      </c>
      <c r="DW14" s="257">
        <f t="shared" si="46"/>
        <v>6.4572069580422553E-2</v>
      </c>
      <c r="DX14" s="357">
        <v>0.29049999999999998</v>
      </c>
      <c r="DY14" s="50" t="s">
        <v>96</v>
      </c>
      <c r="DZ14" s="90">
        <f t="shared" si="47"/>
        <v>98.088815789473685</v>
      </c>
      <c r="EA14" s="362">
        <f>0.595/2</f>
        <v>0.29749999999999999</v>
      </c>
      <c r="EB14" s="50" t="s">
        <v>116</v>
      </c>
      <c r="EC14" s="90">
        <f t="shared" si="48"/>
        <v>98.04276315789474</v>
      </c>
      <c r="ED14" s="357">
        <v>0.29049999999999998</v>
      </c>
      <c r="EE14" s="50" t="s">
        <v>96</v>
      </c>
      <c r="EF14" s="90">
        <f t="shared" si="49"/>
        <v>98.088815789473685</v>
      </c>
      <c r="EG14" s="259">
        <f t="shared" si="50"/>
        <v>98.073464912280713</v>
      </c>
      <c r="EH14" s="257">
        <f t="shared" si="51"/>
        <v>2.6588499238994628E-2</v>
      </c>
    </row>
    <row r="15" spans="1:138" x14ac:dyDescent="0.25">
      <c r="A15" s="17" t="s">
        <v>98</v>
      </c>
      <c r="C15" s="15">
        <v>0.55600000000000005</v>
      </c>
      <c r="D15" s="46" t="s">
        <v>116</v>
      </c>
      <c r="E15" s="15">
        <v>0.57599999999999996</v>
      </c>
      <c r="F15" s="46" t="s">
        <v>116</v>
      </c>
      <c r="G15" s="15">
        <v>0.56799999999999995</v>
      </c>
      <c r="H15" s="46" t="s">
        <v>116</v>
      </c>
      <c r="I15" s="94">
        <f t="shared" si="2"/>
        <v>0.56666666666666676</v>
      </c>
      <c r="J15" s="95">
        <f t="shared" si="3"/>
        <v>1.0066445913694284E-2</v>
      </c>
      <c r="K15" s="15">
        <v>0.55600000000000005</v>
      </c>
      <c r="L15" s="46" t="s">
        <v>116</v>
      </c>
      <c r="M15" s="15">
        <v>0.57599999999999996</v>
      </c>
      <c r="N15" s="46" t="s">
        <v>116</v>
      </c>
      <c r="O15" s="15">
        <v>0.52700000000000002</v>
      </c>
      <c r="P15" s="46" t="s">
        <v>116</v>
      </c>
      <c r="Q15" s="94">
        <f t="shared" si="4"/>
        <v>0.55300000000000005</v>
      </c>
      <c r="R15" s="95">
        <f t="shared" si="5"/>
        <v>2.463736998950981E-2</v>
      </c>
      <c r="S15" s="15">
        <v>0.53200000000000003</v>
      </c>
      <c r="T15" s="46" t="s">
        <v>116</v>
      </c>
      <c r="U15" s="15">
        <v>0.58099999999999996</v>
      </c>
      <c r="V15" s="46" t="s">
        <v>116</v>
      </c>
      <c r="W15" s="15">
        <v>0.56799999999999995</v>
      </c>
      <c r="X15" s="46" t="s">
        <v>116</v>
      </c>
      <c r="Y15" s="94">
        <f t="shared" si="6"/>
        <v>0.56033333333333335</v>
      </c>
      <c r="Z15" s="95">
        <f t="shared" si="7"/>
        <v>2.5383721817994524E-2</v>
      </c>
      <c r="AA15" s="15">
        <v>0.55600000000000005</v>
      </c>
      <c r="AB15" s="46" t="s">
        <v>116</v>
      </c>
      <c r="AC15" s="15">
        <v>0.55600000000000005</v>
      </c>
      <c r="AD15" s="46" t="s">
        <v>116</v>
      </c>
      <c r="AE15" s="15">
        <v>0.56799999999999995</v>
      </c>
      <c r="AF15" s="46" t="s">
        <v>116</v>
      </c>
      <c r="AG15" s="94">
        <f t="shared" si="8"/>
        <v>0.56000000000000005</v>
      </c>
      <c r="AH15" s="95">
        <f t="shared" si="9"/>
        <v>6.9282032302754515E-3</v>
      </c>
      <c r="AI15" s="15">
        <v>24</v>
      </c>
      <c r="AJ15" s="46" t="s">
        <v>35</v>
      </c>
      <c r="AK15" s="15">
        <v>24.2</v>
      </c>
      <c r="AL15" s="46" t="s">
        <v>35</v>
      </c>
      <c r="AM15" s="15">
        <v>30.3</v>
      </c>
      <c r="AN15" s="46" t="s">
        <v>35</v>
      </c>
      <c r="AO15" s="98">
        <f t="shared" si="10"/>
        <v>26.166666666666668</v>
      </c>
      <c r="AP15" s="95">
        <f t="shared" si="11"/>
        <v>3.5809682117177846</v>
      </c>
      <c r="AQ15" s="15">
        <v>162</v>
      </c>
      <c r="AR15" s="46" t="s">
        <v>35</v>
      </c>
      <c r="AS15" s="90">
        <f t="shared" si="12"/>
        <v>-519.10828025477713</v>
      </c>
      <c r="AT15" s="15">
        <v>76.5</v>
      </c>
      <c r="AU15" s="46" t="s">
        <v>51</v>
      </c>
      <c r="AV15" s="90">
        <f t="shared" si="13"/>
        <v>-192.35668789808915</v>
      </c>
      <c r="AW15" s="15">
        <v>83.2</v>
      </c>
      <c r="AX15" s="46" t="s">
        <v>51</v>
      </c>
      <c r="AY15" s="90">
        <f t="shared" si="14"/>
        <v>-217.96178343949043</v>
      </c>
      <c r="AZ15" s="256">
        <f t="shared" si="15"/>
        <v>-309.80891719745222</v>
      </c>
      <c r="BA15" s="257">
        <f t="shared" si="16"/>
        <v>181.71013389894492</v>
      </c>
      <c r="BB15" s="328">
        <v>246</v>
      </c>
      <c r="BC15" s="299" t="s">
        <v>35</v>
      </c>
      <c r="BD15" s="90">
        <f t="shared" si="17"/>
        <v>-840.12738853503186</v>
      </c>
      <c r="BE15" s="328">
        <v>229</v>
      </c>
      <c r="BF15" s="299" t="s">
        <v>35</v>
      </c>
      <c r="BG15" s="90">
        <f t="shared" si="18"/>
        <v>-775.15923566878985</v>
      </c>
      <c r="BH15" s="328">
        <v>327</v>
      </c>
      <c r="BI15" s="299" t="s">
        <v>35</v>
      </c>
      <c r="BJ15" s="90">
        <f t="shared" si="19"/>
        <v>-1149.6815286624203</v>
      </c>
      <c r="BK15" s="259">
        <f t="shared" si="20"/>
        <v>-921.65605095541412</v>
      </c>
      <c r="BL15" s="257">
        <f t="shared" si="21"/>
        <v>200.12978060334765</v>
      </c>
      <c r="BM15" s="356">
        <v>8.01</v>
      </c>
      <c r="BN15" s="46" t="s">
        <v>35</v>
      </c>
      <c r="BO15" s="90">
        <f t="shared" si="22"/>
        <v>69.388535031847127</v>
      </c>
      <c r="BP15" s="356">
        <v>7.36</v>
      </c>
      <c r="BQ15" s="46" t="s">
        <v>35</v>
      </c>
      <c r="BR15" s="90">
        <f t="shared" si="23"/>
        <v>71.872611464968159</v>
      </c>
      <c r="BS15" s="15">
        <v>5.38</v>
      </c>
      <c r="BT15" s="46" t="s">
        <v>96</v>
      </c>
      <c r="BU15" s="90">
        <f t="shared" si="24"/>
        <v>79.439490445859875</v>
      </c>
      <c r="BV15" s="406">
        <f>AVERAGE(BO15,BR15)</f>
        <v>70.630573248407643</v>
      </c>
      <c r="BW15" s="259">
        <f>STDEV(BO15,BR15)</f>
        <v>1.7565072908455732</v>
      </c>
      <c r="BX15" s="365">
        <v>5.68</v>
      </c>
      <c r="BY15" s="46" t="s">
        <v>96</v>
      </c>
      <c r="BZ15" s="90">
        <f t="shared" si="27"/>
        <v>78.29299363057325</v>
      </c>
      <c r="CA15" s="356">
        <v>8.43</v>
      </c>
      <c r="CB15" s="46" t="s">
        <v>35</v>
      </c>
      <c r="CC15" s="90">
        <f t="shared" si="28"/>
        <v>67.783439490445858</v>
      </c>
      <c r="CD15" s="356">
        <v>7.42</v>
      </c>
      <c r="CE15" s="46" t="s">
        <v>35</v>
      </c>
      <c r="CF15" s="90">
        <f t="shared" si="29"/>
        <v>71.643312101910837</v>
      </c>
      <c r="CG15" s="406">
        <f>AVERAGE(CC15,CF15)</f>
        <v>69.713375796178354</v>
      </c>
      <c r="CH15" s="257">
        <f>STDEV(CC15,CF15)</f>
        <v>2.7293420980831149</v>
      </c>
      <c r="CI15" s="15">
        <v>10.7</v>
      </c>
      <c r="CJ15" s="46" t="s">
        <v>35</v>
      </c>
      <c r="CK15" s="15">
        <v>12.3</v>
      </c>
      <c r="CL15" s="46" t="s">
        <v>35</v>
      </c>
      <c r="CM15" s="15">
        <v>16.7</v>
      </c>
      <c r="CN15" s="299" t="s">
        <v>35</v>
      </c>
      <c r="CO15" s="98">
        <f t="shared" si="0"/>
        <v>13.233333333333334</v>
      </c>
      <c r="CP15" s="95">
        <f t="shared" si="1"/>
        <v>3.1069813860616073</v>
      </c>
      <c r="CQ15" s="15">
        <v>36.299999999999997</v>
      </c>
      <c r="CR15" s="46" t="s">
        <v>35</v>
      </c>
      <c r="CS15" s="90">
        <f t="shared" si="32"/>
        <v>-174.30730478589416</v>
      </c>
      <c r="CT15" s="15">
        <v>30</v>
      </c>
      <c r="CU15" s="46" t="s">
        <v>35</v>
      </c>
      <c r="CV15" s="90">
        <f t="shared" si="33"/>
        <v>-126.70025188916875</v>
      </c>
      <c r="CW15" s="15">
        <v>23.9</v>
      </c>
      <c r="CX15" s="46" t="s">
        <v>35</v>
      </c>
      <c r="CY15" s="90">
        <f t="shared" si="34"/>
        <v>-80.604534005037763</v>
      </c>
      <c r="CZ15" s="259">
        <f t="shared" si="35"/>
        <v>-127.20403022670023</v>
      </c>
      <c r="DA15" s="257">
        <f t="shared" si="36"/>
        <v>46.853416710656816</v>
      </c>
      <c r="DB15" s="366">
        <v>0.30499999999999999</v>
      </c>
      <c r="DC15" s="367" t="s">
        <v>96</v>
      </c>
      <c r="DD15" s="90">
        <f t="shared" si="37"/>
        <v>97.695214105793454</v>
      </c>
      <c r="DE15" s="366">
        <v>0.30499999999999999</v>
      </c>
      <c r="DF15" s="367" t="s">
        <v>96</v>
      </c>
      <c r="DG15" s="90">
        <f t="shared" si="38"/>
        <v>97.695214105793454</v>
      </c>
      <c r="DH15" s="366">
        <v>0.29749999999999999</v>
      </c>
      <c r="DI15" s="46" t="s">
        <v>96</v>
      </c>
      <c r="DJ15" s="90">
        <f t="shared" si="39"/>
        <v>97.751889168765743</v>
      </c>
      <c r="DK15" s="259">
        <f t="shared" si="40"/>
        <v>97.714105793450884</v>
      </c>
      <c r="DL15" s="257">
        <f t="shared" si="41"/>
        <v>3.272136286339003E-2</v>
      </c>
      <c r="DM15" s="356">
        <v>9.5500000000000007</v>
      </c>
      <c r="DN15" s="46" t="s">
        <v>35</v>
      </c>
      <c r="DO15" s="90">
        <f t="shared" si="42"/>
        <v>27.833753148614608</v>
      </c>
      <c r="DP15" s="15">
        <v>5.49</v>
      </c>
      <c r="DQ15" s="46" t="s">
        <v>96</v>
      </c>
      <c r="DR15" s="90">
        <f t="shared" si="43"/>
        <v>58.513853904282122</v>
      </c>
      <c r="DS15" s="356">
        <v>7.62</v>
      </c>
      <c r="DT15" s="46" t="s">
        <v>35</v>
      </c>
      <c r="DU15" s="90">
        <f t="shared" si="44"/>
        <v>42.418136020151138</v>
      </c>
      <c r="DV15" s="406">
        <f>AVERAGE(DO15,DU15)</f>
        <v>35.125944584382871</v>
      </c>
      <c r="DW15" s="257">
        <f>STDEV(DO15,DU15)</f>
        <v>10.312716027884433</v>
      </c>
      <c r="DX15" s="357">
        <v>0.29049999999999998</v>
      </c>
      <c r="DY15" s="46" t="s">
        <v>96</v>
      </c>
      <c r="DZ15" s="90">
        <f t="shared" si="47"/>
        <v>97.804785894206546</v>
      </c>
      <c r="EA15" s="362">
        <f>0.595/2</f>
        <v>0.29749999999999999</v>
      </c>
      <c r="EB15" s="46" t="s">
        <v>96</v>
      </c>
      <c r="EC15" s="90">
        <f t="shared" si="48"/>
        <v>97.751889168765743</v>
      </c>
      <c r="ED15" s="357">
        <v>0.29049999999999998</v>
      </c>
      <c r="EE15" s="46" t="s">
        <v>96</v>
      </c>
      <c r="EF15" s="90">
        <f t="shared" si="49"/>
        <v>97.804785894206546</v>
      </c>
      <c r="EG15" s="259">
        <f t="shared" si="50"/>
        <v>97.787153652392945</v>
      </c>
      <c r="EH15" s="257">
        <f t="shared" si="51"/>
        <v>3.0539938672497359E-2</v>
      </c>
    </row>
    <row r="16" spans="1:138" x14ac:dyDescent="0.25">
      <c r="A16" s="27" t="s">
        <v>104</v>
      </c>
      <c r="B16" s="358"/>
      <c r="C16" s="359">
        <v>0.55600000000000005</v>
      </c>
      <c r="D16" s="50" t="s">
        <v>116</v>
      </c>
      <c r="E16" s="359">
        <v>0.57599999999999996</v>
      </c>
      <c r="F16" s="50" t="s">
        <v>116</v>
      </c>
      <c r="G16" s="359">
        <v>0.56799999999999995</v>
      </c>
      <c r="H16" s="50" t="s">
        <v>116</v>
      </c>
      <c r="I16" s="94">
        <f t="shared" si="2"/>
        <v>0.56666666666666676</v>
      </c>
      <c r="J16" s="95">
        <f t="shared" si="3"/>
        <v>1.0066445913694284E-2</v>
      </c>
      <c r="K16" s="359">
        <v>0.55600000000000005</v>
      </c>
      <c r="L16" s="50" t="s">
        <v>116</v>
      </c>
      <c r="M16" s="359">
        <v>0.57599999999999996</v>
      </c>
      <c r="N16" s="50" t="s">
        <v>116</v>
      </c>
      <c r="O16" s="359">
        <v>0.52700000000000002</v>
      </c>
      <c r="P16" s="50" t="s">
        <v>116</v>
      </c>
      <c r="Q16" s="94">
        <f t="shared" si="4"/>
        <v>0.55300000000000005</v>
      </c>
      <c r="R16" s="95">
        <f t="shared" si="5"/>
        <v>2.463736998950981E-2</v>
      </c>
      <c r="S16" s="359">
        <v>0.53200000000000003</v>
      </c>
      <c r="T16" s="50" t="s">
        <v>116</v>
      </c>
      <c r="U16" s="359">
        <v>0.58099999999999996</v>
      </c>
      <c r="V16" s="50" t="s">
        <v>116</v>
      </c>
      <c r="W16" s="359">
        <v>0.56799999999999995</v>
      </c>
      <c r="X16" s="50" t="s">
        <v>116</v>
      </c>
      <c r="Y16" s="94">
        <f t="shared" si="6"/>
        <v>0.56033333333333335</v>
      </c>
      <c r="Z16" s="95">
        <f t="shared" si="7"/>
        <v>2.5383721817994524E-2</v>
      </c>
      <c r="AA16" s="359">
        <v>0.55600000000000005</v>
      </c>
      <c r="AB16" s="50" t="s">
        <v>116</v>
      </c>
      <c r="AC16" s="359">
        <v>0.55600000000000005</v>
      </c>
      <c r="AD16" s="50" t="s">
        <v>116</v>
      </c>
      <c r="AE16" s="359">
        <v>0.56799999999999995</v>
      </c>
      <c r="AF16" s="50" t="s">
        <v>116</v>
      </c>
      <c r="AG16" s="94">
        <f t="shared" si="8"/>
        <v>0.56000000000000005</v>
      </c>
      <c r="AH16" s="95">
        <f t="shared" si="9"/>
        <v>6.9282032302754515E-3</v>
      </c>
      <c r="AI16" s="359">
        <v>1.47</v>
      </c>
      <c r="AJ16" s="50" t="s">
        <v>96</v>
      </c>
      <c r="AK16" s="359">
        <v>1.59</v>
      </c>
      <c r="AL16" s="50" t="s">
        <v>96</v>
      </c>
      <c r="AM16" s="364">
        <v>6.14</v>
      </c>
      <c r="AN16" s="50" t="s">
        <v>35</v>
      </c>
      <c r="AO16" s="175">
        <f>AM16</f>
        <v>6.14</v>
      </c>
      <c r="AP16" s="95"/>
      <c r="AQ16" s="359">
        <v>41.2</v>
      </c>
      <c r="AR16" s="50" t="s">
        <v>35</v>
      </c>
      <c r="AS16" s="90">
        <f t="shared" si="12"/>
        <v>-571.00977198697069</v>
      </c>
      <c r="AT16" s="359">
        <v>56.7</v>
      </c>
      <c r="AU16" s="50" t="s">
        <v>35</v>
      </c>
      <c r="AV16" s="90">
        <f t="shared" si="13"/>
        <v>-823.45276872964166</v>
      </c>
      <c r="AW16" s="359">
        <v>61.1</v>
      </c>
      <c r="AX16" s="50" t="s">
        <v>35</v>
      </c>
      <c r="AY16" s="90">
        <f t="shared" si="14"/>
        <v>-895.11400651465806</v>
      </c>
      <c r="AZ16" s="256">
        <f t="shared" si="15"/>
        <v>-763.19218241042347</v>
      </c>
      <c r="BA16" s="257">
        <f t="shared" si="16"/>
        <v>170.24803202194883</v>
      </c>
      <c r="BB16" s="360">
        <v>0.59499999999999997</v>
      </c>
      <c r="BC16" s="361" t="s">
        <v>116</v>
      </c>
      <c r="BD16" s="90">
        <f t="shared" si="17"/>
        <v>90.309446254071673</v>
      </c>
      <c r="BE16" s="368">
        <v>31</v>
      </c>
      <c r="BF16" s="369" t="s">
        <v>35</v>
      </c>
      <c r="BG16" s="90">
        <f t="shared" si="18"/>
        <v>-404.88599348534206</v>
      </c>
      <c r="BH16" s="368">
        <v>52.5</v>
      </c>
      <c r="BI16" s="361" t="s">
        <v>35</v>
      </c>
      <c r="BJ16" s="90">
        <f t="shared" si="19"/>
        <v>-755.04885993485345</v>
      </c>
      <c r="BK16" s="406">
        <f>AVERAGE(BG16,BJ16)</f>
        <v>-579.9674267100977</v>
      </c>
      <c r="BL16" s="257">
        <f>STDEV(BG16,BJ16)</f>
        <v>247.60253738616922</v>
      </c>
      <c r="BM16" s="362">
        <v>0.29749999999999999</v>
      </c>
      <c r="BN16" s="50" t="s">
        <v>96</v>
      </c>
      <c r="BO16" s="90">
        <f t="shared" si="22"/>
        <v>95.154723127035822</v>
      </c>
      <c r="BP16" s="362">
        <v>0.29749999999999999</v>
      </c>
      <c r="BQ16" s="50" t="s">
        <v>96</v>
      </c>
      <c r="BR16" s="90">
        <f t="shared" si="23"/>
        <v>95.154723127035822</v>
      </c>
      <c r="BS16" s="362">
        <v>0.29749999999999999</v>
      </c>
      <c r="BT16" s="50" t="s">
        <v>96</v>
      </c>
      <c r="BU16" s="90">
        <f t="shared" si="24"/>
        <v>95.154723127035822</v>
      </c>
      <c r="BV16" s="259">
        <f t="shared" si="25"/>
        <v>95.154723127035822</v>
      </c>
      <c r="BW16" s="259">
        <f t="shared" si="26"/>
        <v>0</v>
      </c>
      <c r="BX16" s="357">
        <v>0.29049999999999998</v>
      </c>
      <c r="BY16" s="50" t="s">
        <v>96</v>
      </c>
      <c r="BZ16" s="90">
        <f t="shared" si="27"/>
        <v>95.268729641693824</v>
      </c>
      <c r="CA16" s="362">
        <v>0.28399999999999997</v>
      </c>
      <c r="CB16" s="50" t="s">
        <v>96</v>
      </c>
      <c r="CC16" s="90">
        <f t="shared" si="28"/>
        <v>95.374592833876221</v>
      </c>
      <c r="CD16" s="362">
        <v>0.27800000000000002</v>
      </c>
      <c r="CE16" s="50" t="s">
        <v>96</v>
      </c>
      <c r="CF16" s="90">
        <f t="shared" si="29"/>
        <v>95.472312703583071</v>
      </c>
      <c r="CG16" s="259">
        <f t="shared" ref="CG16:CG28" si="52">AVERAGE(BZ16,CC16,CF16)</f>
        <v>95.371878393051034</v>
      </c>
      <c r="CH16" s="257">
        <f t="shared" ref="CH16:CH28" si="53">STDEV(BZ16,CC16,CF16)</f>
        <v>0.10181867173458592</v>
      </c>
      <c r="CI16" s="362">
        <f>0.61/2</f>
        <v>0.30499999999999999</v>
      </c>
      <c r="CJ16" s="50" t="s">
        <v>116</v>
      </c>
      <c r="CK16" s="362">
        <f>0.595/2</f>
        <v>0.29749999999999999</v>
      </c>
      <c r="CL16" s="50" t="s">
        <v>116</v>
      </c>
      <c r="CM16" s="362">
        <v>0.30499999999999999</v>
      </c>
      <c r="CN16" s="361" t="s">
        <v>96</v>
      </c>
      <c r="CO16" s="184">
        <f t="shared" si="0"/>
        <v>0.30249999999999999</v>
      </c>
      <c r="CP16" s="95">
        <f t="shared" si="1"/>
        <v>4.3301270189221967E-3</v>
      </c>
      <c r="CQ16" s="359">
        <v>15.7</v>
      </c>
      <c r="CR16" s="50" t="s">
        <v>35</v>
      </c>
      <c r="CS16" s="90">
        <f t="shared" si="32"/>
        <v>-5090.0826446280989</v>
      </c>
      <c r="CT16" s="359">
        <v>11.5</v>
      </c>
      <c r="CU16" s="50" t="s">
        <v>35</v>
      </c>
      <c r="CV16" s="90">
        <f t="shared" si="33"/>
        <v>-3701.6528925619837</v>
      </c>
      <c r="CW16" s="359">
        <v>9.6199999999999992</v>
      </c>
      <c r="CX16" s="50" t="s">
        <v>35</v>
      </c>
      <c r="CY16" s="90">
        <f t="shared" si="34"/>
        <v>-3080.1652892561983</v>
      </c>
      <c r="CZ16" s="259">
        <f t="shared" si="35"/>
        <v>-3957.3002754820936</v>
      </c>
      <c r="DA16" s="257">
        <f t="shared" si="36"/>
        <v>1029.0571568925213</v>
      </c>
      <c r="DB16" s="362">
        <f>0.61/2</f>
        <v>0.30499999999999999</v>
      </c>
      <c r="DC16" s="50" t="s">
        <v>116</v>
      </c>
      <c r="DD16" s="90">
        <f t="shared" si="37"/>
        <v>-0.82644628099173623</v>
      </c>
      <c r="DE16" s="362">
        <f>0.61/2</f>
        <v>0.30499999999999999</v>
      </c>
      <c r="DF16" s="50" t="s">
        <v>116</v>
      </c>
      <c r="DG16" s="90">
        <f t="shared" si="38"/>
        <v>-0.82644628099173623</v>
      </c>
      <c r="DH16" s="362">
        <f>0.595/2</f>
        <v>0.29749999999999999</v>
      </c>
      <c r="DI16" s="50" t="s">
        <v>116</v>
      </c>
      <c r="DJ16" s="90">
        <f t="shared" si="39"/>
        <v>1.6528925619834725</v>
      </c>
      <c r="DK16" s="259">
        <f t="shared" si="40"/>
        <v>0</v>
      </c>
      <c r="DL16" s="257">
        <f t="shared" si="41"/>
        <v>1.431446948404032</v>
      </c>
      <c r="DM16" s="362">
        <v>0.30499999999999999</v>
      </c>
      <c r="DN16" s="50" t="s">
        <v>96</v>
      </c>
      <c r="DO16" s="90">
        <f t="shared" si="42"/>
        <v>-0.82644628099173623</v>
      </c>
      <c r="DP16" s="362">
        <v>0.28799999999999998</v>
      </c>
      <c r="DQ16" s="50" t="s">
        <v>96</v>
      </c>
      <c r="DR16" s="90">
        <f t="shared" si="43"/>
        <v>4.7933884297520706</v>
      </c>
      <c r="DS16" s="362">
        <v>0.30499999999999999</v>
      </c>
      <c r="DT16" s="50" t="s">
        <v>96</v>
      </c>
      <c r="DU16" s="90">
        <f t="shared" si="44"/>
        <v>-0.82644628099173623</v>
      </c>
      <c r="DV16" s="259">
        <f t="shared" si="45"/>
        <v>1.046831955922866</v>
      </c>
      <c r="DW16" s="257">
        <f t="shared" si="46"/>
        <v>3.2446130830491393</v>
      </c>
      <c r="DX16" s="362">
        <f>0.581/2</f>
        <v>0.29049999999999998</v>
      </c>
      <c r="DY16" s="50" t="s">
        <v>116</v>
      </c>
      <c r="DZ16" s="90">
        <f t="shared" si="47"/>
        <v>3.9669421487603342</v>
      </c>
      <c r="EA16" s="362">
        <f>0.595/2</f>
        <v>0.29749999999999999</v>
      </c>
      <c r="EB16" s="50" t="s">
        <v>116</v>
      </c>
      <c r="EC16" s="90">
        <f t="shared" si="48"/>
        <v>1.6528925619834725</v>
      </c>
      <c r="ED16" s="362">
        <f>0.581/2</f>
        <v>0.29049999999999998</v>
      </c>
      <c r="EE16" s="50" t="s">
        <v>116</v>
      </c>
      <c r="EF16" s="90">
        <f t="shared" si="49"/>
        <v>3.9669421487603342</v>
      </c>
      <c r="EG16" s="259">
        <f t="shared" si="50"/>
        <v>3.1955922865013804</v>
      </c>
      <c r="EH16" s="257">
        <f t="shared" si="51"/>
        <v>1.3360171518437636</v>
      </c>
    </row>
    <row r="17" spans="1:138" x14ac:dyDescent="0.25">
      <c r="A17" s="17" t="s">
        <v>110</v>
      </c>
      <c r="C17" s="15">
        <v>2.2200000000000002</v>
      </c>
      <c r="D17" s="46" t="s">
        <v>116</v>
      </c>
      <c r="E17" s="15">
        <v>2.2999999999999998</v>
      </c>
      <c r="F17" s="46" t="s">
        <v>116</v>
      </c>
      <c r="G17" s="15">
        <v>2.27</v>
      </c>
      <c r="H17" s="46" t="s">
        <v>116</v>
      </c>
      <c r="I17" s="94">
        <f t="shared" si="2"/>
        <v>2.2633333333333332</v>
      </c>
      <c r="J17" s="95">
        <f t="shared" si="3"/>
        <v>4.0414518843273621E-2</v>
      </c>
      <c r="K17" s="15">
        <v>2.2200000000000002</v>
      </c>
      <c r="L17" s="46" t="s">
        <v>116</v>
      </c>
      <c r="M17" s="15">
        <v>2.2999999999999998</v>
      </c>
      <c r="N17" s="46" t="s">
        <v>116</v>
      </c>
      <c r="O17" s="15">
        <v>2.11</v>
      </c>
      <c r="P17" s="46" t="s">
        <v>116</v>
      </c>
      <c r="Q17" s="94">
        <f t="shared" si="4"/>
        <v>2.2099999999999995</v>
      </c>
      <c r="R17" s="95">
        <f t="shared" si="5"/>
        <v>9.5393920141694552E-2</v>
      </c>
      <c r="S17" s="15">
        <v>2.13</v>
      </c>
      <c r="T17" s="46" t="s">
        <v>116</v>
      </c>
      <c r="U17" s="15">
        <v>2.33</v>
      </c>
      <c r="V17" s="46" t="s">
        <v>116</v>
      </c>
      <c r="W17" s="15">
        <v>2.27</v>
      </c>
      <c r="X17" s="46" t="s">
        <v>116</v>
      </c>
      <c r="Y17" s="94">
        <f t="shared" si="6"/>
        <v>2.2433333333333336</v>
      </c>
      <c r="Z17" s="95">
        <f t="shared" si="7"/>
        <v>0.10263202878893778</v>
      </c>
      <c r="AA17" s="15">
        <v>2.2200000000000002</v>
      </c>
      <c r="AB17" s="46" t="s">
        <v>116</v>
      </c>
      <c r="AC17" s="15">
        <v>2.2200000000000002</v>
      </c>
      <c r="AD17" s="46" t="s">
        <v>116</v>
      </c>
      <c r="AE17" s="15">
        <v>2.27</v>
      </c>
      <c r="AF17" s="46" t="s">
        <v>116</v>
      </c>
      <c r="AG17" s="94">
        <f t="shared" si="8"/>
        <v>2.2366666666666668</v>
      </c>
      <c r="AH17" s="95">
        <f t="shared" si="9"/>
        <v>2.8867513459481187E-2</v>
      </c>
      <c r="AI17" s="357">
        <f>2.13/2</f>
        <v>1.0649999999999999</v>
      </c>
      <c r="AJ17" s="46" t="s">
        <v>116</v>
      </c>
      <c r="AK17" s="357">
        <f>2.33/2</f>
        <v>1.165</v>
      </c>
      <c r="AL17" s="46" t="s">
        <v>116</v>
      </c>
      <c r="AM17" s="357">
        <v>1.19</v>
      </c>
      <c r="AN17" s="46" t="s">
        <v>96</v>
      </c>
      <c r="AO17" s="184">
        <f t="shared" si="10"/>
        <v>1.1399999999999999</v>
      </c>
      <c r="AP17" s="95">
        <f t="shared" si="11"/>
        <v>6.6143782776614785E-2</v>
      </c>
      <c r="AQ17" s="15">
        <v>10</v>
      </c>
      <c r="AR17" s="46" t="s">
        <v>35</v>
      </c>
      <c r="AS17" s="90">
        <f t="shared" si="12"/>
        <v>-777.19298245614027</v>
      </c>
      <c r="AT17" s="15">
        <v>13</v>
      </c>
      <c r="AU17" s="46" t="s">
        <v>35</v>
      </c>
      <c r="AV17" s="90">
        <f t="shared" si="13"/>
        <v>-1040.3508771929826</v>
      </c>
      <c r="AW17" s="15">
        <v>11.5</v>
      </c>
      <c r="AX17" s="46" t="s">
        <v>35</v>
      </c>
      <c r="AY17" s="90">
        <f t="shared" si="14"/>
        <v>-908.77192982456143</v>
      </c>
      <c r="AZ17" s="256">
        <f t="shared" si="15"/>
        <v>-908.77192982456143</v>
      </c>
      <c r="BA17" s="257">
        <f t="shared" si="16"/>
        <v>131.57894736842164</v>
      </c>
      <c r="BB17" s="328">
        <v>4.7</v>
      </c>
      <c r="BC17" s="299" t="s">
        <v>96</v>
      </c>
      <c r="BD17" s="90">
        <f t="shared" si="17"/>
        <v>-312.28070175438603</v>
      </c>
      <c r="BE17" s="370">
        <v>10.3</v>
      </c>
      <c r="BF17" s="371" t="s">
        <v>35</v>
      </c>
      <c r="BG17" s="90">
        <f t="shared" si="18"/>
        <v>-803.50877192982466</v>
      </c>
      <c r="BH17" s="370">
        <v>20.5</v>
      </c>
      <c r="BI17" s="299" t="s">
        <v>35</v>
      </c>
      <c r="BJ17" s="90">
        <f t="shared" si="19"/>
        <v>-1698.2456140350878</v>
      </c>
      <c r="BK17" s="406">
        <f>AVERAGE(BG17,BJ17)</f>
        <v>-1250.8771929824561</v>
      </c>
      <c r="BL17" s="257">
        <f>STDEV(BG17,BJ17)</f>
        <v>632.67448843006935</v>
      </c>
      <c r="BM17" s="357">
        <f>2.38/2</f>
        <v>1.19</v>
      </c>
      <c r="BN17" s="46" t="s">
        <v>116</v>
      </c>
      <c r="BO17" s="90">
        <f t="shared" si="22"/>
        <v>-4.3859649122807065</v>
      </c>
      <c r="BP17" s="357">
        <f>2.38/2</f>
        <v>1.19</v>
      </c>
      <c r="BQ17" s="46" t="s">
        <v>116</v>
      </c>
      <c r="BR17" s="90">
        <f t="shared" si="23"/>
        <v>-4.3859649122807065</v>
      </c>
      <c r="BS17" s="357">
        <f>2.38/2</f>
        <v>1.19</v>
      </c>
      <c r="BT17" s="46" t="s">
        <v>116</v>
      </c>
      <c r="BU17" s="90">
        <f t="shared" si="24"/>
        <v>-4.3859649122807065</v>
      </c>
      <c r="BV17" s="259">
        <f t="shared" si="25"/>
        <v>-4.3859649122807065</v>
      </c>
      <c r="BW17" s="259">
        <f t="shared" si="26"/>
        <v>0</v>
      </c>
      <c r="BX17" s="357">
        <f>2.33/2</f>
        <v>1.165</v>
      </c>
      <c r="BY17" s="46" t="s">
        <v>116</v>
      </c>
      <c r="BZ17" s="90">
        <f t="shared" si="27"/>
        <v>-2.192982456140363</v>
      </c>
      <c r="CA17" s="357">
        <f>2.27/2</f>
        <v>1.135</v>
      </c>
      <c r="CB17" s="46" t="s">
        <v>116</v>
      </c>
      <c r="CC17" s="90">
        <f t="shared" si="28"/>
        <v>0.43859649122806088</v>
      </c>
      <c r="CD17" s="357">
        <f>2.22/2</f>
        <v>1.1100000000000001</v>
      </c>
      <c r="CE17" s="46" t="s">
        <v>116</v>
      </c>
      <c r="CF17" s="90">
        <f t="shared" si="29"/>
        <v>2.6315789473684044</v>
      </c>
      <c r="CG17" s="259">
        <f t="shared" si="52"/>
        <v>0.29239766081870072</v>
      </c>
      <c r="CH17" s="257">
        <f t="shared" si="53"/>
        <v>2.4156011172307443</v>
      </c>
      <c r="CI17" s="357">
        <f>2.44/2</f>
        <v>1.22</v>
      </c>
      <c r="CJ17" s="46" t="s">
        <v>116</v>
      </c>
      <c r="CK17" s="357">
        <f>2.38/2</f>
        <v>1.19</v>
      </c>
      <c r="CL17" s="46" t="s">
        <v>116</v>
      </c>
      <c r="CM17" s="357">
        <f>2.44/2</f>
        <v>1.22</v>
      </c>
      <c r="CN17" s="299" t="s">
        <v>116</v>
      </c>
      <c r="CO17" s="184">
        <f t="shared" si="0"/>
        <v>1.21</v>
      </c>
      <c r="CP17" s="95">
        <f t="shared" si="1"/>
        <v>1.7320508075688787E-2</v>
      </c>
      <c r="CQ17" s="356">
        <v>8.7100000000000009</v>
      </c>
      <c r="CR17" s="46" t="s">
        <v>35</v>
      </c>
      <c r="CS17" s="90">
        <f t="shared" si="32"/>
        <v>-619.83471074380179</v>
      </c>
      <c r="CT17" s="356">
        <v>6.19</v>
      </c>
      <c r="CU17" s="46" t="s">
        <v>35</v>
      </c>
      <c r="CV17" s="90">
        <f t="shared" si="33"/>
        <v>-411.57024793388427</v>
      </c>
      <c r="CW17" s="15">
        <v>5.51</v>
      </c>
      <c r="CX17" s="46" t="s">
        <v>96</v>
      </c>
      <c r="CY17" s="90">
        <f t="shared" si="34"/>
        <v>-355.37190082644628</v>
      </c>
      <c r="CZ17" s="406">
        <f>AVERAGE(CS17,CV17)</f>
        <v>-515.70247933884298</v>
      </c>
      <c r="DA17" s="257">
        <f>STDEV(CS17,CV17)</f>
        <v>147.26521393306672</v>
      </c>
      <c r="DB17" s="357">
        <f>2.44/2</f>
        <v>1.22</v>
      </c>
      <c r="DC17" s="46" t="s">
        <v>116</v>
      </c>
      <c r="DD17" s="90">
        <f t="shared" si="37"/>
        <v>-0.82644628099173623</v>
      </c>
      <c r="DE17" s="357">
        <f>2.44/2</f>
        <v>1.22</v>
      </c>
      <c r="DF17" s="46" t="s">
        <v>116</v>
      </c>
      <c r="DG17" s="90">
        <f t="shared" si="38"/>
        <v>-0.82644628099173623</v>
      </c>
      <c r="DH17" s="357">
        <f>2.38/2</f>
        <v>1.19</v>
      </c>
      <c r="DI17" s="46" t="s">
        <v>116</v>
      </c>
      <c r="DJ17" s="90">
        <f t="shared" si="39"/>
        <v>1.6528925619834725</v>
      </c>
      <c r="DK17" s="259">
        <f t="shared" si="40"/>
        <v>0</v>
      </c>
      <c r="DL17" s="257">
        <f t="shared" si="41"/>
        <v>1.431446948404032</v>
      </c>
      <c r="DM17" s="357">
        <v>1.22</v>
      </c>
      <c r="DN17" s="46" t="s">
        <v>96</v>
      </c>
      <c r="DO17" s="90">
        <f t="shared" si="42"/>
        <v>-0.82644628099173623</v>
      </c>
      <c r="DP17" s="357">
        <v>1.1499999999999999</v>
      </c>
      <c r="DQ17" s="46" t="s">
        <v>96</v>
      </c>
      <c r="DR17" s="90">
        <f t="shared" si="43"/>
        <v>4.9586776859504171</v>
      </c>
      <c r="DS17" s="357">
        <v>1.22</v>
      </c>
      <c r="DT17" s="46" t="s">
        <v>96</v>
      </c>
      <c r="DU17" s="90">
        <f t="shared" si="44"/>
        <v>-0.82644628099173623</v>
      </c>
      <c r="DV17" s="259">
        <f t="shared" si="45"/>
        <v>1.1019283746556481</v>
      </c>
      <c r="DW17" s="257">
        <f t="shared" si="46"/>
        <v>3.3400428796094079</v>
      </c>
      <c r="DX17" s="357">
        <f>2.33/2</f>
        <v>1.165</v>
      </c>
      <c r="DY17" s="46" t="s">
        <v>116</v>
      </c>
      <c r="DZ17" s="90">
        <f t="shared" si="47"/>
        <v>3.7190082644628046</v>
      </c>
      <c r="EA17" s="357">
        <f>2.38/2</f>
        <v>1.19</v>
      </c>
      <c r="EB17" s="46" t="s">
        <v>116</v>
      </c>
      <c r="EC17" s="90">
        <f t="shared" si="48"/>
        <v>1.6528925619834725</v>
      </c>
      <c r="ED17" s="357">
        <f>2.33/2</f>
        <v>1.165</v>
      </c>
      <c r="EE17" s="46" t="s">
        <v>116</v>
      </c>
      <c r="EF17" s="90">
        <f t="shared" si="49"/>
        <v>3.7190082644628046</v>
      </c>
      <c r="EG17" s="259">
        <f t="shared" si="50"/>
        <v>3.0303030303030272</v>
      </c>
      <c r="EH17" s="257">
        <f t="shared" si="51"/>
        <v>1.1928724570033562</v>
      </c>
    </row>
    <row r="18" spans="1:138" x14ac:dyDescent="0.25">
      <c r="A18" s="27" t="s">
        <v>118</v>
      </c>
      <c r="B18" s="358"/>
      <c r="C18" s="359">
        <v>1.1100000000000001</v>
      </c>
      <c r="D18" s="50" t="s">
        <v>116</v>
      </c>
      <c r="E18" s="359">
        <v>1.1499999999999999</v>
      </c>
      <c r="F18" s="50" t="s">
        <v>116</v>
      </c>
      <c r="G18" s="359">
        <v>1.1399999999999999</v>
      </c>
      <c r="H18" s="50" t="s">
        <v>116</v>
      </c>
      <c r="I18" s="94">
        <f t="shared" si="2"/>
        <v>1.1333333333333331</v>
      </c>
      <c r="J18" s="95">
        <f t="shared" si="3"/>
        <v>2.0816659994661223E-2</v>
      </c>
      <c r="K18" s="359">
        <v>0.436</v>
      </c>
      <c r="L18" s="50" t="s">
        <v>96</v>
      </c>
      <c r="M18" s="359">
        <v>1.1499999999999999</v>
      </c>
      <c r="N18" s="50" t="s">
        <v>116</v>
      </c>
      <c r="O18" s="359">
        <v>1.05</v>
      </c>
      <c r="P18" s="50" t="s">
        <v>116</v>
      </c>
      <c r="Q18" s="94">
        <f t="shared" si="4"/>
        <v>0.87866666666666671</v>
      </c>
      <c r="R18" s="95">
        <f t="shared" si="5"/>
        <v>0.38660746673251556</v>
      </c>
      <c r="S18" s="359">
        <v>0.40100000000000002</v>
      </c>
      <c r="T18" s="50" t="s">
        <v>96</v>
      </c>
      <c r="U18" s="359">
        <v>0.75700000000000001</v>
      </c>
      <c r="V18" s="50" t="s">
        <v>96</v>
      </c>
      <c r="W18" s="359">
        <v>0.56999999999999995</v>
      </c>
      <c r="X18" s="50" t="s">
        <v>96</v>
      </c>
      <c r="Y18" s="94">
        <f t="shared" si="6"/>
        <v>0.57599999999999996</v>
      </c>
      <c r="Z18" s="95">
        <f t="shared" si="7"/>
        <v>0.17807582654588511</v>
      </c>
      <c r="AA18" s="359">
        <v>0.76200000000000001</v>
      </c>
      <c r="AB18" s="50" t="s">
        <v>96</v>
      </c>
      <c r="AC18" s="359">
        <v>0.57899999999999996</v>
      </c>
      <c r="AD18" s="50" t="s">
        <v>96</v>
      </c>
      <c r="AE18" s="359">
        <v>1.1399999999999999</v>
      </c>
      <c r="AF18" s="50" t="s">
        <v>116</v>
      </c>
      <c r="AG18" s="94">
        <f t="shared" si="8"/>
        <v>0.82699999999999996</v>
      </c>
      <c r="AH18" s="95">
        <f t="shared" si="9"/>
        <v>0.28609264233810749</v>
      </c>
      <c r="AI18" s="359">
        <v>93.8</v>
      </c>
      <c r="AJ18" s="50" t="s">
        <v>35</v>
      </c>
      <c r="AK18" s="359">
        <v>93.6</v>
      </c>
      <c r="AL18" s="50" t="s">
        <v>35</v>
      </c>
      <c r="AM18" s="359">
        <v>109</v>
      </c>
      <c r="AN18" s="50" t="s">
        <v>35</v>
      </c>
      <c r="AO18" s="98">
        <f t="shared" si="10"/>
        <v>98.8</v>
      </c>
      <c r="AP18" s="95">
        <f t="shared" si="11"/>
        <v>8.8340251301431127</v>
      </c>
      <c r="AQ18" s="404">
        <v>856</v>
      </c>
      <c r="AR18" s="372" t="s">
        <v>51</v>
      </c>
      <c r="AS18" s="199">
        <f t="shared" si="12"/>
        <v>-766.39676113360326</v>
      </c>
      <c r="AT18" s="404">
        <v>882</v>
      </c>
      <c r="AU18" s="414" t="s">
        <v>51</v>
      </c>
      <c r="AV18" s="230">
        <f t="shared" si="13"/>
        <v>-792.71255060728754</v>
      </c>
      <c r="AW18" s="404">
        <v>834</v>
      </c>
      <c r="AX18" s="372" t="s">
        <v>51</v>
      </c>
      <c r="AY18" s="199">
        <f t="shared" si="14"/>
        <v>-744.12955465587049</v>
      </c>
      <c r="AZ18" s="264">
        <f>AVERAGE(AV18,AY18)</f>
        <v>-768.42105263157896</v>
      </c>
      <c r="BA18" s="257">
        <f>STDEV(AV18,AY18)</f>
        <v>34.353365887605577</v>
      </c>
      <c r="BB18" s="373">
        <f>1.19/2</f>
        <v>0.59499999999999997</v>
      </c>
      <c r="BC18" s="361" t="s">
        <v>116</v>
      </c>
      <c r="BD18" s="90">
        <f t="shared" si="17"/>
        <v>99.397773279352236</v>
      </c>
      <c r="BE18" s="373">
        <f>1.19/2</f>
        <v>0.59499999999999997</v>
      </c>
      <c r="BF18" s="361" t="s">
        <v>116</v>
      </c>
      <c r="BG18" s="90">
        <f t="shared" si="18"/>
        <v>99.397773279352236</v>
      </c>
      <c r="BH18" s="373">
        <f>1.19/2</f>
        <v>0.59499999999999997</v>
      </c>
      <c r="BI18" s="361" t="s">
        <v>116</v>
      </c>
      <c r="BJ18" s="90">
        <f t="shared" si="19"/>
        <v>99.397773279352236</v>
      </c>
      <c r="BK18" s="259">
        <f t="shared" si="20"/>
        <v>99.397773279352236</v>
      </c>
      <c r="BL18" s="257">
        <f t="shared" si="21"/>
        <v>0</v>
      </c>
      <c r="BM18" s="362">
        <f>1.19/2</f>
        <v>0.59499999999999997</v>
      </c>
      <c r="BN18" s="50" t="s">
        <v>116</v>
      </c>
      <c r="BO18" s="90">
        <f t="shared" si="22"/>
        <v>99.397773279352236</v>
      </c>
      <c r="BP18" s="362">
        <f>1.19/2</f>
        <v>0.59499999999999997</v>
      </c>
      <c r="BQ18" s="50" t="s">
        <v>116</v>
      </c>
      <c r="BR18" s="90">
        <f t="shared" si="23"/>
        <v>99.397773279352236</v>
      </c>
      <c r="BS18" s="362">
        <f>1.19/2</f>
        <v>0.59499999999999997</v>
      </c>
      <c r="BT18" s="50" t="s">
        <v>116</v>
      </c>
      <c r="BU18" s="90">
        <f t="shared" si="24"/>
        <v>99.397773279352236</v>
      </c>
      <c r="BV18" s="259">
        <f t="shared" si="25"/>
        <v>99.397773279352236</v>
      </c>
      <c r="BW18" s="259">
        <f t="shared" si="26"/>
        <v>0</v>
      </c>
      <c r="BX18" s="362">
        <f>1.16/2</f>
        <v>0.57999999999999996</v>
      </c>
      <c r="BY18" s="50" t="s">
        <v>116</v>
      </c>
      <c r="BZ18" s="90">
        <f t="shared" si="27"/>
        <v>99.412955465587046</v>
      </c>
      <c r="CA18" s="362">
        <f>1.14/2</f>
        <v>0.56999999999999995</v>
      </c>
      <c r="CB18" s="50" t="s">
        <v>116</v>
      </c>
      <c r="CC18" s="90">
        <f t="shared" si="28"/>
        <v>99.42307692307692</v>
      </c>
      <c r="CD18" s="362">
        <f>1.11/2</f>
        <v>0.55500000000000005</v>
      </c>
      <c r="CE18" s="50" t="s">
        <v>116</v>
      </c>
      <c r="CF18" s="90">
        <f t="shared" si="29"/>
        <v>99.43825910931173</v>
      </c>
      <c r="CG18" s="259">
        <f t="shared" si="52"/>
        <v>99.42476383265857</v>
      </c>
      <c r="CH18" s="257">
        <f t="shared" si="53"/>
        <v>1.2735888048695829E-2</v>
      </c>
      <c r="CI18" s="359">
        <v>12.1</v>
      </c>
      <c r="CJ18" s="50" t="s">
        <v>35</v>
      </c>
      <c r="CK18" s="359">
        <v>14.6</v>
      </c>
      <c r="CL18" s="50" t="s">
        <v>35</v>
      </c>
      <c r="CM18" s="359">
        <v>18.8</v>
      </c>
      <c r="CN18" s="361" t="s">
        <v>35</v>
      </c>
      <c r="CO18" s="98">
        <f t="shared" si="0"/>
        <v>15.166666666666666</v>
      </c>
      <c r="CP18" s="95">
        <f t="shared" si="1"/>
        <v>3.3857544703261206</v>
      </c>
      <c r="CQ18" s="359">
        <v>15.5</v>
      </c>
      <c r="CR18" s="50" t="s">
        <v>35</v>
      </c>
      <c r="CS18" s="90">
        <f t="shared" si="32"/>
        <v>-2.197802197802202</v>
      </c>
      <c r="CT18" s="359">
        <v>12.5</v>
      </c>
      <c r="CU18" s="50" t="s">
        <v>35</v>
      </c>
      <c r="CV18" s="90">
        <f t="shared" si="33"/>
        <v>17.582417582417577</v>
      </c>
      <c r="CW18" s="359">
        <v>12.2</v>
      </c>
      <c r="CX18" s="50" t="s">
        <v>35</v>
      </c>
      <c r="CY18" s="90">
        <f t="shared" si="34"/>
        <v>19.560439560439562</v>
      </c>
      <c r="CZ18" s="259">
        <f t="shared" si="35"/>
        <v>11.648351648351644</v>
      </c>
      <c r="DA18" s="257">
        <f t="shared" si="36"/>
        <v>12.031837972018462</v>
      </c>
      <c r="DB18" s="362">
        <v>0.61</v>
      </c>
      <c r="DC18" s="50" t="s">
        <v>96</v>
      </c>
      <c r="DD18" s="90">
        <f t="shared" si="37"/>
        <v>95.978021978021971</v>
      </c>
      <c r="DE18" s="362">
        <v>0.61</v>
      </c>
      <c r="DF18" s="50" t="s">
        <v>96</v>
      </c>
      <c r="DG18" s="90">
        <f t="shared" si="38"/>
        <v>95.978021978021971</v>
      </c>
      <c r="DH18" s="362">
        <v>0.59499999999999997</v>
      </c>
      <c r="DI18" s="50" t="s">
        <v>96</v>
      </c>
      <c r="DJ18" s="90">
        <f t="shared" si="39"/>
        <v>96.076923076923066</v>
      </c>
      <c r="DK18" s="259">
        <f t="shared" si="40"/>
        <v>96.010989010989007</v>
      </c>
      <c r="DL18" s="257">
        <f t="shared" si="41"/>
        <v>5.7100576073697E-2</v>
      </c>
      <c r="DM18" s="362">
        <v>0.61</v>
      </c>
      <c r="DN18" s="50" t="s">
        <v>96</v>
      </c>
      <c r="DO18" s="90">
        <f t="shared" si="42"/>
        <v>95.978021978021971</v>
      </c>
      <c r="DP18" s="362">
        <v>0.57499999999999996</v>
      </c>
      <c r="DQ18" s="50" t="s">
        <v>96</v>
      </c>
      <c r="DR18" s="90">
        <f t="shared" si="43"/>
        <v>96.208791208791212</v>
      </c>
      <c r="DS18" s="362">
        <v>0.61</v>
      </c>
      <c r="DT18" s="50" t="s">
        <v>96</v>
      </c>
      <c r="DU18" s="90">
        <f t="shared" si="44"/>
        <v>95.978021978021971</v>
      </c>
      <c r="DV18" s="259">
        <f t="shared" si="45"/>
        <v>96.054945054945051</v>
      </c>
      <c r="DW18" s="257">
        <f t="shared" si="46"/>
        <v>0.13323467750530393</v>
      </c>
      <c r="DX18" s="362">
        <f>1.16/2</f>
        <v>0.57999999999999996</v>
      </c>
      <c r="DY18" s="50" t="s">
        <v>116</v>
      </c>
      <c r="DZ18" s="90">
        <f t="shared" si="47"/>
        <v>96.175824175824175</v>
      </c>
      <c r="EA18" s="362">
        <f>1.19/2</f>
        <v>0.59499999999999997</v>
      </c>
      <c r="EB18" s="50" t="s">
        <v>116</v>
      </c>
      <c r="EC18" s="90">
        <f t="shared" si="48"/>
        <v>96.076923076923066</v>
      </c>
      <c r="ED18" s="362">
        <f>1.16/2</f>
        <v>0.57999999999999996</v>
      </c>
      <c r="EE18" s="50" t="s">
        <v>116</v>
      </c>
      <c r="EF18" s="90">
        <f t="shared" si="49"/>
        <v>96.175824175824175</v>
      </c>
      <c r="EG18" s="259">
        <f t="shared" si="50"/>
        <v>96.142857142857153</v>
      </c>
      <c r="EH18" s="257">
        <f t="shared" si="51"/>
        <v>5.7100576073705202E-2</v>
      </c>
    </row>
    <row r="19" spans="1:138" x14ac:dyDescent="0.25">
      <c r="A19" s="17" t="s">
        <v>124</v>
      </c>
      <c r="C19" s="15">
        <v>1.1100000000000001</v>
      </c>
      <c r="D19" s="46" t="s">
        <v>116</v>
      </c>
      <c r="E19" s="15">
        <v>1.1499999999999999</v>
      </c>
      <c r="F19" s="46" t="s">
        <v>116</v>
      </c>
      <c r="G19" s="15">
        <v>1.1399999999999999</v>
      </c>
      <c r="H19" s="46" t="s">
        <v>116</v>
      </c>
      <c r="I19" s="94">
        <f t="shared" si="2"/>
        <v>1.1333333333333331</v>
      </c>
      <c r="J19" s="95">
        <f t="shared" si="3"/>
        <v>2.0816659994661223E-2</v>
      </c>
      <c r="K19" s="15">
        <v>1.1100000000000001</v>
      </c>
      <c r="L19" s="46" t="s">
        <v>116</v>
      </c>
      <c r="M19" s="15">
        <v>1.1499999999999999</v>
      </c>
      <c r="N19" s="46" t="s">
        <v>116</v>
      </c>
      <c r="O19" s="15">
        <v>1.05</v>
      </c>
      <c r="P19" s="46" t="s">
        <v>116</v>
      </c>
      <c r="Q19" s="94">
        <f t="shared" si="4"/>
        <v>1.1033333333333333</v>
      </c>
      <c r="R19" s="95">
        <f t="shared" si="5"/>
        <v>5.0332229568471609E-2</v>
      </c>
      <c r="S19" s="15">
        <v>1.06</v>
      </c>
      <c r="T19" s="46" t="s">
        <v>116</v>
      </c>
      <c r="U19" s="15">
        <v>1.1599999999999999</v>
      </c>
      <c r="V19" s="46" t="s">
        <v>116</v>
      </c>
      <c r="W19" s="15">
        <v>1.1399999999999999</v>
      </c>
      <c r="X19" s="46" t="s">
        <v>116</v>
      </c>
      <c r="Y19" s="94">
        <f t="shared" si="6"/>
        <v>1.1199999999999999</v>
      </c>
      <c r="Z19" s="95">
        <f t="shared" si="7"/>
        <v>5.2915026221291732E-2</v>
      </c>
      <c r="AA19" s="15">
        <v>1.1100000000000001</v>
      </c>
      <c r="AB19" s="46" t="s">
        <v>116</v>
      </c>
      <c r="AC19" s="15">
        <v>1.1100000000000001</v>
      </c>
      <c r="AD19" s="46" t="s">
        <v>116</v>
      </c>
      <c r="AE19" s="15">
        <v>1.1399999999999999</v>
      </c>
      <c r="AF19" s="46" t="s">
        <v>116</v>
      </c>
      <c r="AG19" s="94">
        <f t="shared" si="8"/>
        <v>1.1200000000000001</v>
      </c>
      <c r="AH19" s="95">
        <f t="shared" si="9"/>
        <v>1.7320508075688662E-2</v>
      </c>
      <c r="AI19" s="357">
        <v>0.53</v>
      </c>
      <c r="AJ19" s="46" t="s">
        <v>96</v>
      </c>
      <c r="AK19" s="357">
        <v>0.57999999999999996</v>
      </c>
      <c r="AL19" s="46" t="s">
        <v>96</v>
      </c>
      <c r="AM19" s="357">
        <v>0.59499999999999997</v>
      </c>
      <c r="AN19" s="46" t="s">
        <v>96</v>
      </c>
      <c r="AO19" s="184">
        <f t="shared" si="10"/>
        <v>0.56833333333333325</v>
      </c>
      <c r="AP19" s="95">
        <f t="shared" si="11"/>
        <v>3.4034296427770193E-2</v>
      </c>
      <c r="AQ19" s="15">
        <v>36.6</v>
      </c>
      <c r="AR19" s="46" t="s">
        <v>35</v>
      </c>
      <c r="AS19" s="90">
        <f t="shared" si="12"/>
        <v>-6339.8826979472151</v>
      </c>
      <c r="AT19" s="365">
        <v>32.4</v>
      </c>
      <c r="AU19" s="420" t="s">
        <v>35</v>
      </c>
      <c r="AV19" s="421">
        <f t="shared" si="13"/>
        <v>-5600.8797653958954</v>
      </c>
      <c r="AW19" s="365">
        <v>33.200000000000003</v>
      </c>
      <c r="AX19" s="46" t="s">
        <v>35</v>
      </c>
      <c r="AY19" s="90">
        <f t="shared" si="14"/>
        <v>-5741.6422287390042</v>
      </c>
      <c r="AZ19" s="256">
        <f t="shared" si="15"/>
        <v>-5894.1348973607055</v>
      </c>
      <c r="BA19" s="257">
        <f t="shared" si="16"/>
        <v>392.39246178716081</v>
      </c>
      <c r="BB19" s="328">
        <v>1.19</v>
      </c>
      <c r="BC19" s="299" t="s">
        <v>116</v>
      </c>
      <c r="BD19" s="90">
        <f t="shared" si="17"/>
        <v>-109.38416422287392</v>
      </c>
      <c r="BE19" s="370">
        <v>10.3</v>
      </c>
      <c r="BF19" s="299" t="s">
        <v>35</v>
      </c>
      <c r="BG19" s="90">
        <f t="shared" si="18"/>
        <v>-1712.3167155425226</v>
      </c>
      <c r="BH19" s="370">
        <v>10.6</v>
      </c>
      <c r="BI19" s="299" t="s">
        <v>35</v>
      </c>
      <c r="BJ19" s="90">
        <f t="shared" si="19"/>
        <v>-1765.1026392961878</v>
      </c>
      <c r="BK19" s="406">
        <f>AVERAGE(BG19,BJ19)</f>
        <v>-1738.7096774193551</v>
      </c>
      <c r="BL19" s="259">
        <f>AVERAGE(BH19,BK19)</f>
        <v>-864.0548387096776</v>
      </c>
      <c r="BM19" s="357">
        <f>1.19/2</f>
        <v>0.59499999999999997</v>
      </c>
      <c r="BN19" s="46" t="s">
        <v>116</v>
      </c>
      <c r="BO19" s="90">
        <f t="shared" si="22"/>
        <v>-4.6920821114369611</v>
      </c>
      <c r="BP19" s="357">
        <f>1.19/2</f>
        <v>0.59499999999999997</v>
      </c>
      <c r="BQ19" s="46" t="s">
        <v>116</v>
      </c>
      <c r="BR19" s="90">
        <f t="shared" si="23"/>
        <v>-4.6920821114369611</v>
      </c>
      <c r="BS19" s="357">
        <f>1.19/2</f>
        <v>0.59499999999999997</v>
      </c>
      <c r="BT19" s="46" t="s">
        <v>116</v>
      </c>
      <c r="BU19" s="90">
        <f t="shared" si="24"/>
        <v>-4.6920821114369611</v>
      </c>
      <c r="BV19" s="259">
        <f t="shared" si="25"/>
        <v>-4.6920821114369611</v>
      </c>
      <c r="BW19" s="259">
        <f t="shared" si="26"/>
        <v>0</v>
      </c>
      <c r="BX19" s="357">
        <f>1.16/2</f>
        <v>0.57999999999999996</v>
      </c>
      <c r="BY19" s="46" t="s">
        <v>116</v>
      </c>
      <c r="BZ19" s="90">
        <f t="shared" si="27"/>
        <v>-2.0527859237536741</v>
      </c>
      <c r="CA19" s="357">
        <f>1.14/2</f>
        <v>0.56999999999999995</v>
      </c>
      <c r="CB19" s="46" t="s">
        <v>116</v>
      </c>
      <c r="CC19" s="90">
        <f t="shared" si="28"/>
        <v>-0.29325513196481617</v>
      </c>
      <c r="CD19" s="357">
        <f>1.11/2</f>
        <v>0.55500000000000005</v>
      </c>
      <c r="CE19" s="46" t="s">
        <v>116</v>
      </c>
      <c r="CF19" s="90">
        <f t="shared" si="29"/>
        <v>2.3460410557184517</v>
      </c>
      <c r="CG19" s="259">
        <f t="shared" si="52"/>
        <v>-1.2878587085651816E-14</v>
      </c>
      <c r="CH19" s="257">
        <f t="shared" si="53"/>
        <v>2.2140276936277776</v>
      </c>
      <c r="CI19" s="15">
        <v>1.22</v>
      </c>
      <c r="CJ19" s="46" t="s">
        <v>116</v>
      </c>
      <c r="CK19" s="15">
        <v>7.48</v>
      </c>
      <c r="CL19" s="46" t="s">
        <v>35</v>
      </c>
      <c r="CM19" s="15">
        <v>10.7</v>
      </c>
      <c r="CN19" s="299" t="s">
        <v>35</v>
      </c>
      <c r="CO19" s="96">
        <f>AVERAGE(CK19,CM19)</f>
        <v>9.09</v>
      </c>
      <c r="CP19" s="95">
        <f>STDEV(CK19,CM19)</f>
        <v>2.2768838354206777</v>
      </c>
      <c r="CQ19" s="15">
        <v>15</v>
      </c>
      <c r="CR19" s="46" t="s">
        <v>35</v>
      </c>
      <c r="CS19" s="90">
        <f t="shared" si="32"/>
        <v>-65.016501650165011</v>
      </c>
      <c r="CT19" s="15">
        <v>10.8</v>
      </c>
      <c r="CU19" s="46" t="s">
        <v>35</v>
      </c>
      <c r="CV19" s="90">
        <f t="shared" si="33"/>
        <v>-18.811881188118821</v>
      </c>
      <c r="CW19" s="15">
        <v>11.2</v>
      </c>
      <c r="CX19" s="46" t="s">
        <v>35</v>
      </c>
      <c r="CY19" s="90">
        <f t="shared" si="34"/>
        <v>-23.212321232123205</v>
      </c>
      <c r="CZ19" s="259">
        <f t="shared" si="35"/>
        <v>-35.680234690135677</v>
      </c>
      <c r="DA19" s="257">
        <f t="shared" si="36"/>
        <v>25.501046792392682</v>
      </c>
      <c r="DB19" s="366">
        <v>0.61</v>
      </c>
      <c r="DC19" s="367" t="s">
        <v>96</v>
      </c>
      <c r="DD19" s="90">
        <f t="shared" si="37"/>
        <v>93.289328932893298</v>
      </c>
      <c r="DE19" s="366">
        <f>1.22/2</f>
        <v>0.61</v>
      </c>
      <c r="DF19" s="367" t="s">
        <v>116</v>
      </c>
      <c r="DG19" s="90">
        <f t="shared" si="38"/>
        <v>93.289328932893298</v>
      </c>
      <c r="DH19" s="366">
        <v>0.59499999999999997</v>
      </c>
      <c r="DI19" s="46" t="s">
        <v>96</v>
      </c>
      <c r="DJ19" s="90">
        <f t="shared" si="39"/>
        <v>93.454345434543455</v>
      </c>
      <c r="DK19" s="259">
        <f t="shared" si="40"/>
        <v>93.34433443344335</v>
      </c>
      <c r="DL19" s="257">
        <f t="shared" si="41"/>
        <v>9.5272321648448732E-2</v>
      </c>
      <c r="DM19" s="357">
        <v>0.61</v>
      </c>
      <c r="DN19" s="46" t="s">
        <v>96</v>
      </c>
      <c r="DO19" s="90">
        <f t="shared" si="42"/>
        <v>93.289328932893298</v>
      </c>
      <c r="DP19" s="366">
        <v>0.57499999999999996</v>
      </c>
      <c r="DQ19" s="46" t="s">
        <v>96</v>
      </c>
      <c r="DR19" s="90">
        <f t="shared" si="43"/>
        <v>93.67436743674368</v>
      </c>
      <c r="DS19" s="357">
        <v>0.61</v>
      </c>
      <c r="DT19" s="46" t="s">
        <v>96</v>
      </c>
      <c r="DU19" s="90">
        <f t="shared" si="44"/>
        <v>93.289328932893298</v>
      </c>
      <c r="DV19" s="259">
        <f t="shared" si="45"/>
        <v>93.417675100843425</v>
      </c>
      <c r="DW19" s="257">
        <f t="shared" si="46"/>
        <v>0.22230208384638858</v>
      </c>
      <c r="DX19" s="357">
        <f>1.16/2</f>
        <v>0.57999999999999996</v>
      </c>
      <c r="DY19" s="46" t="s">
        <v>116</v>
      </c>
      <c r="DZ19" s="90">
        <f t="shared" si="47"/>
        <v>93.619361936193627</v>
      </c>
      <c r="EA19" s="357">
        <f>1.19/2</f>
        <v>0.59499999999999997</v>
      </c>
      <c r="EB19" s="46" t="s">
        <v>116</v>
      </c>
      <c r="EC19" s="90">
        <f t="shared" si="48"/>
        <v>93.454345434543455</v>
      </c>
      <c r="ED19" s="357">
        <f>1.16/2</f>
        <v>0.57999999999999996</v>
      </c>
      <c r="EE19" s="46" t="s">
        <v>116</v>
      </c>
      <c r="EF19" s="90">
        <f t="shared" si="49"/>
        <v>93.619361936193627</v>
      </c>
      <c r="EG19" s="259">
        <f t="shared" si="50"/>
        <v>93.564356435643575</v>
      </c>
      <c r="EH19" s="257">
        <f t="shared" si="51"/>
        <v>9.5272321648456934E-2</v>
      </c>
    </row>
    <row r="20" spans="1:138" x14ac:dyDescent="0.25">
      <c r="A20" s="27" t="s">
        <v>129</v>
      </c>
      <c r="B20" s="358"/>
      <c r="C20" s="359">
        <v>1.1100000000000001</v>
      </c>
      <c r="D20" s="50" t="s">
        <v>116</v>
      </c>
      <c r="E20" s="359">
        <v>1.1499999999999999</v>
      </c>
      <c r="F20" s="50" t="s">
        <v>116</v>
      </c>
      <c r="G20" s="359">
        <v>1.1399999999999999</v>
      </c>
      <c r="H20" s="50" t="s">
        <v>116</v>
      </c>
      <c r="I20" s="94">
        <f t="shared" si="2"/>
        <v>1.1333333333333331</v>
      </c>
      <c r="J20" s="95">
        <f t="shared" si="3"/>
        <v>2.0816659994661223E-2</v>
      </c>
      <c r="K20" s="359">
        <v>1.1100000000000001</v>
      </c>
      <c r="L20" s="50" t="s">
        <v>116</v>
      </c>
      <c r="M20" s="359">
        <v>5.25</v>
      </c>
      <c r="N20" s="50" t="s">
        <v>96</v>
      </c>
      <c r="O20" s="359">
        <v>1.5</v>
      </c>
      <c r="P20" s="50" t="s">
        <v>96</v>
      </c>
      <c r="Q20" s="94">
        <f t="shared" si="4"/>
        <v>2.62</v>
      </c>
      <c r="R20" s="95">
        <f t="shared" si="5"/>
        <v>2.2859790025282383</v>
      </c>
      <c r="S20" s="359">
        <v>1.06</v>
      </c>
      <c r="T20" s="50" t="s">
        <v>116</v>
      </c>
      <c r="U20" s="359">
        <v>1.1599999999999999</v>
      </c>
      <c r="V20" s="50" t="s">
        <v>116</v>
      </c>
      <c r="W20" s="359">
        <v>1.1399999999999999</v>
      </c>
      <c r="X20" s="50" t="s">
        <v>116</v>
      </c>
      <c r="Y20" s="94">
        <f t="shared" si="6"/>
        <v>1.1199999999999999</v>
      </c>
      <c r="Z20" s="95">
        <f t="shared" si="7"/>
        <v>5.2915026221291732E-2</v>
      </c>
      <c r="AA20" s="359">
        <v>1.1100000000000001</v>
      </c>
      <c r="AB20" s="50" t="s">
        <v>116</v>
      </c>
      <c r="AC20" s="359">
        <v>1.1100000000000001</v>
      </c>
      <c r="AD20" s="50" t="s">
        <v>116</v>
      </c>
      <c r="AE20" s="359">
        <v>1.1399999999999999</v>
      </c>
      <c r="AF20" s="50" t="s">
        <v>116</v>
      </c>
      <c r="AG20" s="94">
        <f t="shared" si="8"/>
        <v>1.1200000000000001</v>
      </c>
      <c r="AH20" s="95">
        <f t="shared" si="9"/>
        <v>1.7320508075688662E-2</v>
      </c>
      <c r="AI20" s="359">
        <v>5210</v>
      </c>
      <c r="AJ20" s="50" t="s">
        <v>51</v>
      </c>
      <c r="AK20" s="359">
        <v>5070</v>
      </c>
      <c r="AL20" s="50" t="s">
        <v>51</v>
      </c>
      <c r="AM20" s="359">
        <v>5680</v>
      </c>
      <c r="AN20" s="50" t="s">
        <v>51</v>
      </c>
      <c r="AO20" s="98">
        <f t="shared" si="10"/>
        <v>5320</v>
      </c>
      <c r="AP20" s="95">
        <f t="shared" si="11"/>
        <v>319.53090617340916</v>
      </c>
      <c r="AQ20" s="359">
        <v>25300</v>
      </c>
      <c r="AR20" s="50" t="s">
        <v>51</v>
      </c>
      <c r="AS20" s="90">
        <f t="shared" si="12"/>
        <v>-375.56390977443613</v>
      </c>
      <c r="AT20" s="359">
        <v>24700</v>
      </c>
      <c r="AU20" s="50" t="s">
        <v>51</v>
      </c>
      <c r="AV20" s="90">
        <f t="shared" si="13"/>
        <v>-364.28571428571428</v>
      </c>
      <c r="AW20" s="359">
        <v>20200</v>
      </c>
      <c r="AX20" s="50" t="s">
        <v>51</v>
      </c>
      <c r="AY20" s="90">
        <f t="shared" si="14"/>
        <v>-279.69924812030075</v>
      </c>
      <c r="AZ20" s="256">
        <f t="shared" si="15"/>
        <v>-339.84962406015035</v>
      </c>
      <c r="BA20" s="257">
        <f t="shared" si="16"/>
        <v>52.396089717166802</v>
      </c>
      <c r="BB20" s="360">
        <v>1870</v>
      </c>
      <c r="BC20" s="361" t="s">
        <v>51</v>
      </c>
      <c r="BD20" s="90">
        <f t="shared" si="17"/>
        <v>64.849624060150376</v>
      </c>
      <c r="BE20" s="360">
        <v>3340</v>
      </c>
      <c r="BF20" s="361" t="s">
        <v>51</v>
      </c>
      <c r="BG20" s="90">
        <f t="shared" si="18"/>
        <v>37.218045112781958</v>
      </c>
      <c r="BH20" s="360">
        <v>3280</v>
      </c>
      <c r="BI20" s="361" t="s">
        <v>51</v>
      </c>
      <c r="BJ20" s="90">
        <f t="shared" si="19"/>
        <v>38.345864661654133</v>
      </c>
      <c r="BK20" s="259">
        <f t="shared" si="20"/>
        <v>46.804511278195491</v>
      </c>
      <c r="BL20" s="257">
        <f t="shared" si="21"/>
        <v>15.637696944205288</v>
      </c>
      <c r="BM20" s="359">
        <v>540</v>
      </c>
      <c r="BN20" s="50" t="s">
        <v>51</v>
      </c>
      <c r="BO20" s="90">
        <f t="shared" si="22"/>
        <v>89.849624060150376</v>
      </c>
      <c r="BP20" s="359">
        <v>504</v>
      </c>
      <c r="BQ20" s="50" t="s">
        <v>51</v>
      </c>
      <c r="BR20" s="90">
        <f t="shared" si="23"/>
        <v>90.526315789473685</v>
      </c>
      <c r="BS20" s="359">
        <v>312</v>
      </c>
      <c r="BT20" s="50" t="s">
        <v>51</v>
      </c>
      <c r="BU20" s="90">
        <f t="shared" si="24"/>
        <v>94.135338345864668</v>
      </c>
      <c r="BV20" s="259">
        <f t="shared" si="25"/>
        <v>91.503759398496243</v>
      </c>
      <c r="BW20" s="259">
        <f t="shared" si="26"/>
        <v>2.3039929994052009</v>
      </c>
      <c r="BX20" s="359">
        <v>106</v>
      </c>
      <c r="BY20" s="50" t="s">
        <v>35</v>
      </c>
      <c r="BZ20" s="90">
        <f t="shared" si="27"/>
        <v>98.007518796992471</v>
      </c>
      <c r="CA20" s="359">
        <v>79.7</v>
      </c>
      <c r="CB20" s="50" t="s">
        <v>35</v>
      </c>
      <c r="CC20" s="90">
        <f t="shared" si="28"/>
        <v>98.501879699248121</v>
      </c>
      <c r="CD20" s="359">
        <v>200</v>
      </c>
      <c r="CE20" s="50" t="s">
        <v>35</v>
      </c>
      <c r="CF20" s="90">
        <f t="shared" si="29"/>
        <v>96.240601503759393</v>
      </c>
      <c r="CG20" s="259">
        <f t="shared" si="52"/>
        <v>97.583333333333329</v>
      </c>
      <c r="CH20" s="257">
        <f t="shared" si="53"/>
        <v>1.1888207392340449</v>
      </c>
      <c r="CI20" s="359">
        <v>20600</v>
      </c>
      <c r="CJ20" s="50" t="s">
        <v>51</v>
      </c>
      <c r="CK20" s="359">
        <v>19800</v>
      </c>
      <c r="CL20" s="50" t="s">
        <v>51</v>
      </c>
      <c r="CM20" s="359">
        <v>30500</v>
      </c>
      <c r="CN20" s="361" t="s">
        <v>51</v>
      </c>
      <c r="CO20" s="98">
        <f t="shared" ref="CO20:CO34" si="54">AVERAGE(CI20,CK20,CM20)</f>
        <v>23633.333333333332</v>
      </c>
      <c r="CP20" s="95">
        <f t="shared" ref="CP20:CP34" si="55">STDEV(CI20,CK20,CM20)</f>
        <v>5960.1454120963672</v>
      </c>
      <c r="CQ20" s="359">
        <v>20200</v>
      </c>
      <c r="CR20" s="50" t="s">
        <v>51</v>
      </c>
      <c r="CS20" s="90">
        <f t="shared" si="32"/>
        <v>14.527503526093085</v>
      </c>
      <c r="CT20" s="359">
        <v>16500</v>
      </c>
      <c r="CU20" s="50" t="s">
        <v>51</v>
      </c>
      <c r="CV20" s="90">
        <f t="shared" si="33"/>
        <v>30.18335684062059</v>
      </c>
      <c r="CW20" s="359">
        <v>17800</v>
      </c>
      <c r="CX20" s="50" t="s">
        <v>51</v>
      </c>
      <c r="CY20" s="90">
        <f t="shared" si="34"/>
        <v>24.682651622002815</v>
      </c>
      <c r="CZ20" s="259">
        <f>AVERAGE(CS20,CV20,CY20)</f>
        <v>23.131170662905493</v>
      </c>
      <c r="DA20" s="257">
        <f t="shared" si="36"/>
        <v>7.94240238380881</v>
      </c>
      <c r="DB20" s="359">
        <v>1920</v>
      </c>
      <c r="DC20" s="50" t="s">
        <v>51</v>
      </c>
      <c r="DD20" s="90">
        <f t="shared" si="37"/>
        <v>91.875881523272213</v>
      </c>
      <c r="DE20" s="359">
        <v>2180</v>
      </c>
      <c r="DF20" s="50" t="s">
        <v>51</v>
      </c>
      <c r="DG20" s="90">
        <f t="shared" si="38"/>
        <v>90.775740479548659</v>
      </c>
      <c r="DH20" s="359">
        <v>2800</v>
      </c>
      <c r="DI20" s="50" t="s">
        <v>51</v>
      </c>
      <c r="DJ20" s="90">
        <f t="shared" si="39"/>
        <v>88.15232722143864</v>
      </c>
      <c r="DK20" s="259">
        <f t="shared" si="40"/>
        <v>90.267983074753189</v>
      </c>
      <c r="DL20" s="257">
        <f t="shared" si="41"/>
        <v>1.913002181459633</v>
      </c>
      <c r="DM20" s="359">
        <v>1300</v>
      </c>
      <c r="DN20" s="50" t="s">
        <v>51</v>
      </c>
      <c r="DO20" s="90">
        <f t="shared" si="42"/>
        <v>94.499294781382233</v>
      </c>
      <c r="DP20" s="359">
        <v>1190</v>
      </c>
      <c r="DQ20" s="50" t="s">
        <v>51</v>
      </c>
      <c r="DR20" s="90">
        <f t="shared" si="43"/>
        <v>94.964739069111431</v>
      </c>
      <c r="DS20" s="359">
        <v>1400</v>
      </c>
      <c r="DT20" s="50" t="s">
        <v>51</v>
      </c>
      <c r="DU20" s="90">
        <f t="shared" si="44"/>
        <v>94.07616361071932</v>
      </c>
      <c r="DV20" s="259">
        <f t="shared" si="45"/>
        <v>94.513399153737666</v>
      </c>
      <c r="DW20" s="257">
        <f t="shared" si="46"/>
        <v>0.44445560667387596</v>
      </c>
      <c r="DX20" s="359">
        <v>160</v>
      </c>
      <c r="DY20" s="50" t="s">
        <v>35</v>
      </c>
      <c r="DZ20" s="90">
        <f t="shared" si="47"/>
        <v>99.322990126939345</v>
      </c>
      <c r="EA20" s="359">
        <v>144</v>
      </c>
      <c r="EB20" s="50" t="s">
        <v>35</v>
      </c>
      <c r="EC20" s="90">
        <f t="shared" si="48"/>
        <v>99.390691114245413</v>
      </c>
      <c r="ED20" s="359">
        <v>130</v>
      </c>
      <c r="EE20" s="50" t="s">
        <v>35</v>
      </c>
      <c r="EF20" s="90">
        <f t="shared" si="49"/>
        <v>99.449929478138216</v>
      </c>
      <c r="EG20" s="259">
        <f t="shared" si="50"/>
        <v>99.387870239774315</v>
      </c>
      <c r="EH20" s="257">
        <f t="shared" si="51"/>
        <v>6.3516672774034749E-2</v>
      </c>
    </row>
    <row r="21" spans="1:138" x14ac:dyDescent="0.25">
      <c r="A21" s="17" t="s">
        <v>139</v>
      </c>
      <c r="C21" s="15">
        <v>0.55600000000000005</v>
      </c>
      <c r="D21" s="46" t="s">
        <v>116</v>
      </c>
      <c r="E21" s="15">
        <v>0.57599999999999996</v>
      </c>
      <c r="F21" s="46" t="s">
        <v>116</v>
      </c>
      <c r="G21" s="15">
        <v>0.56799999999999995</v>
      </c>
      <c r="H21" s="46" t="s">
        <v>116</v>
      </c>
      <c r="I21" s="94">
        <f t="shared" si="2"/>
        <v>0.56666666666666676</v>
      </c>
      <c r="J21" s="95">
        <f t="shared" si="3"/>
        <v>1.0066445913694284E-2</v>
      </c>
      <c r="K21" s="15">
        <v>2.65</v>
      </c>
      <c r="L21" s="46" t="s">
        <v>96</v>
      </c>
      <c r="M21" s="15">
        <v>1.91</v>
      </c>
      <c r="N21" s="46" t="s">
        <v>96</v>
      </c>
      <c r="O21" s="356">
        <v>5.32</v>
      </c>
      <c r="P21" s="46" t="s">
        <v>35</v>
      </c>
      <c r="Q21" s="94">
        <f t="shared" si="4"/>
        <v>3.293333333333333</v>
      </c>
      <c r="R21" s="95">
        <f t="shared" si="5"/>
        <v>1.7937205282131705</v>
      </c>
      <c r="S21" s="15">
        <v>0.53200000000000003</v>
      </c>
      <c r="T21" s="46" t="s">
        <v>116</v>
      </c>
      <c r="U21" s="15">
        <v>0.318</v>
      </c>
      <c r="V21" s="46" t="s">
        <v>96</v>
      </c>
      <c r="W21" s="15">
        <v>0.56799999999999995</v>
      </c>
      <c r="X21" s="46" t="s">
        <v>116</v>
      </c>
      <c r="Y21" s="94">
        <f t="shared" si="6"/>
        <v>0.47266666666666673</v>
      </c>
      <c r="Z21" s="95">
        <f t="shared" si="7"/>
        <v>0.13514930015850318</v>
      </c>
      <c r="AA21" s="15">
        <v>0.30499999999999999</v>
      </c>
      <c r="AB21" s="46" t="s">
        <v>96</v>
      </c>
      <c r="AC21" s="15">
        <v>0.23599999999999999</v>
      </c>
      <c r="AD21" s="46" t="s">
        <v>96</v>
      </c>
      <c r="AE21" s="15">
        <v>0.34200000000000003</v>
      </c>
      <c r="AF21" s="46" t="s">
        <v>96</v>
      </c>
      <c r="AG21" s="94">
        <f t="shared" si="8"/>
        <v>0.29433333333333334</v>
      </c>
      <c r="AH21" s="95">
        <f t="shared" si="9"/>
        <v>5.3799008664968277E-2</v>
      </c>
      <c r="AI21" s="357">
        <v>0.26600000000000001</v>
      </c>
      <c r="AJ21" s="46" t="s">
        <v>96</v>
      </c>
      <c r="AK21" s="357">
        <v>0.29049999999999998</v>
      </c>
      <c r="AL21" s="46" t="s">
        <v>96</v>
      </c>
      <c r="AM21" s="357">
        <v>0.29749999999999999</v>
      </c>
      <c r="AN21" s="46" t="s">
        <v>96</v>
      </c>
      <c r="AO21" s="184">
        <f t="shared" si="10"/>
        <v>0.28466666666666668</v>
      </c>
      <c r="AP21" s="95">
        <f t="shared" si="11"/>
        <v>1.6540354691884113E-2</v>
      </c>
      <c r="AQ21" s="15">
        <v>19.100000000000001</v>
      </c>
      <c r="AR21" s="46" t="s">
        <v>35</v>
      </c>
      <c r="AS21" s="90">
        <f t="shared" si="12"/>
        <v>-6609.6018735363004</v>
      </c>
      <c r="AT21" s="15">
        <v>8.23</v>
      </c>
      <c r="AU21" s="46" t="s">
        <v>35</v>
      </c>
      <c r="AV21" s="90">
        <f t="shared" si="13"/>
        <v>-2791.1007025761128</v>
      </c>
      <c r="AW21" s="15">
        <v>9.69</v>
      </c>
      <c r="AX21" s="46" t="s">
        <v>35</v>
      </c>
      <c r="AY21" s="90">
        <f t="shared" si="14"/>
        <v>-3303.9812646370024</v>
      </c>
      <c r="AZ21" s="256">
        <f t="shared" si="15"/>
        <v>-4234.8946135831384</v>
      </c>
      <c r="BA21" s="257">
        <f t="shared" si="16"/>
        <v>2072.4834246841788</v>
      </c>
      <c r="BB21" s="328">
        <v>26.6</v>
      </c>
      <c r="BC21" s="299" t="s">
        <v>35</v>
      </c>
      <c r="BD21" s="90">
        <f t="shared" si="17"/>
        <v>-9244.2622950819677</v>
      </c>
      <c r="BE21" s="328">
        <v>25.7</v>
      </c>
      <c r="BF21" s="299" t="s">
        <v>35</v>
      </c>
      <c r="BG21" s="90">
        <f t="shared" si="18"/>
        <v>-8928.1030444964872</v>
      </c>
      <c r="BH21" s="328">
        <v>27.5</v>
      </c>
      <c r="BI21" s="299" t="s">
        <v>35</v>
      </c>
      <c r="BJ21" s="90">
        <f t="shared" si="19"/>
        <v>-9560.4215456674465</v>
      </c>
      <c r="BK21" s="259">
        <f t="shared" si="20"/>
        <v>-9244.2622950819677</v>
      </c>
      <c r="BL21" s="257">
        <f t="shared" si="21"/>
        <v>316.15925058547964</v>
      </c>
      <c r="BM21" s="362">
        <v>0.29749999999999999</v>
      </c>
      <c r="BN21" s="46" t="s">
        <v>96</v>
      </c>
      <c r="BO21" s="90">
        <f t="shared" si="22"/>
        <v>-4.5081967213114664</v>
      </c>
      <c r="BP21" s="362">
        <v>0.29749999999999999</v>
      </c>
      <c r="BQ21" s="46" t="s">
        <v>96</v>
      </c>
      <c r="BR21" s="90">
        <f t="shared" si="23"/>
        <v>-4.5081967213114664</v>
      </c>
      <c r="BS21" s="362">
        <v>0.29749999999999999</v>
      </c>
      <c r="BT21" s="46" t="s">
        <v>96</v>
      </c>
      <c r="BU21" s="90">
        <f t="shared" si="24"/>
        <v>-4.5081967213114664</v>
      </c>
      <c r="BV21" s="259">
        <f t="shared" si="25"/>
        <v>-4.5081967213114664</v>
      </c>
      <c r="BW21" s="259">
        <f t="shared" si="26"/>
        <v>0</v>
      </c>
      <c r="BX21" s="357">
        <v>0.29049999999999998</v>
      </c>
      <c r="BY21" s="46" t="s">
        <v>96</v>
      </c>
      <c r="BZ21" s="90">
        <f t="shared" si="27"/>
        <v>-2.0491803278688412</v>
      </c>
      <c r="CA21" s="357">
        <v>0.28399999999999997</v>
      </c>
      <c r="CB21" s="46" t="s">
        <v>96</v>
      </c>
      <c r="CC21" s="90">
        <f t="shared" si="28"/>
        <v>0.23419203747073919</v>
      </c>
      <c r="CD21" s="357">
        <v>0.27800000000000002</v>
      </c>
      <c r="CE21" s="46" t="s">
        <v>96</v>
      </c>
      <c r="CF21" s="90">
        <f t="shared" si="29"/>
        <v>2.3419203747072554</v>
      </c>
      <c r="CG21" s="259">
        <f t="shared" si="52"/>
        <v>0.17564402810305113</v>
      </c>
      <c r="CH21" s="257">
        <f t="shared" si="53"/>
        <v>2.1961357533385231</v>
      </c>
      <c r="CI21" s="15">
        <v>6080</v>
      </c>
      <c r="CJ21" s="46" t="s">
        <v>51</v>
      </c>
      <c r="CK21" s="15">
        <v>5210</v>
      </c>
      <c r="CL21" s="46" t="s">
        <v>51</v>
      </c>
      <c r="CM21" s="15">
        <v>8690</v>
      </c>
      <c r="CN21" s="299" t="s">
        <v>51</v>
      </c>
      <c r="CO21" s="98">
        <f t="shared" si="54"/>
        <v>6660</v>
      </c>
      <c r="CP21" s="95">
        <f t="shared" si="55"/>
        <v>1811.0494195355354</v>
      </c>
      <c r="CQ21" s="15">
        <v>8200</v>
      </c>
      <c r="CR21" s="46" t="s">
        <v>51</v>
      </c>
      <c r="CS21" s="90">
        <f t="shared" si="32"/>
        <v>-23.123123123123122</v>
      </c>
      <c r="CT21" s="15">
        <v>6420</v>
      </c>
      <c r="CU21" s="46" t="s">
        <v>51</v>
      </c>
      <c r="CV21" s="90">
        <f t="shared" si="33"/>
        <v>3.6036036036036037</v>
      </c>
      <c r="CW21" s="15">
        <v>6320</v>
      </c>
      <c r="CX21" s="46" t="s">
        <v>51</v>
      </c>
      <c r="CY21" s="90">
        <f t="shared" si="34"/>
        <v>5.1051051051051051</v>
      </c>
      <c r="CZ21" s="259">
        <f t="shared" si="35"/>
        <v>-4.8048048048048049</v>
      </c>
      <c r="DA21" s="257">
        <f t="shared" si="36"/>
        <v>15.881883269882703</v>
      </c>
      <c r="DB21" s="15">
        <v>3150</v>
      </c>
      <c r="DC21" s="46" t="s">
        <v>51</v>
      </c>
      <c r="DD21" s="90">
        <f t="shared" si="37"/>
        <v>52.702702702702695</v>
      </c>
      <c r="DE21" s="15">
        <v>4450</v>
      </c>
      <c r="DF21" s="46" t="s">
        <v>51</v>
      </c>
      <c r="DG21" s="90">
        <f t="shared" si="38"/>
        <v>33.183183183183182</v>
      </c>
      <c r="DH21" s="15">
        <v>3080</v>
      </c>
      <c r="DI21" s="46" t="s">
        <v>51</v>
      </c>
      <c r="DJ21" s="90">
        <f t="shared" si="39"/>
        <v>53.753753753753756</v>
      </c>
      <c r="DK21" s="259">
        <f t="shared" si="40"/>
        <v>46.546546546546544</v>
      </c>
      <c r="DL21" s="257">
        <f t="shared" si="41"/>
        <v>11.584937952528733</v>
      </c>
      <c r="DM21" s="15">
        <v>104</v>
      </c>
      <c r="DN21" s="46" t="s">
        <v>35</v>
      </c>
      <c r="DO21" s="90">
        <f t="shared" si="42"/>
        <v>98.438438438438439</v>
      </c>
      <c r="DP21" s="15">
        <v>58</v>
      </c>
      <c r="DQ21" s="46" t="s">
        <v>35</v>
      </c>
      <c r="DR21" s="90">
        <f t="shared" si="43"/>
        <v>99.12912912912914</v>
      </c>
      <c r="DS21" s="15">
        <v>106</v>
      </c>
      <c r="DT21" s="46" t="s">
        <v>35</v>
      </c>
      <c r="DU21" s="90">
        <f t="shared" si="44"/>
        <v>98.408408408408405</v>
      </c>
      <c r="DV21" s="259">
        <f t="shared" si="45"/>
        <v>98.658658658658666</v>
      </c>
      <c r="DW21" s="257">
        <f t="shared" si="46"/>
        <v>0.40771595304137448</v>
      </c>
      <c r="DX21" s="15">
        <v>25.1</v>
      </c>
      <c r="DY21" s="46" t="s">
        <v>35</v>
      </c>
      <c r="DZ21" s="90">
        <f t="shared" si="47"/>
        <v>99.623123123123108</v>
      </c>
      <c r="EA21" s="15">
        <v>22.9</v>
      </c>
      <c r="EB21" s="46" t="s">
        <v>35</v>
      </c>
      <c r="EC21" s="90">
        <f t="shared" si="48"/>
        <v>99.656156156156158</v>
      </c>
      <c r="ED21" s="15">
        <v>30.6</v>
      </c>
      <c r="EE21" s="46" t="s">
        <v>35</v>
      </c>
      <c r="EF21" s="90">
        <f t="shared" si="49"/>
        <v>99.540540540540533</v>
      </c>
      <c r="EG21" s="259">
        <f t="shared" si="50"/>
        <v>99.60660660660659</v>
      </c>
      <c r="EH21" s="257">
        <f t="shared" si="51"/>
        <v>5.9551147192350662E-2</v>
      </c>
    </row>
    <row r="22" spans="1:138" x14ac:dyDescent="0.25">
      <c r="A22" s="27" t="s">
        <v>144</v>
      </c>
      <c r="B22" s="358"/>
      <c r="C22" s="359">
        <v>1.1100000000000001</v>
      </c>
      <c r="D22" s="50" t="s">
        <v>116</v>
      </c>
      <c r="E22" s="359">
        <v>1.1499999999999999</v>
      </c>
      <c r="F22" s="50" t="s">
        <v>116</v>
      </c>
      <c r="G22" s="359">
        <v>1.1399999999999999</v>
      </c>
      <c r="H22" s="50" t="s">
        <v>116</v>
      </c>
      <c r="I22" s="94">
        <f t="shared" si="2"/>
        <v>1.1333333333333331</v>
      </c>
      <c r="J22" s="95">
        <f t="shared" si="3"/>
        <v>2.0816659994661223E-2</v>
      </c>
      <c r="K22" s="359">
        <v>1.1100000000000001</v>
      </c>
      <c r="L22" s="50" t="s">
        <v>116</v>
      </c>
      <c r="M22" s="359">
        <v>1.1499999999999999</v>
      </c>
      <c r="N22" s="50" t="s">
        <v>116</v>
      </c>
      <c r="O22" s="359">
        <v>1.05</v>
      </c>
      <c r="P22" s="50" t="s">
        <v>116</v>
      </c>
      <c r="Q22" s="94">
        <f t="shared" si="4"/>
        <v>1.1033333333333333</v>
      </c>
      <c r="R22" s="95">
        <f t="shared" si="5"/>
        <v>5.0332229568471609E-2</v>
      </c>
      <c r="S22" s="359">
        <v>1.06</v>
      </c>
      <c r="T22" s="50" t="s">
        <v>116</v>
      </c>
      <c r="U22" s="359">
        <v>1.1599999999999999</v>
      </c>
      <c r="V22" s="50" t="s">
        <v>116</v>
      </c>
      <c r="W22" s="359">
        <v>1.1399999999999999</v>
      </c>
      <c r="X22" s="50" t="s">
        <v>116</v>
      </c>
      <c r="Y22" s="94">
        <f t="shared" si="6"/>
        <v>1.1199999999999999</v>
      </c>
      <c r="Z22" s="95">
        <f t="shared" si="7"/>
        <v>5.2915026221291732E-2</v>
      </c>
      <c r="AA22" s="359">
        <v>1.1100000000000001</v>
      </c>
      <c r="AB22" s="50" t="s">
        <v>116</v>
      </c>
      <c r="AC22" s="359">
        <v>1.1100000000000001</v>
      </c>
      <c r="AD22" s="50" t="s">
        <v>116</v>
      </c>
      <c r="AE22" s="359">
        <v>1.1399999999999999</v>
      </c>
      <c r="AF22" s="50" t="s">
        <v>116</v>
      </c>
      <c r="AG22" s="94">
        <f t="shared" si="8"/>
        <v>1.1200000000000001</v>
      </c>
      <c r="AH22" s="95">
        <f t="shared" si="9"/>
        <v>1.7320508075688662E-2</v>
      </c>
      <c r="AI22" s="359">
        <v>42.1</v>
      </c>
      <c r="AJ22" s="50" t="s">
        <v>35</v>
      </c>
      <c r="AK22" s="359">
        <v>37.6</v>
      </c>
      <c r="AL22" s="50" t="s">
        <v>35</v>
      </c>
      <c r="AM22" s="359">
        <v>40</v>
      </c>
      <c r="AN22" s="50" t="s">
        <v>35</v>
      </c>
      <c r="AO22" s="98">
        <f t="shared" si="10"/>
        <v>39.9</v>
      </c>
      <c r="AP22" s="95">
        <f t="shared" si="11"/>
        <v>2.2516660498395402</v>
      </c>
      <c r="AQ22" s="359">
        <v>15.5</v>
      </c>
      <c r="AR22" s="50" t="s">
        <v>35</v>
      </c>
      <c r="AS22" s="90">
        <f t="shared" si="12"/>
        <v>61.152882205513784</v>
      </c>
      <c r="AT22" s="359">
        <v>12.8</v>
      </c>
      <c r="AU22" s="50" t="s">
        <v>35</v>
      </c>
      <c r="AV22" s="90">
        <f t="shared" si="13"/>
        <v>67.919799498746869</v>
      </c>
      <c r="AW22" s="359">
        <v>14.1</v>
      </c>
      <c r="AX22" s="50" t="s">
        <v>35</v>
      </c>
      <c r="AY22" s="90">
        <f t="shared" si="14"/>
        <v>64.661654135338338</v>
      </c>
      <c r="AZ22" s="256">
        <f t="shared" si="15"/>
        <v>64.578111946532999</v>
      </c>
      <c r="BA22" s="257">
        <f t="shared" si="16"/>
        <v>3.3842320969973434</v>
      </c>
      <c r="BB22" s="360">
        <v>31.3</v>
      </c>
      <c r="BC22" s="361" t="s">
        <v>35</v>
      </c>
      <c r="BD22" s="90">
        <f t="shared" si="17"/>
        <v>21.553884711779446</v>
      </c>
      <c r="BE22" s="360">
        <v>25.9</v>
      </c>
      <c r="BF22" s="361" t="s">
        <v>35</v>
      </c>
      <c r="BG22" s="90">
        <f t="shared" si="18"/>
        <v>35.087719298245617</v>
      </c>
      <c r="BH22" s="360">
        <v>35.799999999999997</v>
      </c>
      <c r="BI22" s="361" t="s">
        <v>35</v>
      </c>
      <c r="BJ22" s="90">
        <f t="shared" si="19"/>
        <v>10.275689223057647</v>
      </c>
      <c r="BK22" s="259">
        <f t="shared" si="20"/>
        <v>22.305764411027571</v>
      </c>
      <c r="BL22" s="257">
        <f t="shared" si="21"/>
        <v>12.423091460043832</v>
      </c>
      <c r="BM22" s="362">
        <v>0.59499999999999997</v>
      </c>
      <c r="BN22" s="50" t="s">
        <v>96</v>
      </c>
      <c r="BO22" s="90">
        <f t="shared" si="22"/>
        <v>98.508771929824562</v>
      </c>
      <c r="BP22" s="362">
        <v>0.59499999999999997</v>
      </c>
      <c r="BQ22" s="50" t="s">
        <v>96</v>
      </c>
      <c r="BR22" s="90">
        <f t="shared" si="23"/>
        <v>98.508771929824562</v>
      </c>
      <c r="BS22" s="362">
        <f>1.19/2</f>
        <v>0.59499999999999997</v>
      </c>
      <c r="BT22" s="50" t="s">
        <v>116</v>
      </c>
      <c r="BU22" s="90">
        <f t="shared" si="24"/>
        <v>98.508771929824562</v>
      </c>
      <c r="BV22" s="259">
        <f t="shared" si="25"/>
        <v>98.508771929824562</v>
      </c>
      <c r="BW22" s="259">
        <f t="shared" si="26"/>
        <v>0</v>
      </c>
      <c r="BX22" s="362">
        <f>1.16/2</f>
        <v>0.57999999999999996</v>
      </c>
      <c r="BY22" s="50" t="s">
        <v>116</v>
      </c>
      <c r="BZ22" s="90">
        <f t="shared" si="27"/>
        <v>98.546365914786975</v>
      </c>
      <c r="CA22" s="362">
        <f>1.14/2</f>
        <v>0.56999999999999995</v>
      </c>
      <c r="CB22" s="50" t="s">
        <v>116</v>
      </c>
      <c r="CC22" s="90">
        <f t="shared" si="28"/>
        <v>98.571428571428569</v>
      </c>
      <c r="CD22" s="362">
        <f>1.11/2</f>
        <v>0.55500000000000005</v>
      </c>
      <c r="CE22" s="50" t="s">
        <v>116</v>
      </c>
      <c r="CF22" s="90">
        <f t="shared" si="29"/>
        <v>98.609022556390983</v>
      </c>
      <c r="CG22" s="259">
        <f t="shared" si="52"/>
        <v>98.575605680868833</v>
      </c>
      <c r="CH22" s="257">
        <f t="shared" si="53"/>
        <v>3.1536484692024275E-2</v>
      </c>
      <c r="CI22" s="359">
        <v>18000</v>
      </c>
      <c r="CJ22" s="50" t="s">
        <v>51</v>
      </c>
      <c r="CK22" s="359">
        <v>16400</v>
      </c>
      <c r="CL22" s="50" t="s">
        <v>51</v>
      </c>
      <c r="CM22" s="359">
        <v>14300</v>
      </c>
      <c r="CN22" s="361" t="s">
        <v>51</v>
      </c>
      <c r="CO22" s="98">
        <f t="shared" si="54"/>
        <v>16233.333333333334</v>
      </c>
      <c r="CP22" s="95">
        <f t="shared" si="55"/>
        <v>1855.6220879622374</v>
      </c>
      <c r="CQ22" s="359">
        <v>13000</v>
      </c>
      <c r="CR22" s="50" t="s">
        <v>51</v>
      </c>
      <c r="CS22" s="90">
        <f t="shared" si="32"/>
        <v>19.91786447638604</v>
      </c>
      <c r="CT22" s="359">
        <v>10000</v>
      </c>
      <c r="CU22" s="50" t="s">
        <v>51</v>
      </c>
      <c r="CV22" s="90">
        <f t="shared" si="33"/>
        <v>38.398357289527723</v>
      </c>
      <c r="CW22" s="359">
        <v>11600</v>
      </c>
      <c r="CX22" s="50" t="s">
        <v>51</v>
      </c>
      <c r="CY22" s="90">
        <f t="shared" si="34"/>
        <v>28.542094455852158</v>
      </c>
      <c r="CZ22" s="259">
        <f t="shared" si="35"/>
        <v>28.952772073921977</v>
      </c>
      <c r="DA22" s="257">
        <f t="shared" si="36"/>
        <v>9.2470885003677044</v>
      </c>
      <c r="DB22" s="359">
        <v>2770</v>
      </c>
      <c r="DC22" s="50" t="s">
        <v>51</v>
      </c>
      <c r="DD22" s="90">
        <f t="shared" si="37"/>
        <v>82.936344969199183</v>
      </c>
      <c r="DE22" s="359">
        <v>4260</v>
      </c>
      <c r="DF22" s="50" t="s">
        <v>51</v>
      </c>
      <c r="DG22" s="90">
        <f t="shared" si="38"/>
        <v>73.757700205338807</v>
      </c>
      <c r="DH22" s="359">
        <v>2870</v>
      </c>
      <c r="DI22" s="50" t="s">
        <v>51</v>
      </c>
      <c r="DJ22" s="90">
        <f t="shared" si="39"/>
        <v>82.320328542094458</v>
      </c>
      <c r="DK22" s="259">
        <f t="shared" si="40"/>
        <v>79.671457905544159</v>
      </c>
      <c r="DL22" s="257">
        <f t="shared" si="41"/>
        <v>5.130717948023376</v>
      </c>
      <c r="DM22" s="359">
        <v>331</v>
      </c>
      <c r="DN22" s="50" t="s">
        <v>51</v>
      </c>
      <c r="DO22" s="90">
        <f t="shared" si="42"/>
        <v>97.960985626283374</v>
      </c>
      <c r="DP22" s="359">
        <v>179</v>
      </c>
      <c r="DQ22" s="50" t="s">
        <v>51</v>
      </c>
      <c r="DR22" s="90">
        <f t="shared" si="43"/>
        <v>98.897330595482543</v>
      </c>
      <c r="DS22" s="359">
        <v>314</v>
      </c>
      <c r="DT22" s="50" t="s">
        <v>51</v>
      </c>
      <c r="DU22" s="90">
        <f t="shared" si="44"/>
        <v>98.065708418891177</v>
      </c>
      <c r="DV22" s="259">
        <f t="shared" si="45"/>
        <v>98.308008213552355</v>
      </c>
      <c r="DW22" s="257">
        <f t="shared" si="46"/>
        <v>0.51304714033487087</v>
      </c>
      <c r="DX22" s="359">
        <v>11.6</v>
      </c>
      <c r="DY22" s="50" t="s">
        <v>35</v>
      </c>
      <c r="DZ22" s="90">
        <f t="shared" si="47"/>
        <v>99.92854209445585</v>
      </c>
      <c r="EA22" s="359">
        <v>12.4</v>
      </c>
      <c r="EB22" s="50" t="s">
        <v>35</v>
      </c>
      <c r="EC22" s="90">
        <f t="shared" si="48"/>
        <v>99.923613963039017</v>
      </c>
      <c r="ED22" s="359">
        <v>15.5</v>
      </c>
      <c r="EE22" s="50" t="s">
        <v>35</v>
      </c>
      <c r="EF22" s="90">
        <f t="shared" si="49"/>
        <v>99.904517453798775</v>
      </c>
      <c r="EG22" s="259">
        <f t="shared" si="50"/>
        <v>99.918891170431223</v>
      </c>
      <c r="EH22" s="257">
        <f t="shared" si="51"/>
        <v>1.2689539675954875E-2</v>
      </c>
    </row>
    <row r="23" spans="1:138" x14ac:dyDescent="0.25">
      <c r="A23" s="17" t="s">
        <v>150</v>
      </c>
      <c r="C23" s="15">
        <v>0.44400000000000001</v>
      </c>
      <c r="D23" s="46" t="s">
        <v>116</v>
      </c>
      <c r="E23" s="15">
        <v>0.46100000000000002</v>
      </c>
      <c r="F23" s="46" t="s">
        <v>116</v>
      </c>
      <c r="G23" s="15">
        <v>0.45500000000000002</v>
      </c>
      <c r="H23" s="46" t="s">
        <v>116</v>
      </c>
      <c r="I23" s="94">
        <f t="shared" si="2"/>
        <v>0.45333333333333337</v>
      </c>
      <c r="J23" s="95">
        <f t="shared" si="3"/>
        <v>8.6216781042517173E-3</v>
      </c>
      <c r="K23" s="356">
        <v>7.18</v>
      </c>
      <c r="L23" s="46" t="s">
        <v>35</v>
      </c>
      <c r="M23" s="15">
        <v>3.9</v>
      </c>
      <c r="N23" s="46" t="s">
        <v>96</v>
      </c>
      <c r="O23" s="356">
        <v>11.6</v>
      </c>
      <c r="P23" s="46" t="s">
        <v>35</v>
      </c>
      <c r="Q23" s="94">
        <f t="shared" si="4"/>
        <v>7.56</v>
      </c>
      <c r="R23" s="95">
        <f t="shared" si="5"/>
        <v>3.864039337273887</v>
      </c>
      <c r="S23" s="15">
        <v>0.42599999999999999</v>
      </c>
      <c r="T23" s="46" t="s">
        <v>116</v>
      </c>
      <c r="U23" s="15">
        <v>0.46500000000000002</v>
      </c>
      <c r="V23" s="46" t="s">
        <v>116</v>
      </c>
      <c r="W23" s="15">
        <v>0.45500000000000002</v>
      </c>
      <c r="X23" s="46" t="s">
        <v>116</v>
      </c>
      <c r="Y23" s="94">
        <f t="shared" si="6"/>
        <v>0.44866666666666671</v>
      </c>
      <c r="Z23" s="95">
        <f t="shared" si="7"/>
        <v>2.0256686138984677E-2</v>
      </c>
      <c r="AA23" s="15">
        <v>0.44400000000000001</v>
      </c>
      <c r="AB23" s="46" t="s">
        <v>116</v>
      </c>
      <c r="AC23" s="15">
        <v>0.44400000000000001</v>
      </c>
      <c r="AD23" s="46" t="s">
        <v>116</v>
      </c>
      <c r="AE23" s="15">
        <v>0.45500000000000002</v>
      </c>
      <c r="AF23" s="46" t="s">
        <v>116</v>
      </c>
      <c r="AG23" s="94">
        <f t="shared" si="8"/>
        <v>0.44766666666666666</v>
      </c>
      <c r="AH23" s="95">
        <f t="shared" si="9"/>
        <v>6.3508529610858894E-3</v>
      </c>
      <c r="AI23" s="15">
        <v>1730</v>
      </c>
      <c r="AJ23" s="46" t="s">
        <v>51</v>
      </c>
      <c r="AK23" s="15">
        <v>1620</v>
      </c>
      <c r="AL23" s="46" t="s">
        <v>51</v>
      </c>
      <c r="AM23" s="15">
        <v>1530</v>
      </c>
      <c r="AN23" s="46" t="s">
        <v>51</v>
      </c>
      <c r="AO23" s="98">
        <f t="shared" si="10"/>
        <v>1626.6666666666667</v>
      </c>
      <c r="AP23" s="95">
        <f t="shared" si="11"/>
        <v>100.16652800877813</v>
      </c>
      <c r="AQ23" s="15">
        <v>1100</v>
      </c>
      <c r="AR23" s="46" t="s">
        <v>51</v>
      </c>
      <c r="AS23" s="90">
        <f t="shared" si="12"/>
        <v>32.377049180327873</v>
      </c>
      <c r="AT23" s="15">
        <v>1300</v>
      </c>
      <c r="AU23" s="46" t="s">
        <v>51</v>
      </c>
      <c r="AV23" s="90">
        <f t="shared" si="13"/>
        <v>20.081967213114758</v>
      </c>
      <c r="AW23" s="15">
        <v>1210</v>
      </c>
      <c r="AX23" s="46" t="s">
        <v>51</v>
      </c>
      <c r="AY23" s="90">
        <f t="shared" si="14"/>
        <v>25.61475409836066</v>
      </c>
      <c r="AZ23" s="256">
        <f t="shared" si="15"/>
        <v>26.02459016393443</v>
      </c>
      <c r="BA23" s="257">
        <f t="shared" si="16"/>
        <v>6.1577783611953691</v>
      </c>
      <c r="BB23" s="328">
        <v>648</v>
      </c>
      <c r="BC23" s="299" t="s">
        <v>51</v>
      </c>
      <c r="BD23" s="90">
        <f t="shared" si="17"/>
        <v>60.163934426229517</v>
      </c>
      <c r="BE23" s="328">
        <v>737</v>
      </c>
      <c r="BF23" s="299" t="s">
        <v>51</v>
      </c>
      <c r="BG23" s="90">
        <f t="shared" si="18"/>
        <v>54.692622950819668</v>
      </c>
      <c r="BH23" s="328">
        <v>639</v>
      </c>
      <c r="BI23" s="299" t="s">
        <v>51</v>
      </c>
      <c r="BJ23" s="90">
        <f t="shared" si="19"/>
        <v>60.717213114754095</v>
      </c>
      <c r="BK23" s="259">
        <f t="shared" si="20"/>
        <v>58.524590163934427</v>
      </c>
      <c r="BL23" s="257">
        <f t="shared" si="21"/>
        <v>3.3300914204543601</v>
      </c>
      <c r="BM23" s="15">
        <v>26.4</v>
      </c>
      <c r="BN23" s="46" t="s">
        <v>35</v>
      </c>
      <c r="BO23" s="90">
        <f t="shared" si="22"/>
        <v>98.377049180327859</v>
      </c>
      <c r="BP23" s="15">
        <v>24.1</v>
      </c>
      <c r="BQ23" s="46" t="s">
        <v>35</v>
      </c>
      <c r="BR23" s="90">
        <f t="shared" si="23"/>
        <v>98.518442622950829</v>
      </c>
      <c r="BS23" s="15">
        <v>17.8</v>
      </c>
      <c r="BT23" s="46" t="s">
        <v>35</v>
      </c>
      <c r="BU23" s="90">
        <f t="shared" si="24"/>
        <v>98.905737704918039</v>
      </c>
      <c r="BV23" s="259">
        <f t="shared" si="25"/>
        <v>98.600409836065566</v>
      </c>
      <c r="BW23" s="259">
        <f t="shared" si="26"/>
        <v>0.27370943905478318</v>
      </c>
      <c r="BX23" s="15">
        <v>4.34</v>
      </c>
      <c r="BY23" s="46" t="s">
        <v>96</v>
      </c>
      <c r="BZ23" s="90">
        <f t="shared" si="27"/>
        <v>99.733196721311472</v>
      </c>
      <c r="CA23" s="356">
        <v>6.34</v>
      </c>
      <c r="CB23" s="46" t="s">
        <v>35</v>
      </c>
      <c r="CC23" s="90">
        <f t="shared" si="28"/>
        <v>99.610245901639345</v>
      </c>
      <c r="CD23" s="356">
        <v>7.7</v>
      </c>
      <c r="CE23" s="46" t="s">
        <v>35</v>
      </c>
      <c r="CF23" s="90">
        <f t="shared" si="29"/>
        <v>99.526639344262293</v>
      </c>
      <c r="CG23" s="406">
        <f>AVERAGE(CC23,CF23)</f>
        <v>99.568442622950812</v>
      </c>
      <c r="CH23" s="257">
        <f>STDEV(CC23,CF23)</f>
        <v>5.9118763672976048E-2</v>
      </c>
      <c r="CI23" s="15">
        <v>92100</v>
      </c>
      <c r="CJ23" s="46" t="s">
        <v>51</v>
      </c>
      <c r="CK23" s="15">
        <v>76300</v>
      </c>
      <c r="CL23" s="46" t="s">
        <v>51</v>
      </c>
      <c r="CM23" s="15">
        <v>103000</v>
      </c>
      <c r="CN23" s="299" t="s">
        <v>51</v>
      </c>
      <c r="CO23" s="98">
        <f t="shared" si="54"/>
        <v>90466.666666666672</v>
      </c>
      <c r="CP23" s="95">
        <f t="shared" si="55"/>
        <v>13424.728426800073</v>
      </c>
      <c r="CQ23" s="15">
        <v>97400</v>
      </c>
      <c r="CR23" s="46" t="s">
        <v>51</v>
      </c>
      <c r="CS23" s="90">
        <f t="shared" si="32"/>
        <v>-7.6639646278555578</v>
      </c>
      <c r="CT23" s="15">
        <v>74800</v>
      </c>
      <c r="CU23" s="46" t="s">
        <v>51</v>
      </c>
      <c r="CV23" s="90">
        <f t="shared" si="33"/>
        <v>17.317612380250559</v>
      </c>
      <c r="CW23" s="15">
        <v>85300</v>
      </c>
      <c r="CX23" s="46" t="s">
        <v>51</v>
      </c>
      <c r="CY23" s="90">
        <f t="shared" si="34"/>
        <v>5.7111274871039104</v>
      </c>
      <c r="CZ23" s="259">
        <f t="shared" si="35"/>
        <v>5.1215917464996368</v>
      </c>
      <c r="DA23" s="257">
        <f t="shared" si="36"/>
        <v>12.501218410421897</v>
      </c>
      <c r="DB23" s="15">
        <v>11900</v>
      </c>
      <c r="DC23" s="46" t="s">
        <v>51</v>
      </c>
      <c r="DD23" s="90">
        <f t="shared" si="37"/>
        <v>86.845983787767139</v>
      </c>
      <c r="DE23" s="15">
        <v>20200</v>
      </c>
      <c r="DF23" s="46" t="s">
        <v>51</v>
      </c>
      <c r="DG23" s="90">
        <f t="shared" si="38"/>
        <v>77.671333824613114</v>
      </c>
      <c r="DH23" s="15">
        <v>13900</v>
      </c>
      <c r="DI23" s="46" t="s">
        <v>51</v>
      </c>
      <c r="DJ23" s="90">
        <f t="shared" si="39"/>
        <v>84.635224760501103</v>
      </c>
      <c r="DK23" s="259">
        <f t="shared" si="40"/>
        <v>83.050847457627114</v>
      </c>
      <c r="DL23" s="257">
        <f t="shared" si="41"/>
        <v>4.7881352387957063</v>
      </c>
      <c r="DM23" s="15">
        <v>2450</v>
      </c>
      <c r="DN23" s="46" t="s">
        <v>51</v>
      </c>
      <c r="DO23" s="90">
        <f t="shared" si="42"/>
        <v>97.291820191599115</v>
      </c>
      <c r="DP23" s="15">
        <v>2400</v>
      </c>
      <c r="DQ23" s="46" t="s">
        <v>51</v>
      </c>
      <c r="DR23" s="90">
        <f t="shared" si="43"/>
        <v>97.347089167280771</v>
      </c>
      <c r="DS23" s="15">
        <v>3400</v>
      </c>
      <c r="DT23" s="46" t="s">
        <v>51</v>
      </c>
      <c r="DU23" s="90">
        <f t="shared" si="44"/>
        <v>96.24170965364776</v>
      </c>
      <c r="DV23" s="259">
        <f t="shared" si="45"/>
        <v>96.960206337509206</v>
      </c>
      <c r="DW23" s="257">
        <f t="shared" si="46"/>
        <v>0.62284972381639203</v>
      </c>
      <c r="DX23" s="15">
        <v>85</v>
      </c>
      <c r="DY23" s="46" t="s">
        <v>35</v>
      </c>
      <c r="DZ23" s="90">
        <f t="shared" si="47"/>
        <v>99.906042741341196</v>
      </c>
      <c r="EA23" s="15">
        <v>81.599999999999994</v>
      </c>
      <c r="EB23" s="46" t="s">
        <v>35</v>
      </c>
      <c r="EC23" s="90">
        <f t="shared" si="48"/>
        <v>99.909801031687536</v>
      </c>
      <c r="ED23" s="15">
        <v>85</v>
      </c>
      <c r="EE23" s="46" t="s">
        <v>35</v>
      </c>
      <c r="EF23" s="90">
        <f t="shared" si="49"/>
        <v>99.906042741341196</v>
      </c>
      <c r="EG23" s="259">
        <f t="shared" si="50"/>
        <v>99.907295504789985</v>
      </c>
      <c r="EH23" s="257">
        <f t="shared" si="51"/>
        <v>2.1698499431523047E-3</v>
      </c>
    </row>
    <row r="24" spans="1:138" x14ac:dyDescent="0.25">
      <c r="A24" s="27" t="s">
        <v>159</v>
      </c>
      <c r="B24" s="358"/>
      <c r="C24" s="359">
        <v>2.2200000000000002</v>
      </c>
      <c r="D24" s="50" t="s">
        <v>116</v>
      </c>
      <c r="E24" s="359">
        <v>2.2999999999999998</v>
      </c>
      <c r="F24" s="50" t="s">
        <v>116</v>
      </c>
      <c r="G24" s="359">
        <v>2.27</v>
      </c>
      <c r="H24" s="50" t="s">
        <v>116</v>
      </c>
      <c r="I24" s="94">
        <f t="shared" si="2"/>
        <v>2.2633333333333332</v>
      </c>
      <c r="J24" s="95">
        <f t="shared" si="3"/>
        <v>4.0414518843273621E-2</v>
      </c>
      <c r="K24" s="359">
        <v>2.2200000000000002</v>
      </c>
      <c r="L24" s="50" t="s">
        <v>116</v>
      </c>
      <c r="M24" s="359">
        <v>2.2999999999999998</v>
      </c>
      <c r="N24" s="50" t="s">
        <v>116</v>
      </c>
      <c r="O24" s="359">
        <v>2.11</v>
      </c>
      <c r="P24" s="50" t="s">
        <v>116</v>
      </c>
      <c r="Q24" s="94">
        <f t="shared" si="4"/>
        <v>2.2099999999999995</v>
      </c>
      <c r="R24" s="95">
        <f t="shared" si="5"/>
        <v>9.5393920141694552E-2</v>
      </c>
      <c r="S24" s="359">
        <v>2.13</v>
      </c>
      <c r="T24" s="50" t="s">
        <v>116</v>
      </c>
      <c r="U24" s="359">
        <v>2.33</v>
      </c>
      <c r="V24" s="50" t="s">
        <v>116</v>
      </c>
      <c r="W24" s="359">
        <v>2.27</v>
      </c>
      <c r="X24" s="50" t="s">
        <v>116</v>
      </c>
      <c r="Y24" s="94">
        <f t="shared" si="6"/>
        <v>2.2433333333333336</v>
      </c>
      <c r="Z24" s="95">
        <f t="shared" si="7"/>
        <v>0.10263202878893778</v>
      </c>
      <c r="AA24" s="359">
        <v>2.2200000000000002</v>
      </c>
      <c r="AB24" s="50" t="s">
        <v>116</v>
      </c>
      <c r="AC24" s="359">
        <v>2.2200000000000002</v>
      </c>
      <c r="AD24" s="50" t="s">
        <v>116</v>
      </c>
      <c r="AE24" s="359">
        <v>2.27</v>
      </c>
      <c r="AF24" s="50" t="s">
        <v>116</v>
      </c>
      <c r="AG24" s="94">
        <f t="shared" si="8"/>
        <v>2.2366666666666668</v>
      </c>
      <c r="AH24" s="95">
        <f t="shared" si="9"/>
        <v>2.8867513459481187E-2</v>
      </c>
      <c r="AI24" s="359">
        <v>66.7</v>
      </c>
      <c r="AJ24" s="50" t="s">
        <v>35</v>
      </c>
      <c r="AK24" s="359">
        <v>64.400000000000006</v>
      </c>
      <c r="AL24" s="50" t="s">
        <v>35</v>
      </c>
      <c r="AM24" s="359">
        <v>65.3</v>
      </c>
      <c r="AN24" s="50" t="s">
        <v>35</v>
      </c>
      <c r="AO24" s="98">
        <f t="shared" si="10"/>
        <v>65.466666666666683</v>
      </c>
      <c r="AP24" s="95">
        <f t="shared" si="11"/>
        <v>1.1590225767142464</v>
      </c>
      <c r="AQ24" s="359">
        <v>83.8</v>
      </c>
      <c r="AR24" s="50" t="s">
        <v>35</v>
      </c>
      <c r="AS24" s="90">
        <f t="shared" si="12"/>
        <v>-28.004073319755562</v>
      </c>
      <c r="AT24" s="359">
        <v>51.5</v>
      </c>
      <c r="AU24" s="50" t="s">
        <v>35</v>
      </c>
      <c r="AV24" s="90">
        <f t="shared" si="13"/>
        <v>21.334012219959288</v>
      </c>
      <c r="AW24" s="359">
        <v>41.3</v>
      </c>
      <c r="AX24" s="50" t="s">
        <v>35</v>
      </c>
      <c r="AY24" s="90">
        <f t="shared" si="14"/>
        <v>36.914460285132407</v>
      </c>
      <c r="AZ24" s="256">
        <f t="shared" si="15"/>
        <v>10.081466395112043</v>
      </c>
      <c r="BA24" s="257">
        <f t="shared" si="16"/>
        <v>33.890542073083715</v>
      </c>
      <c r="BB24" s="360">
        <v>8.3000000000000007</v>
      </c>
      <c r="BC24" s="361" t="s">
        <v>35</v>
      </c>
      <c r="BD24" s="90">
        <f t="shared" si="17"/>
        <v>87.321792260692476</v>
      </c>
      <c r="BE24" s="360">
        <v>9.59</v>
      </c>
      <c r="BF24" s="361" t="s">
        <v>35</v>
      </c>
      <c r="BG24" s="90">
        <f t="shared" si="18"/>
        <v>85.35132382892057</v>
      </c>
      <c r="BH24" s="360">
        <v>7.06</v>
      </c>
      <c r="BI24" s="361" t="s">
        <v>35</v>
      </c>
      <c r="BJ24" s="90">
        <f t="shared" si="19"/>
        <v>89.215885947046843</v>
      </c>
      <c r="BK24" s="259">
        <f t="shared" si="20"/>
        <v>87.296334012219972</v>
      </c>
      <c r="BL24" s="257">
        <f t="shared" si="21"/>
        <v>1.932406836829559</v>
      </c>
      <c r="BM24" s="362">
        <f>2.38/2</f>
        <v>1.19</v>
      </c>
      <c r="BN24" s="50" t="s">
        <v>116</v>
      </c>
      <c r="BO24" s="90">
        <f t="shared" si="22"/>
        <v>98.182281059063143</v>
      </c>
      <c r="BP24" s="362">
        <f>2.38/2</f>
        <v>1.19</v>
      </c>
      <c r="BQ24" s="50" t="s">
        <v>116</v>
      </c>
      <c r="BR24" s="90">
        <f t="shared" si="23"/>
        <v>98.182281059063143</v>
      </c>
      <c r="BS24" s="362">
        <f>2.38/2</f>
        <v>1.19</v>
      </c>
      <c r="BT24" s="50" t="s">
        <v>116</v>
      </c>
      <c r="BU24" s="90">
        <f t="shared" si="24"/>
        <v>98.182281059063143</v>
      </c>
      <c r="BV24" s="259">
        <f t="shared" si="25"/>
        <v>98.182281059063143</v>
      </c>
      <c r="BW24" s="259">
        <f t="shared" si="26"/>
        <v>0</v>
      </c>
      <c r="BX24" s="362">
        <f>2.33/2</f>
        <v>1.165</v>
      </c>
      <c r="BY24" s="50" t="s">
        <v>116</v>
      </c>
      <c r="BZ24" s="90">
        <f t="shared" si="27"/>
        <v>98.220468431771891</v>
      </c>
      <c r="CA24" s="362">
        <f>2.27/2</f>
        <v>1.135</v>
      </c>
      <c r="CB24" s="50" t="s">
        <v>116</v>
      </c>
      <c r="CC24" s="90">
        <f t="shared" si="28"/>
        <v>98.266293279022392</v>
      </c>
      <c r="CD24" s="362">
        <f>2.22/2</f>
        <v>1.1100000000000001</v>
      </c>
      <c r="CE24" s="50" t="s">
        <v>116</v>
      </c>
      <c r="CF24" s="90">
        <f t="shared" si="29"/>
        <v>98.304480651731168</v>
      </c>
      <c r="CG24" s="259">
        <f t="shared" si="52"/>
        <v>98.263747454175146</v>
      </c>
      <c r="CH24" s="257">
        <f t="shared" si="53"/>
        <v>4.2063929841802808E-2</v>
      </c>
      <c r="CI24" s="359">
        <v>10300</v>
      </c>
      <c r="CJ24" s="50" t="s">
        <v>51</v>
      </c>
      <c r="CK24" s="359">
        <v>5420</v>
      </c>
      <c r="CL24" s="50" t="s">
        <v>51</v>
      </c>
      <c r="CM24" s="359">
        <v>7910</v>
      </c>
      <c r="CN24" s="361" t="s">
        <v>51</v>
      </c>
      <c r="CO24" s="98">
        <f t="shared" si="54"/>
        <v>7876.666666666667</v>
      </c>
      <c r="CP24" s="95">
        <f t="shared" si="55"/>
        <v>2440.1707590521873</v>
      </c>
      <c r="CQ24" s="359">
        <v>5370</v>
      </c>
      <c r="CR24" s="50" t="s">
        <v>51</v>
      </c>
      <c r="CS24" s="90">
        <f t="shared" si="32"/>
        <v>31.823952602623784</v>
      </c>
      <c r="CT24" s="359">
        <v>3990</v>
      </c>
      <c r="CU24" s="50" t="s">
        <v>51</v>
      </c>
      <c r="CV24" s="90">
        <f t="shared" si="33"/>
        <v>49.344054168429963</v>
      </c>
      <c r="CW24" s="359">
        <v>3350</v>
      </c>
      <c r="CX24" s="50" t="s">
        <v>51</v>
      </c>
      <c r="CY24" s="90">
        <f t="shared" si="34"/>
        <v>57.469318662716887</v>
      </c>
      <c r="CZ24" s="259">
        <f t="shared" si="35"/>
        <v>46.212441811256873</v>
      </c>
      <c r="DA24" s="257">
        <f t="shared" si="36"/>
        <v>13.106351401352823</v>
      </c>
      <c r="DB24" s="359">
        <v>454</v>
      </c>
      <c r="DC24" s="50" t="s">
        <v>35</v>
      </c>
      <c r="DD24" s="90">
        <f t="shared" si="37"/>
        <v>94.23614049936522</v>
      </c>
      <c r="DE24" s="359">
        <v>463</v>
      </c>
      <c r="DF24" s="50" t="s">
        <v>35</v>
      </c>
      <c r="DG24" s="90">
        <f t="shared" si="38"/>
        <v>94.121878967414304</v>
      </c>
      <c r="DH24" s="359">
        <v>567</v>
      </c>
      <c r="DI24" s="50" t="s">
        <v>35</v>
      </c>
      <c r="DJ24" s="90">
        <f t="shared" si="39"/>
        <v>92.80152348709268</v>
      </c>
      <c r="DK24" s="259">
        <f t="shared" si="40"/>
        <v>93.719847651290749</v>
      </c>
      <c r="DL24" s="257">
        <f t="shared" si="41"/>
        <v>0.79734144338136836</v>
      </c>
      <c r="DM24" s="359">
        <v>410</v>
      </c>
      <c r="DN24" s="50" t="s">
        <v>51</v>
      </c>
      <c r="DO24" s="90">
        <f t="shared" si="42"/>
        <v>94.794752433347441</v>
      </c>
      <c r="DP24" s="359">
        <v>216</v>
      </c>
      <c r="DQ24" s="50" t="s">
        <v>51</v>
      </c>
      <c r="DR24" s="90">
        <f t="shared" si="43"/>
        <v>97.257723233178154</v>
      </c>
      <c r="DS24" s="359">
        <v>295</v>
      </c>
      <c r="DT24" s="50" t="s">
        <v>51</v>
      </c>
      <c r="DU24" s="90">
        <f t="shared" si="44"/>
        <v>96.25476089716463</v>
      </c>
      <c r="DV24" s="259">
        <f t="shared" si="45"/>
        <v>96.102412187896746</v>
      </c>
      <c r="DW24" s="257">
        <f t="shared" si="46"/>
        <v>1.2385329576221944</v>
      </c>
      <c r="DX24" s="359">
        <v>6.43</v>
      </c>
      <c r="DY24" s="50" t="s">
        <v>35</v>
      </c>
      <c r="DZ24" s="90">
        <f t="shared" si="47"/>
        <v>99.918366483283961</v>
      </c>
      <c r="EA24" s="359">
        <v>6.14</v>
      </c>
      <c r="EB24" s="50" t="s">
        <v>35</v>
      </c>
      <c r="EC24" s="90">
        <f t="shared" si="48"/>
        <v>99.922048243757928</v>
      </c>
      <c r="ED24" s="359">
        <v>6.33</v>
      </c>
      <c r="EE24" s="50" t="s">
        <v>35</v>
      </c>
      <c r="EF24" s="90">
        <f t="shared" si="49"/>
        <v>99.91963605586119</v>
      </c>
      <c r="EG24" s="259">
        <f t="shared" si="50"/>
        <v>99.920016927634364</v>
      </c>
      <c r="EH24" s="257">
        <f t="shared" si="51"/>
        <v>1.8701971895000715E-3</v>
      </c>
    </row>
    <row r="25" spans="1:138" x14ac:dyDescent="0.25">
      <c r="A25" s="17" t="s">
        <v>165</v>
      </c>
      <c r="C25" s="15">
        <v>2.4500000000000002</v>
      </c>
      <c r="D25" s="46" t="s">
        <v>96</v>
      </c>
      <c r="E25" s="15">
        <v>2.27</v>
      </c>
      <c r="F25" s="46" t="s">
        <v>96</v>
      </c>
      <c r="G25" s="15">
        <v>4.3099999999999996</v>
      </c>
      <c r="H25" s="46" t="s">
        <v>96</v>
      </c>
      <c r="I25" s="94">
        <f t="shared" si="2"/>
        <v>3.0100000000000002</v>
      </c>
      <c r="J25" s="95">
        <f t="shared" si="3"/>
        <v>1.129424632279638</v>
      </c>
      <c r="K25" s="15">
        <v>14.1</v>
      </c>
      <c r="L25" s="46" t="s">
        <v>35</v>
      </c>
      <c r="M25" s="15">
        <v>7.12</v>
      </c>
      <c r="N25" s="46" t="s">
        <v>35</v>
      </c>
      <c r="O25" s="15">
        <v>31.7</v>
      </c>
      <c r="P25" s="46" t="s">
        <v>35</v>
      </c>
      <c r="Q25" s="96">
        <f t="shared" si="4"/>
        <v>17.64</v>
      </c>
      <c r="R25" s="95">
        <f t="shared" si="5"/>
        <v>12.666601754219634</v>
      </c>
      <c r="S25" s="15">
        <v>1.04</v>
      </c>
      <c r="T25" s="46" t="s">
        <v>96</v>
      </c>
      <c r="U25" s="15">
        <v>4.88</v>
      </c>
      <c r="V25" s="46" t="s">
        <v>96</v>
      </c>
      <c r="W25" s="15">
        <v>1.55</v>
      </c>
      <c r="X25" s="46" t="s">
        <v>96</v>
      </c>
      <c r="Y25" s="94">
        <f t="shared" si="6"/>
        <v>2.4899999999999998</v>
      </c>
      <c r="Z25" s="95">
        <f t="shared" si="7"/>
        <v>2.0854495918146765</v>
      </c>
      <c r="AA25" s="15">
        <v>3.3</v>
      </c>
      <c r="AB25" s="46" t="s">
        <v>96</v>
      </c>
      <c r="AC25" s="15">
        <v>1.49</v>
      </c>
      <c r="AD25" s="46" t="s">
        <v>96</v>
      </c>
      <c r="AE25" s="15">
        <v>1.69</v>
      </c>
      <c r="AF25" s="46" t="s">
        <v>96</v>
      </c>
      <c r="AG25" s="94">
        <f t="shared" si="8"/>
        <v>2.16</v>
      </c>
      <c r="AH25" s="95">
        <f t="shared" si="9"/>
        <v>0.99232051273769317</v>
      </c>
      <c r="AI25" s="15">
        <v>44400</v>
      </c>
      <c r="AJ25" s="46" t="s">
        <v>51</v>
      </c>
      <c r="AK25" s="15">
        <v>47400</v>
      </c>
      <c r="AL25" s="46" t="s">
        <v>51</v>
      </c>
      <c r="AM25" s="15">
        <v>40600</v>
      </c>
      <c r="AN25" s="46" t="s">
        <v>51</v>
      </c>
      <c r="AO25" s="98">
        <f t="shared" si="10"/>
        <v>44133.333333333336</v>
      </c>
      <c r="AP25" s="95">
        <f t="shared" si="11"/>
        <v>3407.8341117685486</v>
      </c>
      <c r="AQ25" s="15">
        <v>47900</v>
      </c>
      <c r="AR25" s="46" t="s">
        <v>51</v>
      </c>
      <c r="AS25" s="90">
        <f t="shared" si="12"/>
        <v>-8.5347432024169123</v>
      </c>
      <c r="AT25" s="15">
        <v>55700</v>
      </c>
      <c r="AU25" s="46" t="s">
        <v>51</v>
      </c>
      <c r="AV25" s="90">
        <f t="shared" si="13"/>
        <v>-26.208459214501506</v>
      </c>
      <c r="AW25" s="15">
        <v>57400</v>
      </c>
      <c r="AX25" s="46" t="s">
        <v>51</v>
      </c>
      <c r="AY25" s="90">
        <f t="shared" si="14"/>
        <v>-30.06042296072507</v>
      </c>
      <c r="AZ25" s="256">
        <f t="shared" si="15"/>
        <v>-21.601208459214501</v>
      </c>
      <c r="BA25" s="257">
        <f t="shared" si="16"/>
        <v>11.478623258295336</v>
      </c>
      <c r="BB25" s="328">
        <v>4020</v>
      </c>
      <c r="BC25" s="299" t="s">
        <v>51</v>
      </c>
      <c r="BD25" s="90">
        <f t="shared" si="17"/>
        <v>90.891238670694861</v>
      </c>
      <c r="BE25" s="328">
        <v>5230</v>
      </c>
      <c r="BF25" s="299" t="s">
        <v>51</v>
      </c>
      <c r="BG25" s="90">
        <f t="shared" si="18"/>
        <v>88.149546827794566</v>
      </c>
      <c r="BH25" s="328">
        <v>4620</v>
      </c>
      <c r="BI25" s="299" t="s">
        <v>51</v>
      </c>
      <c r="BJ25" s="90">
        <f t="shared" si="19"/>
        <v>89.531722054380666</v>
      </c>
      <c r="BK25" s="259">
        <f t="shared" si="20"/>
        <v>89.524169184290031</v>
      </c>
      <c r="BL25" s="257">
        <f t="shared" si="21"/>
        <v>1.3708615264648207</v>
      </c>
      <c r="BM25" s="15">
        <v>1960</v>
      </c>
      <c r="BN25" s="46" t="s">
        <v>51</v>
      </c>
      <c r="BO25" s="90">
        <f t="shared" si="22"/>
        <v>95.55891238670695</v>
      </c>
      <c r="BP25" s="15">
        <v>1620</v>
      </c>
      <c r="BQ25" s="46" t="s">
        <v>1594</v>
      </c>
      <c r="BR25" s="90">
        <f t="shared" si="23"/>
        <v>96.329305135951657</v>
      </c>
      <c r="BS25" s="15">
        <v>1520</v>
      </c>
      <c r="BT25" s="46" t="s">
        <v>1594</v>
      </c>
      <c r="BU25" s="90">
        <f t="shared" si="24"/>
        <v>96.555891238670696</v>
      </c>
      <c r="BV25" s="259">
        <f t="shared" si="25"/>
        <v>96.148036253776425</v>
      </c>
      <c r="BW25" s="259">
        <f t="shared" si="26"/>
        <v>0.52262368253795033</v>
      </c>
      <c r="BX25" s="15">
        <v>211</v>
      </c>
      <c r="BY25" s="46" t="s">
        <v>1594</v>
      </c>
      <c r="BZ25" s="90">
        <f t="shared" si="27"/>
        <v>99.521903323262833</v>
      </c>
      <c r="CA25" s="15">
        <v>239</v>
      </c>
      <c r="CB25" s="46" t="s">
        <v>1594</v>
      </c>
      <c r="CC25" s="90">
        <f t="shared" si="28"/>
        <v>99.458459214501516</v>
      </c>
      <c r="CD25" s="15">
        <v>458</v>
      </c>
      <c r="CE25" s="46" t="s">
        <v>51</v>
      </c>
      <c r="CF25" s="90">
        <f t="shared" si="29"/>
        <v>98.962235649546827</v>
      </c>
      <c r="CG25" s="259">
        <f t="shared" si="52"/>
        <v>99.314199395770387</v>
      </c>
      <c r="CH25" s="257">
        <f t="shared" si="53"/>
        <v>0.3064557842918359</v>
      </c>
      <c r="CI25" s="15">
        <v>338000</v>
      </c>
      <c r="CJ25" s="46" t="s">
        <v>51</v>
      </c>
      <c r="CK25" s="15">
        <v>311000</v>
      </c>
      <c r="CL25" s="46" t="s">
        <v>51</v>
      </c>
      <c r="CM25" s="15">
        <v>460000</v>
      </c>
      <c r="CN25" s="299" t="s">
        <v>51</v>
      </c>
      <c r="CO25" s="98">
        <f t="shared" si="54"/>
        <v>369666.66666666669</v>
      </c>
      <c r="CP25" s="95">
        <f t="shared" si="55"/>
        <v>79387.23658960138</v>
      </c>
      <c r="CQ25" s="15">
        <v>314000</v>
      </c>
      <c r="CR25" s="46" t="s">
        <v>51</v>
      </c>
      <c r="CS25" s="90">
        <f t="shared" si="32"/>
        <v>15.058611361587021</v>
      </c>
      <c r="CT25" s="15">
        <v>213000</v>
      </c>
      <c r="CU25" s="46" t="s">
        <v>51</v>
      </c>
      <c r="CV25" s="90">
        <f t="shared" si="33"/>
        <v>42.380522993688011</v>
      </c>
      <c r="CW25" s="15">
        <v>244000</v>
      </c>
      <c r="CX25" s="46" t="s">
        <v>51</v>
      </c>
      <c r="CY25" s="90">
        <f t="shared" si="34"/>
        <v>33.994589720468895</v>
      </c>
      <c r="CZ25" s="259">
        <f t="shared" si="35"/>
        <v>30.477908025247974</v>
      </c>
      <c r="DA25" s="257">
        <f t="shared" si="36"/>
        <v>13.996320995790654</v>
      </c>
      <c r="DB25" s="15">
        <v>17900</v>
      </c>
      <c r="DC25" s="46" t="s">
        <v>51</v>
      </c>
      <c r="DD25" s="90">
        <f t="shared" si="37"/>
        <v>95.157799819657356</v>
      </c>
      <c r="DE25" s="15">
        <v>27000</v>
      </c>
      <c r="DF25" s="46" t="s">
        <v>51</v>
      </c>
      <c r="DG25" s="90">
        <f t="shared" si="38"/>
        <v>92.696122633002716</v>
      </c>
      <c r="DH25" s="15">
        <v>22000</v>
      </c>
      <c r="DI25" s="46" t="s">
        <v>51</v>
      </c>
      <c r="DJ25" s="90">
        <f t="shared" si="39"/>
        <v>94.04869251577999</v>
      </c>
      <c r="DK25" s="259">
        <f t="shared" si="40"/>
        <v>93.967538322813354</v>
      </c>
      <c r="DL25" s="257">
        <f t="shared" si="41"/>
        <v>1.2328435201196564</v>
      </c>
      <c r="DM25" s="15">
        <v>48700</v>
      </c>
      <c r="DN25" s="46" t="s">
        <v>51</v>
      </c>
      <c r="DO25" s="90">
        <f t="shared" si="42"/>
        <v>86.825969341749314</v>
      </c>
      <c r="DP25" s="15">
        <v>30300</v>
      </c>
      <c r="DQ25" s="46" t="s">
        <v>51</v>
      </c>
      <c r="DR25" s="90">
        <f t="shared" si="43"/>
        <v>91.803426510369704</v>
      </c>
      <c r="DS25" s="15">
        <v>40400</v>
      </c>
      <c r="DT25" s="46" t="s">
        <v>51</v>
      </c>
      <c r="DU25" s="90">
        <f t="shared" si="44"/>
        <v>89.0712353471596</v>
      </c>
      <c r="DV25" s="259">
        <f t="shared" si="45"/>
        <v>89.233543733092873</v>
      </c>
      <c r="DW25" s="257">
        <f t="shared" si="46"/>
        <v>2.4926949222620136</v>
      </c>
      <c r="DX25" s="15">
        <v>1400</v>
      </c>
      <c r="DY25" s="46" t="s">
        <v>51</v>
      </c>
      <c r="DZ25" s="90">
        <f t="shared" si="47"/>
        <v>99.621280432822374</v>
      </c>
      <c r="EA25" s="15">
        <v>1190</v>
      </c>
      <c r="EB25" s="46" t="s">
        <v>51</v>
      </c>
      <c r="EC25" s="90">
        <f t="shared" si="48"/>
        <v>99.678088367899008</v>
      </c>
      <c r="ED25" s="15">
        <v>1420</v>
      </c>
      <c r="EE25" s="46" t="s">
        <v>51</v>
      </c>
      <c r="EF25" s="90">
        <f t="shared" si="49"/>
        <v>99.615870153291254</v>
      </c>
      <c r="EG25" s="259">
        <f t="shared" si="50"/>
        <v>99.638412984670879</v>
      </c>
      <c r="EH25" s="257">
        <f t="shared" si="51"/>
        <v>3.4466212540332823E-2</v>
      </c>
    </row>
    <row r="26" spans="1:138" x14ac:dyDescent="0.25">
      <c r="A26" s="27" t="s">
        <v>177</v>
      </c>
      <c r="B26" s="358"/>
      <c r="C26" s="359">
        <v>1.1100000000000001</v>
      </c>
      <c r="D26" s="50" t="s">
        <v>116</v>
      </c>
      <c r="E26" s="359">
        <v>1.1499999999999999</v>
      </c>
      <c r="F26" s="50" t="s">
        <v>116</v>
      </c>
      <c r="G26" s="359">
        <v>1.1399999999999999</v>
      </c>
      <c r="H26" s="50" t="s">
        <v>116</v>
      </c>
      <c r="I26" s="94">
        <f t="shared" si="2"/>
        <v>1.1333333333333331</v>
      </c>
      <c r="J26" s="95">
        <f t="shared" si="3"/>
        <v>2.0816659994661223E-2</v>
      </c>
      <c r="K26" s="359">
        <v>1.1100000000000001</v>
      </c>
      <c r="L26" s="50" t="s">
        <v>116</v>
      </c>
      <c r="M26" s="359">
        <v>1.1499999999999999</v>
      </c>
      <c r="N26" s="50" t="s">
        <v>116</v>
      </c>
      <c r="O26" s="359">
        <v>1.05</v>
      </c>
      <c r="P26" s="50" t="s">
        <v>116</v>
      </c>
      <c r="Q26" s="94">
        <f t="shared" si="4"/>
        <v>1.1033333333333333</v>
      </c>
      <c r="R26" s="95">
        <f t="shared" si="5"/>
        <v>5.0332229568471609E-2</v>
      </c>
      <c r="S26" s="359">
        <v>1.06</v>
      </c>
      <c r="T26" s="50" t="s">
        <v>116</v>
      </c>
      <c r="U26" s="359">
        <v>1.1599999999999999</v>
      </c>
      <c r="V26" s="50" t="s">
        <v>116</v>
      </c>
      <c r="W26" s="359">
        <v>1.1399999999999999</v>
      </c>
      <c r="X26" s="50" t="s">
        <v>116</v>
      </c>
      <c r="Y26" s="94">
        <f t="shared" si="6"/>
        <v>1.1199999999999999</v>
      </c>
      <c r="Z26" s="95">
        <f t="shared" si="7"/>
        <v>5.2915026221291732E-2</v>
      </c>
      <c r="AA26" s="359">
        <v>1.1100000000000001</v>
      </c>
      <c r="AB26" s="50" t="s">
        <v>116</v>
      </c>
      <c r="AC26" s="359">
        <v>1.1100000000000001</v>
      </c>
      <c r="AD26" s="50" t="s">
        <v>116</v>
      </c>
      <c r="AE26" s="359">
        <v>1.1399999999999999</v>
      </c>
      <c r="AF26" s="50" t="s">
        <v>116</v>
      </c>
      <c r="AG26" s="94">
        <f t="shared" si="8"/>
        <v>1.1200000000000001</v>
      </c>
      <c r="AH26" s="95">
        <f t="shared" si="9"/>
        <v>1.7320508075688662E-2</v>
      </c>
      <c r="AI26" s="359">
        <v>1630</v>
      </c>
      <c r="AJ26" s="50" t="s">
        <v>51</v>
      </c>
      <c r="AK26" s="359">
        <v>1440</v>
      </c>
      <c r="AL26" s="50" t="s">
        <v>51</v>
      </c>
      <c r="AM26" s="359">
        <v>1520</v>
      </c>
      <c r="AN26" s="50" t="s">
        <v>51</v>
      </c>
      <c r="AO26" s="98">
        <f t="shared" si="10"/>
        <v>1530</v>
      </c>
      <c r="AP26" s="95">
        <f t="shared" si="11"/>
        <v>95.393920141694565</v>
      </c>
      <c r="AQ26" s="359">
        <v>2680</v>
      </c>
      <c r="AR26" s="50" t="s">
        <v>51</v>
      </c>
      <c r="AS26" s="90">
        <f t="shared" si="12"/>
        <v>-75.16339869281046</v>
      </c>
      <c r="AT26" s="359">
        <v>2530</v>
      </c>
      <c r="AU26" s="50" t="s">
        <v>51</v>
      </c>
      <c r="AV26" s="90">
        <f t="shared" si="13"/>
        <v>-65.359477124183002</v>
      </c>
      <c r="AW26" s="359">
        <v>2340</v>
      </c>
      <c r="AX26" s="50" t="s">
        <v>51</v>
      </c>
      <c r="AY26" s="90">
        <f t="shared" si="14"/>
        <v>-52.941176470588239</v>
      </c>
      <c r="AZ26" s="256">
        <f t="shared" si="15"/>
        <v>-64.488017429193903</v>
      </c>
      <c r="BA26" s="257">
        <f t="shared" si="16"/>
        <v>11.13671278355738</v>
      </c>
      <c r="BB26" s="360">
        <v>58.2</v>
      </c>
      <c r="BC26" s="361" t="s">
        <v>51</v>
      </c>
      <c r="BD26" s="90">
        <f t="shared" si="17"/>
        <v>96.196078431372541</v>
      </c>
      <c r="BE26" s="360">
        <v>132</v>
      </c>
      <c r="BF26" s="361" t="s">
        <v>51</v>
      </c>
      <c r="BG26" s="90">
        <f t="shared" si="18"/>
        <v>91.372549019607845</v>
      </c>
      <c r="BH26" s="360">
        <v>120</v>
      </c>
      <c r="BI26" s="361" t="s">
        <v>51</v>
      </c>
      <c r="BJ26" s="90">
        <f t="shared" si="19"/>
        <v>92.156862745098039</v>
      </c>
      <c r="BK26" s="259">
        <f t="shared" si="20"/>
        <v>93.24183006535948</v>
      </c>
      <c r="BL26" s="257">
        <f t="shared" si="21"/>
        <v>2.5883343217340049</v>
      </c>
      <c r="BM26" s="359">
        <v>63.2</v>
      </c>
      <c r="BN26" s="50" t="s">
        <v>35</v>
      </c>
      <c r="BO26" s="90">
        <f t="shared" si="22"/>
        <v>95.869281045751634</v>
      </c>
      <c r="BP26" s="359">
        <v>59</v>
      </c>
      <c r="BQ26" s="50" t="s">
        <v>35</v>
      </c>
      <c r="BR26" s="90">
        <f t="shared" si="23"/>
        <v>96.143790849673209</v>
      </c>
      <c r="BS26" s="359">
        <v>39.299999999999997</v>
      </c>
      <c r="BT26" s="50" t="s">
        <v>35</v>
      </c>
      <c r="BU26" s="90">
        <f t="shared" si="24"/>
        <v>97.431372549019613</v>
      </c>
      <c r="BV26" s="259">
        <f t="shared" si="25"/>
        <v>96.481481481481481</v>
      </c>
      <c r="BW26" s="259">
        <f t="shared" si="26"/>
        <v>0.83400161166139741</v>
      </c>
      <c r="BX26" s="359">
        <v>14.7</v>
      </c>
      <c r="BY26" s="50" t="s">
        <v>35</v>
      </c>
      <c r="BZ26" s="90">
        <f t="shared" si="27"/>
        <v>99.039215686274503</v>
      </c>
      <c r="CA26" s="359">
        <v>29.7</v>
      </c>
      <c r="CB26" s="50" t="s">
        <v>35</v>
      </c>
      <c r="CC26" s="90">
        <f t="shared" si="28"/>
        <v>98.058823529411768</v>
      </c>
      <c r="CD26" s="359">
        <v>27.3</v>
      </c>
      <c r="CE26" s="50" t="s">
        <v>35</v>
      </c>
      <c r="CF26" s="90">
        <f t="shared" si="29"/>
        <v>98.215686274509807</v>
      </c>
      <c r="CG26" s="259">
        <f t="shared" si="52"/>
        <v>98.437908496732021</v>
      </c>
      <c r="CH26" s="257">
        <f t="shared" si="53"/>
        <v>0.52662057721525379</v>
      </c>
      <c r="CI26" s="359">
        <v>721</v>
      </c>
      <c r="CJ26" s="50" t="s">
        <v>51</v>
      </c>
      <c r="CK26" s="359">
        <v>723</v>
      </c>
      <c r="CL26" s="50" t="s">
        <v>51</v>
      </c>
      <c r="CM26" s="359">
        <v>427</v>
      </c>
      <c r="CN26" s="361" t="s">
        <v>35</v>
      </c>
      <c r="CO26" s="98">
        <f t="shared" si="54"/>
        <v>623.66666666666663</v>
      </c>
      <c r="CP26" s="95">
        <f t="shared" si="55"/>
        <v>170.32126506497471</v>
      </c>
      <c r="CQ26" s="359">
        <v>298</v>
      </c>
      <c r="CR26" s="50" t="s">
        <v>35</v>
      </c>
      <c r="CS26" s="90">
        <f t="shared" si="32"/>
        <v>52.218065205772312</v>
      </c>
      <c r="CT26" s="359">
        <v>281</v>
      </c>
      <c r="CU26" s="50" t="s">
        <v>35</v>
      </c>
      <c r="CV26" s="90">
        <f t="shared" si="33"/>
        <v>54.94388027792624</v>
      </c>
      <c r="CW26" s="359">
        <v>243</v>
      </c>
      <c r="CX26" s="50" t="s">
        <v>35</v>
      </c>
      <c r="CY26" s="90">
        <f t="shared" si="34"/>
        <v>61.036878674505616</v>
      </c>
      <c r="CZ26" s="259">
        <f t="shared" si="35"/>
        <v>56.066274719401385</v>
      </c>
      <c r="DA26" s="257">
        <f t="shared" si="36"/>
        <v>4.5152734923555533</v>
      </c>
      <c r="DB26" s="359">
        <v>11.5</v>
      </c>
      <c r="DC26" s="50" t="s">
        <v>35</v>
      </c>
      <c r="DD26" s="90">
        <f t="shared" si="37"/>
        <v>98.156066274719393</v>
      </c>
      <c r="DE26" s="359">
        <v>7.86</v>
      </c>
      <c r="DF26" s="50" t="s">
        <v>35</v>
      </c>
      <c r="DG26" s="90">
        <f t="shared" si="38"/>
        <v>98.73971138428648</v>
      </c>
      <c r="DH26" s="359">
        <v>12.8</v>
      </c>
      <c r="DI26" s="50" t="s">
        <v>35</v>
      </c>
      <c r="DJ26" s="90">
        <f t="shared" si="39"/>
        <v>97.947621592731167</v>
      </c>
      <c r="DK26" s="259">
        <f t="shared" si="40"/>
        <v>98.281133083912366</v>
      </c>
      <c r="DL26" s="257">
        <f t="shared" si="41"/>
        <v>0.4105884064885596</v>
      </c>
      <c r="DM26" s="359">
        <v>85.9</v>
      </c>
      <c r="DN26" s="50" t="s">
        <v>35</v>
      </c>
      <c r="DO26" s="90">
        <f t="shared" si="42"/>
        <v>86.226616782469264</v>
      </c>
      <c r="DP26" s="359">
        <v>50.3</v>
      </c>
      <c r="DQ26" s="50" t="s">
        <v>35</v>
      </c>
      <c r="DR26" s="90">
        <f t="shared" si="43"/>
        <v>91.934794227685728</v>
      </c>
      <c r="DS26" s="359">
        <v>76.400000000000006</v>
      </c>
      <c r="DT26" s="50" t="s">
        <v>35</v>
      </c>
      <c r="DU26" s="90">
        <f t="shared" si="44"/>
        <v>87.749866381614112</v>
      </c>
      <c r="DV26" s="259">
        <f t="shared" si="45"/>
        <v>88.637092463923025</v>
      </c>
      <c r="DW26" s="257">
        <f t="shared" si="46"/>
        <v>2.9557063499891898</v>
      </c>
      <c r="DX26" s="362">
        <v>0.57999999999999996</v>
      </c>
      <c r="DY26" s="50" t="s">
        <v>96</v>
      </c>
      <c r="DZ26" s="90">
        <f t="shared" si="47"/>
        <v>99.907001603420625</v>
      </c>
      <c r="EA26" s="362">
        <v>0.59499999999999997</v>
      </c>
      <c r="EB26" s="50" t="s">
        <v>96</v>
      </c>
      <c r="EC26" s="90">
        <f t="shared" si="48"/>
        <v>99.904596472474609</v>
      </c>
      <c r="ED26" s="362">
        <v>0.57999999999999996</v>
      </c>
      <c r="EE26" s="50" t="s">
        <v>96</v>
      </c>
      <c r="EF26" s="90">
        <f t="shared" si="49"/>
        <v>99.907001603420625</v>
      </c>
      <c r="EG26" s="259">
        <f t="shared" si="50"/>
        <v>99.906199893105281</v>
      </c>
      <c r="EH26" s="257">
        <f t="shared" si="51"/>
        <v>1.3886029991187771E-3</v>
      </c>
    </row>
    <row r="27" spans="1:138" x14ac:dyDescent="0.25">
      <c r="A27" s="17" t="s">
        <v>183</v>
      </c>
      <c r="C27" s="15">
        <v>1.1100000000000001</v>
      </c>
      <c r="D27" s="46" t="s">
        <v>116</v>
      </c>
      <c r="E27" s="15">
        <v>1.1499999999999999</v>
      </c>
      <c r="F27" s="46" t="s">
        <v>116</v>
      </c>
      <c r="G27" s="15">
        <v>1.1399999999999999</v>
      </c>
      <c r="H27" s="46" t="s">
        <v>116</v>
      </c>
      <c r="I27" s="94">
        <f t="shared" si="2"/>
        <v>1.1333333333333331</v>
      </c>
      <c r="J27" s="95">
        <f t="shared" si="3"/>
        <v>2.0816659994661223E-2</v>
      </c>
      <c r="K27" s="15">
        <v>1.1100000000000001</v>
      </c>
      <c r="L27" s="46" t="s">
        <v>116</v>
      </c>
      <c r="M27" s="15">
        <v>1.1499999999999999</v>
      </c>
      <c r="N27" s="46" t="s">
        <v>116</v>
      </c>
      <c r="O27" s="15">
        <v>1.05</v>
      </c>
      <c r="P27" s="46" t="s">
        <v>116</v>
      </c>
      <c r="Q27" s="94">
        <f t="shared" si="4"/>
        <v>1.1033333333333333</v>
      </c>
      <c r="R27" s="95">
        <f t="shared" si="5"/>
        <v>5.0332229568471609E-2</v>
      </c>
      <c r="S27" s="15">
        <v>1.06</v>
      </c>
      <c r="T27" s="46" t="s">
        <v>116</v>
      </c>
      <c r="U27" s="15">
        <v>1.1599999999999999</v>
      </c>
      <c r="V27" s="46" t="s">
        <v>116</v>
      </c>
      <c r="W27" s="15">
        <v>1.1399999999999999</v>
      </c>
      <c r="X27" s="46" t="s">
        <v>116</v>
      </c>
      <c r="Y27" s="94">
        <f t="shared" si="6"/>
        <v>1.1199999999999999</v>
      </c>
      <c r="Z27" s="95">
        <f t="shared" si="7"/>
        <v>5.2915026221291732E-2</v>
      </c>
      <c r="AA27" s="15">
        <v>1.1100000000000001</v>
      </c>
      <c r="AB27" s="46" t="s">
        <v>116</v>
      </c>
      <c r="AC27" s="15">
        <v>1.1100000000000001</v>
      </c>
      <c r="AD27" s="46" t="s">
        <v>116</v>
      </c>
      <c r="AE27" s="15">
        <v>1.1399999999999999</v>
      </c>
      <c r="AF27" s="46" t="s">
        <v>116</v>
      </c>
      <c r="AG27" s="94">
        <f t="shared" si="8"/>
        <v>1.1200000000000001</v>
      </c>
      <c r="AH27" s="95">
        <f t="shared" si="9"/>
        <v>1.7320508075688662E-2</v>
      </c>
      <c r="AI27" s="15">
        <v>1340</v>
      </c>
      <c r="AJ27" s="46" t="s">
        <v>51</v>
      </c>
      <c r="AK27" s="15">
        <v>1280</v>
      </c>
      <c r="AL27" s="46" t="s">
        <v>51</v>
      </c>
      <c r="AM27" s="15">
        <v>1370</v>
      </c>
      <c r="AN27" s="46" t="s">
        <v>51</v>
      </c>
      <c r="AO27" s="98">
        <f t="shared" si="10"/>
        <v>1330</v>
      </c>
      <c r="AP27" s="95">
        <f t="shared" si="11"/>
        <v>45.825756949558397</v>
      </c>
      <c r="AQ27" s="15">
        <v>3770</v>
      </c>
      <c r="AR27" s="46" t="s">
        <v>51</v>
      </c>
      <c r="AS27" s="90">
        <f t="shared" si="12"/>
        <v>-183.45864661654133</v>
      </c>
      <c r="AT27" s="15">
        <v>1980</v>
      </c>
      <c r="AU27" s="46" t="s">
        <v>51</v>
      </c>
      <c r="AV27" s="90">
        <f t="shared" si="13"/>
        <v>-48.872180451127818</v>
      </c>
      <c r="AW27" s="15">
        <v>1520</v>
      </c>
      <c r="AX27" s="46" t="s">
        <v>51</v>
      </c>
      <c r="AY27" s="90">
        <f t="shared" si="14"/>
        <v>-14.285714285714285</v>
      </c>
      <c r="AZ27" s="256">
        <f t="shared" si="15"/>
        <v>-82.205513784461132</v>
      </c>
      <c r="BA27" s="257">
        <f t="shared" si="16"/>
        <v>89.376750845429484</v>
      </c>
      <c r="BB27" s="328">
        <v>78.099999999999994</v>
      </c>
      <c r="BC27" s="299" t="s">
        <v>51</v>
      </c>
      <c r="BD27" s="90">
        <f t="shared" si="17"/>
        <v>94.127819548872182</v>
      </c>
      <c r="BE27" s="328">
        <v>263</v>
      </c>
      <c r="BF27" s="299" t="s">
        <v>51</v>
      </c>
      <c r="BG27" s="90">
        <f t="shared" si="18"/>
        <v>80.225563909774436</v>
      </c>
      <c r="BH27" s="328">
        <v>250</v>
      </c>
      <c r="BI27" s="299" t="s">
        <v>51</v>
      </c>
      <c r="BJ27" s="90">
        <f t="shared" si="19"/>
        <v>81.203007518796994</v>
      </c>
      <c r="BK27" s="259">
        <f t="shared" si="20"/>
        <v>85.185463659147871</v>
      </c>
      <c r="BL27" s="257">
        <f t="shared" si="21"/>
        <v>7.7597129873514055</v>
      </c>
      <c r="BM27" s="15">
        <v>135</v>
      </c>
      <c r="BN27" s="46" t="s">
        <v>35</v>
      </c>
      <c r="BO27" s="90">
        <f t="shared" si="22"/>
        <v>89.849624060150376</v>
      </c>
      <c r="BP27" s="15">
        <v>123</v>
      </c>
      <c r="BQ27" s="46" t="s">
        <v>35</v>
      </c>
      <c r="BR27" s="90">
        <f t="shared" si="23"/>
        <v>90.751879699248121</v>
      </c>
      <c r="BS27" s="15">
        <v>74.8</v>
      </c>
      <c r="BT27" s="46" t="s">
        <v>35</v>
      </c>
      <c r="BU27" s="90">
        <f t="shared" si="24"/>
        <v>94.375939849624075</v>
      </c>
      <c r="BV27" s="259">
        <f t="shared" si="25"/>
        <v>91.659147869674186</v>
      </c>
      <c r="BW27" s="259">
        <f t="shared" si="26"/>
        <v>2.3956701163371656</v>
      </c>
      <c r="BX27" s="15">
        <v>46.2</v>
      </c>
      <c r="BY27" s="46" t="s">
        <v>35</v>
      </c>
      <c r="BZ27" s="90">
        <f t="shared" si="27"/>
        <v>96.526315789473685</v>
      </c>
      <c r="CA27" s="15">
        <v>81.099999999999994</v>
      </c>
      <c r="CB27" s="46" t="s">
        <v>35</v>
      </c>
      <c r="CC27" s="90">
        <f t="shared" si="28"/>
        <v>93.90225563909776</v>
      </c>
      <c r="CD27" s="15">
        <v>85.5</v>
      </c>
      <c r="CE27" s="46" t="s">
        <v>35</v>
      </c>
      <c r="CF27" s="90">
        <f t="shared" si="29"/>
        <v>93.571428571428569</v>
      </c>
      <c r="CG27" s="259">
        <f t="shared" si="52"/>
        <v>94.666666666666671</v>
      </c>
      <c r="CH27" s="257">
        <f t="shared" si="53"/>
        <v>1.6189758435947463</v>
      </c>
      <c r="CI27" s="15">
        <v>601</v>
      </c>
      <c r="CJ27" s="46" t="s">
        <v>51</v>
      </c>
      <c r="CK27" s="15">
        <v>635</v>
      </c>
      <c r="CL27" s="46" t="s">
        <v>51</v>
      </c>
      <c r="CM27" s="15">
        <v>383</v>
      </c>
      <c r="CN27" s="299" t="s">
        <v>35</v>
      </c>
      <c r="CO27" s="98">
        <f t="shared" si="54"/>
        <v>539.66666666666663</v>
      </c>
      <c r="CP27" s="95">
        <f t="shared" si="55"/>
        <v>136.73819266515596</v>
      </c>
      <c r="CQ27" s="15">
        <v>359</v>
      </c>
      <c r="CR27" s="46" t="s">
        <v>35</v>
      </c>
      <c r="CS27" s="90">
        <f t="shared" si="32"/>
        <v>33.47745521927115</v>
      </c>
      <c r="CT27" s="15">
        <v>361</v>
      </c>
      <c r="CU27" s="46" t="s">
        <v>35</v>
      </c>
      <c r="CV27" s="90">
        <f t="shared" si="33"/>
        <v>33.106856084002466</v>
      </c>
      <c r="CW27" s="15">
        <v>322</v>
      </c>
      <c r="CX27" s="46" t="s">
        <v>35</v>
      </c>
      <c r="CY27" s="90">
        <f t="shared" si="34"/>
        <v>40.333539221741809</v>
      </c>
      <c r="CZ27" s="259">
        <f t="shared" si="35"/>
        <v>35.639283508338472</v>
      </c>
      <c r="DA27" s="257">
        <f t="shared" si="36"/>
        <v>4.0695655120516685</v>
      </c>
      <c r="DB27" s="356">
        <v>10.1</v>
      </c>
      <c r="DC27" s="46" t="s">
        <v>35</v>
      </c>
      <c r="DD27" s="90">
        <f t="shared" si="37"/>
        <v>98.12847436689313</v>
      </c>
      <c r="DE27" s="15">
        <v>0.61</v>
      </c>
      <c r="DF27" s="46" t="s">
        <v>96</v>
      </c>
      <c r="DG27" s="90">
        <f t="shared" si="38"/>
        <v>99.88696726374306</v>
      </c>
      <c r="DH27" s="356">
        <v>7.72</v>
      </c>
      <c r="DI27" s="46" t="s">
        <v>35</v>
      </c>
      <c r="DJ27" s="90">
        <f t="shared" si="39"/>
        <v>98.569487337862867</v>
      </c>
      <c r="DK27" s="406">
        <f>AVERAGE(DD27,DJ27)</f>
        <v>98.348980852377991</v>
      </c>
      <c r="DL27" s="257">
        <f>STDEV(DD27,DJ27)</f>
        <v>0.31184326236392723</v>
      </c>
      <c r="DM27" s="15">
        <v>124</v>
      </c>
      <c r="DN27" s="46" t="s">
        <v>35</v>
      </c>
      <c r="DO27" s="90">
        <f t="shared" si="42"/>
        <v>77.022853613341567</v>
      </c>
      <c r="DP27" s="15">
        <v>82.7</v>
      </c>
      <c r="DQ27" s="46" t="s">
        <v>35</v>
      </c>
      <c r="DR27" s="90">
        <f t="shared" si="43"/>
        <v>84.675725756639892</v>
      </c>
      <c r="DS27" s="15">
        <v>119</v>
      </c>
      <c r="DT27" s="46" t="s">
        <v>35</v>
      </c>
      <c r="DU27" s="90">
        <f t="shared" si="44"/>
        <v>77.94935145151328</v>
      </c>
      <c r="DV27" s="259">
        <f t="shared" si="45"/>
        <v>79.882643607164923</v>
      </c>
      <c r="DW27" s="257">
        <f t="shared" si="46"/>
        <v>4.1767004836049688</v>
      </c>
      <c r="DX27" s="366">
        <v>0.57999999999999996</v>
      </c>
      <c r="DY27" s="367" t="s">
        <v>96</v>
      </c>
      <c r="DZ27" s="90">
        <f t="shared" si="47"/>
        <v>99.892526250772079</v>
      </c>
      <c r="EA27" s="366">
        <v>0.59499999999999997</v>
      </c>
      <c r="EB27" s="46" t="s">
        <v>96</v>
      </c>
      <c r="EC27" s="90">
        <f t="shared" si="48"/>
        <v>99.889746757257555</v>
      </c>
      <c r="ED27" s="366">
        <v>0.57999999999999996</v>
      </c>
      <c r="EE27" s="46" t="s">
        <v>96</v>
      </c>
      <c r="EF27" s="90">
        <f t="shared" si="49"/>
        <v>99.892526250772079</v>
      </c>
      <c r="EG27" s="259">
        <f t="shared" si="50"/>
        <v>99.891599752933914</v>
      </c>
      <c r="EH27" s="257">
        <f t="shared" si="51"/>
        <v>1.6047413288211227E-3</v>
      </c>
    </row>
    <row r="28" spans="1:138" x14ac:dyDescent="0.25">
      <c r="A28" s="28" t="s">
        <v>191</v>
      </c>
      <c r="B28" s="358"/>
      <c r="C28" s="359">
        <v>1.1100000000000001</v>
      </c>
      <c r="D28" s="50" t="s">
        <v>116</v>
      </c>
      <c r="E28" s="359">
        <v>1.1499999999999999</v>
      </c>
      <c r="F28" s="50" t="s">
        <v>116</v>
      </c>
      <c r="G28" s="359">
        <v>1.1399999999999999</v>
      </c>
      <c r="H28" s="50" t="s">
        <v>116</v>
      </c>
      <c r="I28" s="94">
        <f t="shared" si="2"/>
        <v>1.1333333333333331</v>
      </c>
      <c r="J28" s="95">
        <f t="shared" si="3"/>
        <v>2.0816659994661223E-2</v>
      </c>
      <c r="K28" s="359">
        <v>0.755</v>
      </c>
      <c r="L28" s="50" t="s">
        <v>96</v>
      </c>
      <c r="M28" s="359">
        <v>1.1499999999999999</v>
      </c>
      <c r="N28" s="50" t="s">
        <v>116</v>
      </c>
      <c r="O28" s="359">
        <v>1.27</v>
      </c>
      <c r="P28" s="50" t="s">
        <v>96</v>
      </c>
      <c r="Q28" s="94">
        <f t="shared" si="4"/>
        <v>1.0583333333333333</v>
      </c>
      <c r="R28" s="95">
        <f t="shared" si="5"/>
        <v>0.26945933521281717</v>
      </c>
      <c r="S28" s="359">
        <v>1.06</v>
      </c>
      <c r="T28" s="50" t="s">
        <v>116</v>
      </c>
      <c r="U28" s="359">
        <v>1.1599999999999999</v>
      </c>
      <c r="V28" s="50" t="s">
        <v>116</v>
      </c>
      <c r="W28" s="359">
        <v>1.1399999999999999</v>
      </c>
      <c r="X28" s="50" t="s">
        <v>116</v>
      </c>
      <c r="Y28" s="94">
        <f t="shared" si="6"/>
        <v>1.1199999999999999</v>
      </c>
      <c r="Z28" s="95">
        <f t="shared" si="7"/>
        <v>5.2915026221291732E-2</v>
      </c>
      <c r="AA28" s="359">
        <v>1.1100000000000001</v>
      </c>
      <c r="AB28" s="50" t="s">
        <v>116</v>
      </c>
      <c r="AC28" s="359">
        <v>1.1100000000000001</v>
      </c>
      <c r="AD28" s="50" t="s">
        <v>116</v>
      </c>
      <c r="AE28" s="359">
        <v>1.1399999999999999</v>
      </c>
      <c r="AF28" s="50" t="s">
        <v>116</v>
      </c>
      <c r="AG28" s="94">
        <f t="shared" si="8"/>
        <v>1.1200000000000001</v>
      </c>
      <c r="AH28" s="95">
        <f t="shared" si="9"/>
        <v>1.7320508075688662E-2</v>
      </c>
      <c r="AI28" s="362">
        <v>0.53</v>
      </c>
      <c r="AJ28" s="50" t="s">
        <v>116</v>
      </c>
      <c r="AK28" s="362">
        <f>1.16/2</f>
        <v>0.57999999999999996</v>
      </c>
      <c r="AL28" s="50" t="s">
        <v>116</v>
      </c>
      <c r="AM28" s="362">
        <f>1.19/2</f>
        <v>0.59499999999999997</v>
      </c>
      <c r="AN28" s="50" t="s">
        <v>116</v>
      </c>
      <c r="AO28" s="184">
        <f t="shared" si="10"/>
        <v>0.56833333333333325</v>
      </c>
      <c r="AP28" s="95">
        <f t="shared" si="11"/>
        <v>3.4034296427770193E-2</v>
      </c>
      <c r="AQ28" s="362">
        <v>0.56999999999999995</v>
      </c>
      <c r="AR28" s="50" t="s">
        <v>96</v>
      </c>
      <c r="AS28" s="90">
        <f t="shared" si="12"/>
        <v>-0.29325513196481617</v>
      </c>
      <c r="AT28" s="362">
        <v>0.59499999999999997</v>
      </c>
      <c r="AU28" s="50" t="s">
        <v>96</v>
      </c>
      <c r="AV28" s="90">
        <f t="shared" si="13"/>
        <v>-4.6920821114369611</v>
      </c>
      <c r="AW28" s="362">
        <f>1.25/2</f>
        <v>0.625</v>
      </c>
      <c r="AX28" s="50" t="s">
        <v>116</v>
      </c>
      <c r="AY28" s="90">
        <f t="shared" si="14"/>
        <v>-9.9706744868035369</v>
      </c>
      <c r="AZ28" s="256">
        <f t="shared" si="15"/>
        <v>-4.985337243401772</v>
      </c>
      <c r="BA28" s="257">
        <f t="shared" si="16"/>
        <v>4.8453699829496548</v>
      </c>
      <c r="BB28" s="373">
        <f>1.19/2</f>
        <v>0.59499999999999997</v>
      </c>
      <c r="BC28" s="361" t="s">
        <v>116</v>
      </c>
      <c r="BD28" s="90">
        <f t="shared" si="17"/>
        <v>-4.6920821114369611</v>
      </c>
      <c r="BE28" s="373">
        <f>1.19/2</f>
        <v>0.59499999999999997</v>
      </c>
      <c r="BF28" s="361" t="s">
        <v>116</v>
      </c>
      <c r="BG28" s="90">
        <f t="shared" si="18"/>
        <v>-4.6920821114369611</v>
      </c>
      <c r="BH28" s="373">
        <f>1.19/2</f>
        <v>0.59499999999999997</v>
      </c>
      <c r="BI28" s="361" t="s">
        <v>116</v>
      </c>
      <c r="BJ28" s="90">
        <f t="shared" si="19"/>
        <v>-4.6920821114369611</v>
      </c>
      <c r="BK28" s="259">
        <f t="shared" si="20"/>
        <v>-4.6920821114369611</v>
      </c>
      <c r="BL28" s="257">
        <f t="shared" si="21"/>
        <v>0</v>
      </c>
      <c r="BM28" s="362">
        <f>1.19/2</f>
        <v>0.59499999999999997</v>
      </c>
      <c r="BN28" s="50" t="s">
        <v>116</v>
      </c>
      <c r="BO28" s="90">
        <f t="shared" si="22"/>
        <v>-4.6920821114369611</v>
      </c>
      <c r="BP28" s="362">
        <f>1.19/2</f>
        <v>0.59499999999999997</v>
      </c>
      <c r="BQ28" s="50" t="s">
        <v>116</v>
      </c>
      <c r="BR28" s="90">
        <f t="shared" si="23"/>
        <v>-4.6920821114369611</v>
      </c>
      <c r="BS28" s="362">
        <f>1.19/2</f>
        <v>0.59499999999999997</v>
      </c>
      <c r="BT28" s="50" t="s">
        <v>116</v>
      </c>
      <c r="BU28" s="90">
        <f t="shared" si="24"/>
        <v>-4.6920821114369611</v>
      </c>
      <c r="BV28" s="259">
        <f t="shared" si="25"/>
        <v>-4.6920821114369611</v>
      </c>
      <c r="BW28" s="259">
        <f t="shared" si="26"/>
        <v>0</v>
      </c>
      <c r="BX28" s="362">
        <f>1.16/2</f>
        <v>0.57999999999999996</v>
      </c>
      <c r="BY28" s="50" t="s">
        <v>116</v>
      </c>
      <c r="BZ28" s="90">
        <f t="shared" si="27"/>
        <v>-2.0527859237536741</v>
      </c>
      <c r="CA28" s="362">
        <f>1.14/2</f>
        <v>0.56999999999999995</v>
      </c>
      <c r="CB28" s="50" t="s">
        <v>116</v>
      </c>
      <c r="CC28" s="90">
        <f t="shared" si="28"/>
        <v>-0.29325513196481617</v>
      </c>
      <c r="CD28" s="362">
        <f>1.11/2</f>
        <v>0.55500000000000005</v>
      </c>
      <c r="CE28" s="50" t="s">
        <v>116</v>
      </c>
      <c r="CF28" s="90">
        <f t="shared" si="29"/>
        <v>2.3460410557184517</v>
      </c>
      <c r="CG28" s="259">
        <f t="shared" si="52"/>
        <v>-1.2878587085651816E-14</v>
      </c>
      <c r="CH28" s="257">
        <f t="shared" si="53"/>
        <v>2.2140276936277776</v>
      </c>
      <c r="CI28" s="359">
        <v>5210</v>
      </c>
      <c r="CJ28" s="50" t="s">
        <v>51</v>
      </c>
      <c r="CK28" s="359">
        <v>4670</v>
      </c>
      <c r="CL28" s="50" t="s">
        <v>51</v>
      </c>
      <c r="CM28" s="359">
        <v>8940</v>
      </c>
      <c r="CN28" s="361" t="s">
        <v>51</v>
      </c>
      <c r="CO28" s="98">
        <f t="shared" si="54"/>
        <v>6273.333333333333</v>
      </c>
      <c r="CP28" s="95">
        <f t="shared" si="55"/>
        <v>2325.1308206923186</v>
      </c>
      <c r="CQ28" s="359">
        <v>8380</v>
      </c>
      <c r="CR28" s="50" t="s">
        <v>51</v>
      </c>
      <c r="CS28" s="90">
        <f t="shared" si="32"/>
        <v>-33.581296493092459</v>
      </c>
      <c r="CT28" s="359">
        <v>6720</v>
      </c>
      <c r="CU28" s="50" t="s">
        <v>51</v>
      </c>
      <c r="CV28" s="90">
        <f t="shared" si="33"/>
        <v>-7.1200850159404947</v>
      </c>
      <c r="CW28" s="359">
        <v>6290</v>
      </c>
      <c r="CX28" s="50" t="s">
        <v>51</v>
      </c>
      <c r="CY28" s="90">
        <f t="shared" si="34"/>
        <v>-0.26567481402763504</v>
      </c>
      <c r="CZ28" s="259">
        <f t="shared" si="35"/>
        <v>-13.655685441020196</v>
      </c>
      <c r="DA28" s="257">
        <f t="shared" si="36"/>
        <v>17.593129814017463</v>
      </c>
      <c r="DB28" s="359">
        <v>2710</v>
      </c>
      <c r="DC28" s="50" t="s">
        <v>51</v>
      </c>
      <c r="DD28" s="90">
        <f t="shared" si="37"/>
        <v>56.801275239107326</v>
      </c>
      <c r="DE28" s="359">
        <v>3940</v>
      </c>
      <c r="DF28" s="50" t="s">
        <v>51</v>
      </c>
      <c r="DG28" s="90">
        <f t="shared" si="38"/>
        <v>37.194473963868226</v>
      </c>
      <c r="DH28" s="359">
        <v>2790</v>
      </c>
      <c r="DI28" s="50" t="s">
        <v>51</v>
      </c>
      <c r="DJ28" s="90">
        <f t="shared" si="39"/>
        <v>55.526036131774703</v>
      </c>
      <c r="DK28" s="259">
        <f t="shared" si="40"/>
        <v>49.840595111583418</v>
      </c>
      <c r="DL28" s="257">
        <f t="shared" si="41"/>
        <v>10.970407638608254</v>
      </c>
      <c r="DM28" s="359">
        <v>203</v>
      </c>
      <c r="DN28" s="50" t="s">
        <v>51</v>
      </c>
      <c r="DO28" s="90">
        <f t="shared" si="42"/>
        <v>96.764080765143461</v>
      </c>
      <c r="DP28" s="359">
        <v>110</v>
      </c>
      <c r="DQ28" s="50" t="s">
        <v>51</v>
      </c>
      <c r="DR28" s="90">
        <f t="shared" si="43"/>
        <v>98.246546227417639</v>
      </c>
      <c r="DS28" s="359">
        <v>163</v>
      </c>
      <c r="DT28" s="50" t="s">
        <v>51</v>
      </c>
      <c r="DU28" s="90">
        <f t="shared" si="44"/>
        <v>97.401700318809787</v>
      </c>
      <c r="DV28" s="259">
        <f t="shared" si="45"/>
        <v>97.470775770456953</v>
      </c>
      <c r="DW28" s="257">
        <f t="shared" si="46"/>
        <v>0.74364274031563271</v>
      </c>
      <c r="DX28" s="359">
        <v>11.3</v>
      </c>
      <c r="DY28" s="50" t="s">
        <v>35</v>
      </c>
      <c r="DZ28" s="90">
        <f t="shared" si="47"/>
        <v>99.819872476089273</v>
      </c>
      <c r="EA28" s="359">
        <v>11.5</v>
      </c>
      <c r="EB28" s="50" t="s">
        <v>35</v>
      </c>
      <c r="EC28" s="90">
        <f t="shared" si="48"/>
        <v>99.816684378320929</v>
      </c>
      <c r="ED28" s="359">
        <v>14</v>
      </c>
      <c r="EE28" s="50" t="s">
        <v>35</v>
      </c>
      <c r="EF28" s="90">
        <f t="shared" si="49"/>
        <v>99.776833156216796</v>
      </c>
      <c r="EG28" s="259">
        <f t="shared" si="50"/>
        <v>99.804463336875656</v>
      </c>
      <c r="EH28" s="257">
        <f t="shared" si="51"/>
        <v>2.398147523144642E-2</v>
      </c>
    </row>
    <row r="29" spans="1:138" x14ac:dyDescent="0.25">
      <c r="A29" s="13" t="s">
        <v>197</v>
      </c>
      <c r="C29" s="15">
        <v>1.67</v>
      </c>
      <c r="D29" s="46" t="s">
        <v>116</v>
      </c>
      <c r="E29" s="15">
        <v>1.73</v>
      </c>
      <c r="F29" s="46" t="s">
        <v>116</v>
      </c>
      <c r="G29" s="15">
        <v>1.7</v>
      </c>
      <c r="H29" s="46" t="s">
        <v>116</v>
      </c>
      <c r="I29" s="94">
        <f t="shared" si="2"/>
        <v>1.7</v>
      </c>
      <c r="J29" s="95">
        <f t="shared" si="3"/>
        <v>3.0000000000000027E-2</v>
      </c>
      <c r="K29" s="356">
        <v>5.85</v>
      </c>
      <c r="L29" s="46" t="s">
        <v>35</v>
      </c>
      <c r="M29" s="15">
        <v>1.73</v>
      </c>
      <c r="N29" s="46" t="s">
        <v>116</v>
      </c>
      <c r="O29" s="356">
        <v>17.899999999999999</v>
      </c>
      <c r="P29" s="46" t="s">
        <v>35</v>
      </c>
      <c r="Q29" s="94">
        <f t="shared" si="4"/>
        <v>8.4933333333333323</v>
      </c>
      <c r="R29" s="95">
        <f t="shared" si="5"/>
        <v>8.4028348391083671</v>
      </c>
      <c r="S29" s="15">
        <v>1.6</v>
      </c>
      <c r="T29" s="46" t="s">
        <v>116</v>
      </c>
      <c r="U29" s="15">
        <v>1.74</v>
      </c>
      <c r="V29" s="46" t="s">
        <v>116</v>
      </c>
      <c r="W29" s="15">
        <v>1.7</v>
      </c>
      <c r="X29" s="46" t="s">
        <v>116</v>
      </c>
      <c r="Y29" s="94">
        <f t="shared" si="6"/>
        <v>1.68</v>
      </c>
      <c r="Z29" s="95">
        <f t="shared" si="7"/>
        <v>7.2111025509279725E-2</v>
      </c>
      <c r="AA29" s="15">
        <v>1.67</v>
      </c>
      <c r="AB29" s="46" t="s">
        <v>116</v>
      </c>
      <c r="AC29" s="15">
        <v>1.67</v>
      </c>
      <c r="AD29" s="46" t="s">
        <v>116</v>
      </c>
      <c r="AE29" s="15">
        <v>1.7</v>
      </c>
      <c r="AF29" s="46" t="s">
        <v>116</v>
      </c>
      <c r="AG29" s="94">
        <f t="shared" si="8"/>
        <v>1.68</v>
      </c>
      <c r="AH29" s="95">
        <f t="shared" si="9"/>
        <v>1.732050807568879E-2</v>
      </c>
      <c r="AI29" s="15">
        <v>179</v>
      </c>
      <c r="AJ29" s="46" t="s">
        <v>35</v>
      </c>
      <c r="AK29" s="15">
        <v>169</v>
      </c>
      <c r="AL29" s="46" t="s">
        <v>35</v>
      </c>
      <c r="AM29" s="15">
        <v>163</v>
      </c>
      <c r="AN29" s="46" t="s">
        <v>35</v>
      </c>
      <c r="AO29" s="98">
        <f t="shared" si="10"/>
        <v>170.33333333333334</v>
      </c>
      <c r="AP29" s="95">
        <f t="shared" si="11"/>
        <v>8.0829037686547611</v>
      </c>
      <c r="AQ29" s="15">
        <v>384</v>
      </c>
      <c r="AR29" s="46" t="s">
        <v>51</v>
      </c>
      <c r="AS29" s="90">
        <f t="shared" si="12"/>
        <v>-125.44031311154598</v>
      </c>
      <c r="AT29" s="15">
        <v>358</v>
      </c>
      <c r="AU29" s="46" t="s">
        <v>51</v>
      </c>
      <c r="AV29" s="90">
        <f t="shared" si="13"/>
        <v>-110.17612524461838</v>
      </c>
      <c r="AW29" s="15">
        <v>297</v>
      </c>
      <c r="AX29" s="46" t="s">
        <v>35</v>
      </c>
      <c r="AY29" s="90">
        <f t="shared" si="14"/>
        <v>-74.36399217221134</v>
      </c>
      <c r="AZ29" s="256">
        <f t="shared" si="15"/>
        <v>-103.32681017612522</v>
      </c>
      <c r="BA29" s="257">
        <f t="shared" si="16"/>
        <v>26.217980049101744</v>
      </c>
      <c r="BB29" s="328">
        <v>851</v>
      </c>
      <c r="BC29" s="299" t="s">
        <v>51</v>
      </c>
      <c r="BD29" s="90">
        <f t="shared" si="17"/>
        <v>-399.60861056751463</v>
      </c>
      <c r="BE29" s="328">
        <v>786</v>
      </c>
      <c r="BF29" s="299" t="s">
        <v>51</v>
      </c>
      <c r="BG29" s="90">
        <f t="shared" si="18"/>
        <v>-361.44814090019565</v>
      </c>
      <c r="BH29" s="328">
        <v>1150</v>
      </c>
      <c r="BI29" s="299" t="s">
        <v>51</v>
      </c>
      <c r="BJ29" s="90">
        <f t="shared" si="19"/>
        <v>-575.14677103718191</v>
      </c>
      <c r="BK29" s="259">
        <f t="shared" si="20"/>
        <v>-445.40117416829736</v>
      </c>
      <c r="BL29" s="257">
        <f t="shared" si="21"/>
        <v>113.97146700580322</v>
      </c>
      <c r="BM29" s="356">
        <v>11.9</v>
      </c>
      <c r="BN29" s="363" t="s">
        <v>35</v>
      </c>
      <c r="BO29" s="90">
        <f t="shared" si="22"/>
        <v>93.013698630136986</v>
      </c>
      <c r="BP29" s="356">
        <v>8.81</v>
      </c>
      <c r="BQ29" s="46" t="s">
        <v>35</v>
      </c>
      <c r="BR29" s="90">
        <f t="shared" si="23"/>
        <v>94.827788649706463</v>
      </c>
      <c r="BS29" s="15">
        <v>4.13</v>
      </c>
      <c r="BT29" s="46" t="s">
        <v>96</v>
      </c>
      <c r="BU29" s="90">
        <f t="shared" si="24"/>
        <v>97.575342465753423</v>
      </c>
      <c r="BV29" s="406">
        <f>AVERAGE(BO29,BR29)</f>
        <v>93.920743639921724</v>
      </c>
      <c r="BW29" s="259">
        <f>STDEV(BO29,BR29)</f>
        <v>1.2827553545204138</v>
      </c>
      <c r="BX29" s="15">
        <v>4.95</v>
      </c>
      <c r="BY29" s="46" t="s">
        <v>96</v>
      </c>
      <c r="BZ29" s="90">
        <f t="shared" si="27"/>
        <v>97.093933463796489</v>
      </c>
      <c r="CA29" s="15">
        <v>3.5</v>
      </c>
      <c r="CB29" s="46" t="s">
        <v>96</v>
      </c>
      <c r="CC29" s="90">
        <f t="shared" si="28"/>
        <v>97.945205479452056</v>
      </c>
      <c r="CD29" s="356">
        <v>6.78</v>
      </c>
      <c r="CE29" s="46" t="s">
        <v>35</v>
      </c>
      <c r="CF29" s="90">
        <f t="shared" si="29"/>
        <v>96.019569471624266</v>
      </c>
      <c r="CG29" s="406">
        <f>CF29</f>
        <v>96.019569471624266</v>
      </c>
      <c r="CH29" s="257"/>
      <c r="CI29" s="15">
        <v>270000</v>
      </c>
      <c r="CJ29" s="46" t="s">
        <v>51</v>
      </c>
      <c r="CK29" s="15">
        <v>141000</v>
      </c>
      <c r="CL29" s="46" t="s">
        <v>51</v>
      </c>
      <c r="CM29" s="15">
        <v>218000</v>
      </c>
      <c r="CN29" s="299" t="s">
        <v>51</v>
      </c>
      <c r="CO29" s="98">
        <f t="shared" si="54"/>
        <v>209666.66666666666</v>
      </c>
      <c r="CP29" s="95">
        <f t="shared" si="55"/>
        <v>64902.490964009507</v>
      </c>
      <c r="CQ29" s="15">
        <v>231000</v>
      </c>
      <c r="CR29" s="46" t="s">
        <v>51</v>
      </c>
      <c r="CS29" s="90">
        <f t="shared" si="32"/>
        <v>-10.174880763116063</v>
      </c>
      <c r="CT29" s="15">
        <v>163000</v>
      </c>
      <c r="CU29" s="46" t="s">
        <v>51</v>
      </c>
      <c r="CV29" s="90">
        <f t="shared" si="33"/>
        <v>22.257551669316371</v>
      </c>
      <c r="CW29" s="15">
        <v>211000</v>
      </c>
      <c r="CX29" s="46" t="s">
        <v>51</v>
      </c>
      <c r="CY29" s="90">
        <f t="shared" si="34"/>
        <v>-0.63593004769475825</v>
      </c>
      <c r="CZ29" s="259">
        <f t="shared" si="35"/>
        <v>3.8155802861685166</v>
      </c>
      <c r="DA29" s="257">
        <f t="shared" si="36"/>
        <v>16.668162063060297</v>
      </c>
      <c r="DB29" s="15">
        <v>23100</v>
      </c>
      <c r="DC29" s="46" t="s">
        <v>51</v>
      </c>
      <c r="DD29" s="90">
        <f t="shared" si="37"/>
        <v>88.982511923688392</v>
      </c>
      <c r="DE29" s="15">
        <v>33600</v>
      </c>
      <c r="DF29" s="46" t="s">
        <v>51</v>
      </c>
      <c r="DG29" s="90">
        <f t="shared" si="38"/>
        <v>83.974562798092208</v>
      </c>
      <c r="DH29" s="15">
        <v>26300</v>
      </c>
      <c r="DI29" s="46" t="s">
        <v>51</v>
      </c>
      <c r="DJ29" s="90">
        <f t="shared" si="39"/>
        <v>87.456279809220987</v>
      </c>
      <c r="DK29" s="259">
        <f t="shared" si="40"/>
        <v>86.804451510333863</v>
      </c>
      <c r="DL29" s="257">
        <f t="shared" si="41"/>
        <v>2.5668168437896886</v>
      </c>
      <c r="DM29" s="15">
        <v>16600</v>
      </c>
      <c r="DN29" s="46" t="s">
        <v>51</v>
      </c>
      <c r="DO29" s="90">
        <f t="shared" si="42"/>
        <v>92.08267090620032</v>
      </c>
      <c r="DP29" s="15">
        <v>8370</v>
      </c>
      <c r="DQ29" s="46" t="s">
        <v>51</v>
      </c>
      <c r="DR29" s="90">
        <f t="shared" si="43"/>
        <v>96.007949125596184</v>
      </c>
      <c r="DS29" s="15">
        <v>11400</v>
      </c>
      <c r="DT29" s="46" t="s">
        <v>51</v>
      </c>
      <c r="DU29" s="90">
        <f t="shared" si="44"/>
        <v>94.56279809220986</v>
      </c>
      <c r="DV29" s="259">
        <f t="shared" si="45"/>
        <v>94.21780604133545</v>
      </c>
      <c r="DW29" s="257">
        <f t="shared" si="46"/>
        <v>1.9852498359881021</v>
      </c>
      <c r="DX29" s="15">
        <v>558</v>
      </c>
      <c r="DY29" s="46" t="s">
        <v>51</v>
      </c>
      <c r="DZ29" s="90">
        <f t="shared" si="47"/>
        <v>99.733863275039752</v>
      </c>
      <c r="EA29" s="15">
        <v>548</v>
      </c>
      <c r="EB29" s="46" t="s">
        <v>51</v>
      </c>
      <c r="EC29" s="90">
        <f t="shared" si="48"/>
        <v>99.738632750397457</v>
      </c>
      <c r="ED29" s="15">
        <v>503</v>
      </c>
      <c r="EE29" s="46" t="s">
        <v>51</v>
      </c>
      <c r="EF29" s="90">
        <f t="shared" si="49"/>
        <v>99.760095389507157</v>
      </c>
      <c r="EG29" s="259">
        <f t="shared" si="50"/>
        <v>99.744197138314789</v>
      </c>
      <c r="EH29" s="257">
        <f t="shared" si="51"/>
        <v>1.3973287624201618E-2</v>
      </c>
    </row>
    <row r="30" spans="1:138" x14ac:dyDescent="0.25">
      <c r="A30" s="28" t="s">
        <v>202</v>
      </c>
      <c r="B30" s="358"/>
      <c r="C30" s="359">
        <v>2.2200000000000002</v>
      </c>
      <c r="D30" s="50" t="s">
        <v>116</v>
      </c>
      <c r="E30" s="359">
        <v>2.2999999999999998</v>
      </c>
      <c r="F30" s="50" t="s">
        <v>116</v>
      </c>
      <c r="G30" s="359">
        <v>2.27</v>
      </c>
      <c r="H30" s="50" t="s">
        <v>116</v>
      </c>
      <c r="I30" s="94">
        <f t="shared" si="2"/>
        <v>2.2633333333333332</v>
      </c>
      <c r="J30" s="95">
        <f t="shared" si="3"/>
        <v>4.0414518843273621E-2</v>
      </c>
      <c r="K30" s="364">
        <v>23.3</v>
      </c>
      <c r="L30" s="50" t="s">
        <v>35</v>
      </c>
      <c r="M30" s="359">
        <v>2.2999999999999998</v>
      </c>
      <c r="N30" s="50" t="s">
        <v>116</v>
      </c>
      <c r="O30" s="359">
        <v>4.1500000000000004</v>
      </c>
      <c r="P30" s="50" t="s">
        <v>96</v>
      </c>
      <c r="Q30" s="94">
        <f t="shared" si="4"/>
        <v>9.9166666666666661</v>
      </c>
      <c r="R30" s="95">
        <f t="shared" si="5"/>
        <v>11.627159297667394</v>
      </c>
      <c r="S30" s="359">
        <v>2.13</v>
      </c>
      <c r="T30" s="50" t="s">
        <v>116</v>
      </c>
      <c r="U30" s="359">
        <v>2.33</v>
      </c>
      <c r="V30" s="50" t="s">
        <v>116</v>
      </c>
      <c r="W30" s="359">
        <v>2.27</v>
      </c>
      <c r="X30" s="50" t="s">
        <v>116</v>
      </c>
      <c r="Y30" s="94">
        <f t="shared" si="6"/>
        <v>2.2433333333333336</v>
      </c>
      <c r="Z30" s="95">
        <f t="shared" si="7"/>
        <v>0.10263202878893778</v>
      </c>
      <c r="AA30" s="359">
        <v>2.2200000000000002</v>
      </c>
      <c r="AB30" s="50" t="s">
        <v>116</v>
      </c>
      <c r="AC30" s="359">
        <v>2.2200000000000002</v>
      </c>
      <c r="AD30" s="50" t="s">
        <v>116</v>
      </c>
      <c r="AE30" s="359">
        <v>2.27</v>
      </c>
      <c r="AF30" s="50" t="s">
        <v>116</v>
      </c>
      <c r="AG30" s="94">
        <f t="shared" si="8"/>
        <v>2.2366666666666668</v>
      </c>
      <c r="AH30" s="95">
        <f t="shared" si="9"/>
        <v>2.8867513459481187E-2</v>
      </c>
      <c r="AI30" s="359">
        <v>8670</v>
      </c>
      <c r="AJ30" s="50" t="s">
        <v>51</v>
      </c>
      <c r="AK30" s="359">
        <v>7490</v>
      </c>
      <c r="AL30" s="50" t="s">
        <v>51</v>
      </c>
      <c r="AM30" s="359">
        <v>7970</v>
      </c>
      <c r="AN30" s="50" t="s">
        <v>51</v>
      </c>
      <c r="AO30" s="98">
        <f t="shared" si="10"/>
        <v>8043.333333333333</v>
      </c>
      <c r="AP30" s="95">
        <f t="shared" si="11"/>
        <v>593.40823497263113</v>
      </c>
      <c r="AQ30" s="359">
        <v>11300</v>
      </c>
      <c r="AR30" s="50" t="s">
        <v>51</v>
      </c>
      <c r="AS30" s="90">
        <f t="shared" si="12"/>
        <v>-40.489017820140909</v>
      </c>
      <c r="AT30" s="359">
        <v>11400</v>
      </c>
      <c r="AU30" s="50" t="s">
        <v>51</v>
      </c>
      <c r="AV30" s="90">
        <f t="shared" si="13"/>
        <v>-41.732283464566933</v>
      </c>
      <c r="AW30" s="359">
        <v>10500</v>
      </c>
      <c r="AX30" s="50" t="s">
        <v>51</v>
      </c>
      <c r="AY30" s="90">
        <f t="shared" si="14"/>
        <v>-30.542892664732701</v>
      </c>
      <c r="AZ30" s="256">
        <f t="shared" si="15"/>
        <v>-37.588064649813511</v>
      </c>
      <c r="BA30" s="257">
        <f t="shared" si="16"/>
        <v>6.1328837906957254</v>
      </c>
      <c r="BB30" s="360">
        <v>1050</v>
      </c>
      <c r="BC30" s="361" t="s">
        <v>51</v>
      </c>
      <c r="BD30" s="90">
        <f t="shared" si="17"/>
        <v>86.945710733526724</v>
      </c>
      <c r="BE30" s="360">
        <v>1790</v>
      </c>
      <c r="BF30" s="361" t="s">
        <v>51</v>
      </c>
      <c r="BG30" s="90">
        <f t="shared" si="18"/>
        <v>77.74554496477414</v>
      </c>
      <c r="BH30" s="360">
        <v>1260</v>
      </c>
      <c r="BI30" s="361" t="s">
        <v>51</v>
      </c>
      <c r="BJ30" s="90">
        <f t="shared" si="19"/>
        <v>84.334852880232077</v>
      </c>
      <c r="BK30" s="259">
        <f t="shared" si="20"/>
        <v>83.00870285951099</v>
      </c>
      <c r="BL30" s="257">
        <f t="shared" si="21"/>
        <v>4.7412833654218165</v>
      </c>
      <c r="BM30" s="359">
        <v>2.38</v>
      </c>
      <c r="BN30" s="50" t="s">
        <v>116</v>
      </c>
      <c r="BO30" s="90">
        <f t="shared" si="22"/>
        <v>99.970410277662651</v>
      </c>
      <c r="BP30" s="364">
        <v>406</v>
      </c>
      <c r="BQ30" s="50" t="s">
        <v>51</v>
      </c>
      <c r="BR30" s="90">
        <f t="shared" si="23"/>
        <v>94.952341483630335</v>
      </c>
      <c r="BS30" s="364">
        <v>180</v>
      </c>
      <c r="BT30" s="50" t="s">
        <v>35</v>
      </c>
      <c r="BU30" s="90">
        <f t="shared" si="24"/>
        <v>97.76212184003316</v>
      </c>
      <c r="BV30" s="406">
        <f>AVERAGE(BR30,BU30)</f>
        <v>96.357231661831747</v>
      </c>
      <c r="BW30" s="259">
        <f>STDEV(BR30,BU30)</f>
        <v>1.9868147436571921</v>
      </c>
      <c r="BX30" s="359">
        <v>108</v>
      </c>
      <c r="BY30" s="50" t="s">
        <v>35</v>
      </c>
      <c r="BZ30" s="90">
        <f t="shared" si="27"/>
        <v>98.657273104019893</v>
      </c>
      <c r="CA30" s="359">
        <v>124</v>
      </c>
      <c r="CB30" s="50" t="s">
        <v>35</v>
      </c>
      <c r="CC30" s="90">
        <f t="shared" si="28"/>
        <v>98.458350600911729</v>
      </c>
      <c r="CD30" s="359">
        <v>151</v>
      </c>
      <c r="CE30" s="50" t="s">
        <v>35</v>
      </c>
      <c r="CF30" s="90">
        <f t="shared" si="29"/>
        <v>98.122668876916691</v>
      </c>
      <c r="CG30" s="259">
        <f>AVERAGE(BZ30,CC30,CF30)</f>
        <v>98.412764193949442</v>
      </c>
      <c r="CH30" s="257">
        <f>STDEV(BZ30,CC30,CF30)</f>
        <v>0.27020179548617301</v>
      </c>
      <c r="CI30" s="359">
        <v>58700</v>
      </c>
      <c r="CJ30" s="50" t="s">
        <v>51</v>
      </c>
      <c r="CK30" s="359">
        <v>58000</v>
      </c>
      <c r="CL30" s="50" t="s">
        <v>51</v>
      </c>
      <c r="CM30" s="359">
        <v>56000</v>
      </c>
      <c r="CN30" s="361" t="s">
        <v>51</v>
      </c>
      <c r="CO30" s="98">
        <f t="shared" si="54"/>
        <v>57566.666666666664</v>
      </c>
      <c r="CP30" s="95">
        <f t="shared" si="55"/>
        <v>1401.1899704655802</v>
      </c>
      <c r="CQ30" s="359">
        <v>37300</v>
      </c>
      <c r="CR30" s="50" t="s">
        <v>51</v>
      </c>
      <c r="CS30" s="90">
        <f t="shared" si="32"/>
        <v>35.205558772437747</v>
      </c>
      <c r="CT30" s="359">
        <v>30000</v>
      </c>
      <c r="CU30" s="50" t="s">
        <v>51</v>
      </c>
      <c r="CV30" s="90">
        <f t="shared" si="33"/>
        <v>47.886508396062531</v>
      </c>
      <c r="CW30" s="359">
        <v>31500</v>
      </c>
      <c r="CX30" s="50" t="s">
        <v>51</v>
      </c>
      <c r="CY30" s="90">
        <f t="shared" si="34"/>
        <v>45.280833815865662</v>
      </c>
      <c r="CZ30" s="259">
        <f t="shared" si="35"/>
        <v>42.790966994788647</v>
      </c>
      <c r="DA30" s="257">
        <f t="shared" si="36"/>
        <v>6.697103734395391</v>
      </c>
      <c r="DB30" s="359">
        <v>5960</v>
      </c>
      <c r="DC30" s="50" t="s">
        <v>51</v>
      </c>
      <c r="DD30" s="90">
        <f t="shared" si="37"/>
        <v>89.646786334684421</v>
      </c>
      <c r="DE30" s="359">
        <v>7900</v>
      </c>
      <c r="DF30" s="50" t="s">
        <v>51</v>
      </c>
      <c r="DG30" s="90">
        <f t="shared" si="38"/>
        <v>86.276780544296471</v>
      </c>
      <c r="DH30" s="359">
        <v>6070</v>
      </c>
      <c r="DI30" s="50" t="s">
        <v>51</v>
      </c>
      <c r="DJ30" s="90">
        <f t="shared" si="39"/>
        <v>89.455703532136653</v>
      </c>
      <c r="DK30" s="259">
        <f t="shared" si="40"/>
        <v>88.459756803705844</v>
      </c>
      <c r="DL30" s="257">
        <f t="shared" si="41"/>
        <v>1.8929255588152678</v>
      </c>
      <c r="DM30" s="359">
        <v>7260</v>
      </c>
      <c r="DN30" s="50" t="s">
        <v>51</v>
      </c>
      <c r="DO30" s="90">
        <f t="shared" si="42"/>
        <v>87.388535031847141</v>
      </c>
      <c r="DP30" s="359">
        <v>5110</v>
      </c>
      <c r="DQ30" s="50" t="s">
        <v>51</v>
      </c>
      <c r="DR30" s="90">
        <f t="shared" si="43"/>
        <v>91.12333526346265</v>
      </c>
      <c r="DS30" s="359">
        <v>6050</v>
      </c>
      <c r="DT30" s="50" t="s">
        <v>51</v>
      </c>
      <c r="DU30" s="90">
        <f t="shared" si="44"/>
        <v>89.490445859872608</v>
      </c>
      <c r="DV30" s="259">
        <f t="shared" si="45"/>
        <v>89.334105385060795</v>
      </c>
      <c r="DW30" s="257">
        <f t="shared" si="46"/>
        <v>1.8723020457626758</v>
      </c>
      <c r="DX30" s="359">
        <v>1110</v>
      </c>
      <c r="DY30" s="50" t="s">
        <v>51</v>
      </c>
      <c r="DZ30" s="90">
        <f t="shared" si="47"/>
        <v>98.07180081065431</v>
      </c>
      <c r="EA30" s="359">
        <v>869</v>
      </c>
      <c r="EB30" s="50" t="s">
        <v>51</v>
      </c>
      <c r="EC30" s="90">
        <f t="shared" si="48"/>
        <v>98.490445859872608</v>
      </c>
      <c r="ED30" s="359">
        <v>1130</v>
      </c>
      <c r="EE30" s="50" t="s">
        <v>51</v>
      </c>
      <c r="EF30" s="90">
        <f t="shared" si="49"/>
        <v>98.037058482918354</v>
      </c>
      <c r="EG30" s="259">
        <f t="shared" si="50"/>
        <v>98.199768384481743</v>
      </c>
      <c r="EH30" s="257">
        <f t="shared" si="51"/>
        <v>0.25233272351961628</v>
      </c>
    </row>
    <row r="31" spans="1:138" x14ac:dyDescent="0.25">
      <c r="A31" s="13" t="s">
        <v>212</v>
      </c>
      <c r="C31" s="15">
        <v>0.55600000000000005</v>
      </c>
      <c r="D31" s="46" t="s">
        <v>116</v>
      </c>
      <c r="E31" s="15">
        <v>0.57599999999999996</v>
      </c>
      <c r="F31" s="46" t="s">
        <v>116</v>
      </c>
      <c r="G31" s="15">
        <v>0.56799999999999995</v>
      </c>
      <c r="H31" s="46" t="s">
        <v>116</v>
      </c>
      <c r="I31" s="94">
        <f t="shared" si="2"/>
        <v>0.56666666666666676</v>
      </c>
      <c r="J31" s="95">
        <f t="shared" si="3"/>
        <v>1.0066445913694284E-2</v>
      </c>
      <c r="K31" s="15">
        <v>0.55600000000000005</v>
      </c>
      <c r="L31" s="46" t="s">
        <v>116</v>
      </c>
      <c r="M31" s="15">
        <v>0.57599999999999996</v>
      </c>
      <c r="N31" s="46" t="s">
        <v>116</v>
      </c>
      <c r="O31" s="15">
        <v>0.52700000000000002</v>
      </c>
      <c r="P31" s="46" t="s">
        <v>116</v>
      </c>
      <c r="Q31" s="94">
        <f t="shared" si="4"/>
        <v>0.55300000000000005</v>
      </c>
      <c r="R31" s="95">
        <f t="shared" si="5"/>
        <v>2.463736998950981E-2</v>
      </c>
      <c r="S31" s="15">
        <v>0.53200000000000003</v>
      </c>
      <c r="T31" s="46" t="s">
        <v>116</v>
      </c>
      <c r="U31" s="15">
        <v>0.58099999999999996</v>
      </c>
      <c r="V31" s="46" t="s">
        <v>116</v>
      </c>
      <c r="W31" s="15">
        <v>0.56799999999999995</v>
      </c>
      <c r="X31" s="46" t="s">
        <v>116</v>
      </c>
      <c r="Y31" s="94">
        <f t="shared" si="6"/>
        <v>0.56033333333333335</v>
      </c>
      <c r="Z31" s="95">
        <f t="shared" si="7"/>
        <v>2.5383721817994524E-2</v>
      </c>
      <c r="AA31" s="15">
        <v>0.55600000000000005</v>
      </c>
      <c r="AB31" s="46" t="s">
        <v>116</v>
      </c>
      <c r="AC31" s="15">
        <v>0.55600000000000005</v>
      </c>
      <c r="AD31" s="46" t="s">
        <v>116</v>
      </c>
      <c r="AE31" s="15">
        <v>0.56799999999999995</v>
      </c>
      <c r="AF31" s="46" t="s">
        <v>116</v>
      </c>
      <c r="AG31" s="94">
        <f t="shared" si="8"/>
        <v>0.56000000000000005</v>
      </c>
      <c r="AH31" s="95">
        <f t="shared" si="9"/>
        <v>6.9282032302754515E-3</v>
      </c>
      <c r="AI31" s="357">
        <f>0.532/2</f>
        <v>0.26600000000000001</v>
      </c>
      <c r="AJ31" s="46" t="s">
        <v>116</v>
      </c>
      <c r="AK31" s="357">
        <f>0.581/2</f>
        <v>0.29049999999999998</v>
      </c>
      <c r="AL31" s="46" t="s">
        <v>116</v>
      </c>
      <c r="AM31" s="357">
        <f>0.595/2</f>
        <v>0.29749999999999999</v>
      </c>
      <c r="AN31" s="46" t="s">
        <v>116</v>
      </c>
      <c r="AO31" s="184">
        <f t="shared" si="10"/>
        <v>0.28466666666666668</v>
      </c>
      <c r="AP31" s="95">
        <f t="shared" si="11"/>
        <v>1.6540354691884113E-2</v>
      </c>
      <c r="AQ31" s="357">
        <f>0.568/2</f>
        <v>0.28399999999999997</v>
      </c>
      <c r="AR31" s="46" t="s">
        <v>116</v>
      </c>
      <c r="AS31" s="90">
        <f t="shared" si="12"/>
        <v>0.23419203747073919</v>
      </c>
      <c r="AT31" s="357">
        <f>0.595/2</f>
        <v>0.29749999999999999</v>
      </c>
      <c r="AU31" s="46" t="s">
        <v>116</v>
      </c>
      <c r="AV31" s="90">
        <f t="shared" si="13"/>
        <v>-4.5081967213114664</v>
      </c>
      <c r="AW31" s="357">
        <f>0.625/2</f>
        <v>0.3125</v>
      </c>
      <c r="AX31" s="46" t="s">
        <v>116</v>
      </c>
      <c r="AY31" s="90">
        <f t="shared" si="14"/>
        <v>-9.7775175644028067</v>
      </c>
      <c r="AZ31" s="256">
        <f t="shared" si="15"/>
        <v>-4.6838407494145109</v>
      </c>
      <c r="BA31" s="257">
        <f t="shared" si="16"/>
        <v>5.0081653733196498</v>
      </c>
      <c r="BB31" s="374">
        <f>0.595/2</f>
        <v>0.29749999999999999</v>
      </c>
      <c r="BC31" s="299" t="s">
        <v>116</v>
      </c>
      <c r="BD31" s="90">
        <f t="shared" si="17"/>
        <v>-4.5081967213114664</v>
      </c>
      <c r="BE31" s="374">
        <f>0.595/2</f>
        <v>0.29749999999999999</v>
      </c>
      <c r="BF31" s="299" t="s">
        <v>116</v>
      </c>
      <c r="BG31" s="90">
        <f t="shared" si="18"/>
        <v>-4.5081967213114664</v>
      </c>
      <c r="BH31" s="374">
        <f>0.595/2</f>
        <v>0.29749999999999999</v>
      </c>
      <c r="BI31" s="299" t="s">
        <v>116</v>
      </c>
      <c r="BJ31" s="90">
        <f t="shared" si="19"/>
        <v>-4.5081967213114664</v>
      </c>
      <c r="BK31" s="259">
        <f t="shared" si="20"/>
        <v>-4.5081967213114664</v>
      </c>
      <c r="BL31" s="257">
        <f t="shared" si="21"/>
        <v>0</v>
      </c>
      <c r="BM31" s="357">
        <f>0.595/2</f>
        <v>0.29749999999999999</v>
      </c>
      <c r="BN31" s="46" t="s">
        <v>116</v>
      </c>
      <c r="BO31" s="90">
        <f t="shared" si="22"/>
        <v>-4.5081967213114664</v>
      </c>
      <c r="BP31" s="357">
        <f>0.595/2</f>
        <v>0.29749999999999999</v>
      </c>
      <c r="BQ31" s="46" t="s">
        <v>116</v>
      </c>
      <c r="BR31" s="90">
        <f t="shared" si="23"/>
        <v>-4.5081967213114664</v>
      </c>
      <c r="BS31" s="357">
        <f>0.595/2</f>
        <v>0.29749999999999999</v>
      </c>
      <c r="BT31" s="46" t="s">
        <v>116</v>
      </c>
      <c r="BU31" s="90">
        <f t="shared" si="24"/>
        <v>-4.5081967213114664</v>
      </c>
      <c r="BV31" s="259">
        <f t="shared" si="25"/>
        <v>-4.5081967213114664</v>
      </c>
      <c r="BW31" s="259">
        <f t="shared" si="26"/>
        <v>0</v>
      </c>
      <c r="BX31" s="357">
        <f>0.581/2</f>
        <v>0.29049999999999998</v>
      </c>
      <c r="BY31" s="46" t="s">
        <v>116</v>
      </c>
      <c r="BZ31" s="90">
        <f t="shared" si="27"/>
        <v>-2.0491803278688412</v>
      </c>
      <c r="CA31" s="357">
        <f>0.568/2</f>
        <v>0.28399999999999997</v>
      </c>
      <c r="CB31" s="46" t="s">
        <v>116</v>
      </c>
      <c r="CC31" s="90">
        <f t="shared" si="28"/>
        <v>0.23419203747073919</v>
      </c>
      <c r="CD31" s="357">
        <f>0.556/2</f>
        <v>0.27800000000000002</v>
      </c>
      <c r="CE31" s="46" t="s">
        <v>116</v>
      </c>
      <c r="CF31" s="90">
        <f t="shared" si="29"/>
        <v>2.3419203747072554</v>
      </c>
      <c r="CG31" s="259">
        <f>AVERAGE(BZ31,CC31,CF31)</f>
        <v>0.17564402810305113</v>
      </c>
      <c r="CH31" s="257">
        <f>STDEV(BZ31,CC31,CF31)</f>
        <v>2.1961357533385231</v>
      </c>
      <c r="CI31" s="357">
        <f>0.61/2</f>
        <v>0.30499999999999999</v>
      </c>
      <c r="CJ31" s="46" t="s">
        <v>116</v>
      </c>
      <c r="CK31" s="357">
        <f>0.595/2</f>
        <v>0.29749999999999999</v>
      </c>
      <c r="CL31" s="46" t="s">
        <v>116</v>
      </c>
      <c r="CM31" s="357">
        <f>0.61/2</f>
        <v>0.30499999999999999</v>
      </c>
      <c r="CN31" s="299" t="s">
        <v>116</v>
      </c>
      <c r="CO31" s="184">
        <f t="shared" si="54"/>
        <v>0.30249999999999999</v>
      </c>
      <c r="CP31" s="95">
        <f t="shared" si="55"/>
        <v>4.3301270189221967E-3</v>
      </c>
      <c r="CQ31" s="357">
        <f>0.61/2</f>
        <v>0.30499999999999999</v>
      </c>
      <c r="CR31" s="46" t="s">
        <v>116</v>
      </c>
      <c r="CS31" s="90">
        <f t="shared" si="32"/>
        <v>-0.82644628099173623</v>
      </c>
      <c r="CT31" s="357">
        <f>0.61/2</f>
        <v>0.30499999999999999</v>
      </c>
      <c r="CU31" s="46" t="s">
        <v>116</v>
      </c>
      <c r="CV31" s="90">
        <f t="shared" si="33"/>
        <v>-0.82644628099173623</v>
      </c>
      <c r="CW31" s="357">
        <f>0.595/2</f>
        <v>0.29749999999999999</v>
      </c>
      <c r="CX31" s="46" t="s">
        <v>116</v>
      </c>
      <c r="CY31" s="90">
        <f t="shared" si="34"/>
        <v>1.6528925619834725</v>
      </c>
      <c r="CZ31" s="259">
        <f t="shared" si="35"/>
        <v>0</v>
      </c>
      <c r="DA31" s="257">
        <f t="shared" si="36"/>
        <v>1.431446948404032</v>
      </c>
      <c r="DB31" s="357">
        <f>0.61/2</f>
        <v>0.30499999999999999</v>
      </c>
      <c r="DC31" s="46" t="s">
        <v>116</v>
      </c>
      <c r="DD31" s="90">
        <f t="shared" si="37"/>
        <v>-0.82644628099173623</v>
      </c>
      <c r="DE31" s="357">
        <v>0.30499999999999999</v>
      </c>
      <c r="DF31" s="46" t="s">
        <v>96</v>
      </c>
      <c r="DG31" s="90">
        <f t="shared" si="38"/>
        <v>-0.82644628099173623</v>
      </c>
      <c r="DH31" s="357">
        <f>0.595/2</f>
        <v>0.29749999999999999</v>
      </c>
      <c r="DI31" s="46" t="s">
        <v>116</v>
      </c>
      <c r="DJ31" s="90">
        <f t="shared" si="39"/>
        <v>1.6528925619834725</v>
      </c>
      <c r="DK31" s="259">
        <f t="shared" si="40"/>
        <v>0</v>
      </c>
      <c r="DL31" s="257">
        <f t="shared" si="41"/>
        <v>1.431446948404032</v>
      </c>
      <c r="DM31" s="357">
        <f>0.61/2</f>
        <v>0.30499999999999999</v>
      </c>
      <c r="DN31" s="46" t="s">
        <v>116</v>
      </c>
      <c r="DO31" s="90">
        <f t="shared" si="42"/>
        <v>-0.82644628099173623</v>
      </c>
      <c r="DP31" s="357">
        <f>0.576/2</f>
        <v>0.28799999999999998</v>
      </c>
      <c r="DQ31" s="46" t="s">
        <v>116</v>
      </c>
      <c r="DR31" s="90">
        <f t="shared" si="43"/>
        <v>4.7933884297520706</v>
      </c>
      <c r="DS31" s="357">
        <f>0.61/2</f>
        <v>0.30499999999999999</v>
      </c>
      <c r="DT31" s="46" t="s">
        <v>116</v>
      </c>
      <c r="DU31" s="90">
        <f t="shared" si="44"/>
        <v>-0.82644628099173623</v>
      </c>
      <c r="DV31" s="259">
        <f t="shared" si="45"/>
        <v>1.046831955922866</v>
      </c>
      <c r="DW31" s="257">
        <f t="shared" si="46"/>
        <v>3.2446130830491393</v>
      </c>
      <c r="DX31" s="357">
        <f>0.581/2</f>
        <v>0.29049999999999998</v>
      </c>
      <c r="DY31" s="46" t="s">
        <v>116</v>
      </c>
      <c r="DZ31" s="90">
        <f t="shared" si="47"/>
        <v>3.9669421487603342</v>
      </c>
      <c r="EA31" s="357">
        <f>0.595/2</f>
        <v>0.29749999999999999</v>
      </c>
      <c r="EB31" s="46" t="s">
        <v>116</v>
      </c>
      <c r="EC31" s="90">
        <f t="shared" si="48"/>
        <v>1.6528925619834725</v>
      </c>
      <c r="ED31" s="357">
        <f>0.581/2</f>
        <v>0.29049999999999998</v>
      </c>
      <c r="EE31" s="46" t="s">
        <v>116</v>
      </c>
      <c r="EF31" s="90">
        <f t="shared" si="49"/>
        <v>3.9669421487603342</v>
      </c>
      <c r="EG31" s="259">
        <f t="shared" si="50"/>
        <v>3.1955922865013804</v>
      </c>
      <c r="EH31" s="257">
        <f t="shared" si="51"/>
        <v>1.3360171518437636</v>
      </c>
    </row>
    <row r="32" spans="1:138" x14ac:dyDescent="0.25">
      <c r="A32" s="28" t="s">
        <v>216</v>
      </c>
      <c r="B32" s="358"/>
      <c r="C32" s="359">
        <v>1.1100000000000001</v>
      </c>
      <c r="D32" s="50" t="s">
        <v>116</v>
      </c>
      <c r="E32" s="359">
        <v>1.1499999999999999</v>
      </c>
      <c r="F32" s="50" t="s">
        <v>116</v>
      </c>
      <c r="G32" s="359">
        <v>1.1399999999999999</v>
      </c>
      <c r="H32" s="50" t="s">
        <v>116</v>
      </c>
      <c r="I32" s="94">
        <f t="shared" si="2"/>
        <v>1.1333333333333331</v>
      </c>
      <c r="J32" s="95">
        <f t="shared" si="3"/>
        <v>2.0816659994661223E-2</v>
      </c>
      <c r="K32" s="359">
        <v>1.1100000000000001</v>
      </c>
      <c r="L32" s="50" t="s">
        <v>116</v>
      </c>
      <c r="M32" s="359">
        <v>1.1499999999999999</v>
      </c>
      <c r="N32" s="50" t="s">
        <v>116</v>
      </c>
      <c r="O32" s="359">
        <v>1.05</v>
      </c>
      <c r="P32" s="50" t="s">
        <v>116</v>
      </c>
      <c r="Q32" s="94">
        <f t="shared" si="4"/>
        <v>1.1033333333333333</v>
      </c>
      <c r="R32" s="95">
        <f t="shared" si="5"/>
        <v>5.0332229568471609E-2</v>
      </c>
      <c r="S32" s="359">
        <v>1.06</v>
      </c>
      <c r="T32" s="50" t="s">
        <v>116</v>
      </c>
      <c r="U32" s="359">
        <v>1.1599999999999999</v>
      </c>
      <c r="V32" s="50" t="s">
        <v>116</v>
      </c>
      <c r="W32" s="359">
        <v>1.1399999999999999</v>
      </c>
      <c r="X32" s="50" t="s">
        <v>116</v>
      </c>
      <c r="Y32" s="94">
        <f t="shared" si="6"/>
        <v>1.1199999999999999</v>
      </c>
      <c r="Z32" s="95">
        <f t="shared" si="7"/>
        <v>5.2915026221291732E-2</v>
      </c>
      <c r="AA32" s="359">
        <v>1.1100000000000001</v>
      </c>
      <c r="AB32" s="50" t="s">
        <v>116</v>
      </c>
      <c r="AC32" s="359">
        <v>1.1100000000000001</v>
      </c>
      <c r="AD32" s="50" t="s">
        <v>116</v>
      </c>
      <c r="AE32" s="359">
        <v>1.1399999999999999</v>
      </c>
      <c r="AF32" s="50" t="s">
        <v>116</v>
      </c>
      <c r="AG32" s="94">
        <f t="shared" si="8"/>
        <v>1.1200000000000001</v>
      </c>
      <c r="AH32" s="95">
        <f t="shared" si="9"/>
        <v>1.7320508075688662E-2</v>
      </c>
      <c r="AI32" s="362">
        <f>1.06/2</f>
        <v>0.53</v>
      </c>
      <c r="AJ32" s="50" t="s">
        <v>116</v>
      </c>
      <c r="AK32" s="362">
        <f>1.16/2</f>
        <v>0.57999999999999996</v>
      </c>
      <c r="AL32" s="50" t="s">
        <v>116</v>
      </c>
      <c r="AM32" s="362">
        <f>1.19/2</f>
        <v>0.59499999999999997</v>
      </c>
      <c r="AN32" s="50" t="s">
        <v>116</v>
      </c>
      <c r="AO32" s="184">
        <f t="shared" si="10"/>
        <v>0.56833333333333325</v>
      </c>
      <c r="AP32" s="95">
        <f t="shared" si="11"/>
        <v>3.4034296427770193E-2</v>
      </c>
      <c r="AQ32" s="362">
        <f>1.14/2</f>
        <v>0.56999999999999995</v>
      </c>
      <c r="AR32" s="50" t="s">
        <v>116</v>
      </c>
      <c r="AS32" s="90">
        <f t="shared" si="12"/>
        <v>-0.29325513196481617</v>
      </c>
      <c r="AT32" s="362">
        <f>1.19/2</f>
        <v>0.59499999999999997</v>
      </c>
      <c r="AU32" s="50" t="s">
        <v>116</v>
      </c>
      <c r="AV32" s="90">
        <f t="shared" si="13"/>
        <v>-4.6920821114369611</v>
      </c>
      <c r="AW32" s="362">
        <f>1.25/2</f>
        <v>0.625</v>
      </c>
      <c r="AX32" s="50" t="s">
        <v>116</v>
      </c>
      <c r="AY32" s="90">
        <f t="shared" si="14"/>
        <v>-9.9706744868035369</v>
      </c>
      <c r="AZ32" s="256">
        <f t="shared" si="15"/>
        <v>-4.985337243401772</v>
      </c>
      <c r="BA32" s="257">
        <f t="shared" si="16"/>
        <v>4.8453699829496548</v>
      </c>
      <c r="BB32" s="373">
        <f>1.19/2</f>
        <v>0.59499999999999997</v>
      </c>
      <c r="BC32" s="361" t="s">
        <v>116</v>
      </c>
      <c r="BD32" s="90">
        <f t="shared" si="17"/>
        <v>-4.6920821114369611</v>
      </c>
      <c r="BE32" s="373">
        <f>1.19/2</f>
        <v>0.59499999999999997</v>
      </c>
      <c r="BF32" s="361" t="s">
        <v>116</v>
      </c>
      <c r="BG32" s="90">
        <f t="shared" si="18"/>
        <v>-4.6920821114369611</v>
      </c>
      <c r="BH32" s="373">
        <f>1.19/2</f>
        <v>0.59499999999999997</v>
      </c>
      <c r="BI32" s="361" t="s">
        <v>116</v>
      </c>
      <c r="BJ32" s="90">
        <f t="shared" si="19"/>
        <v>-4.6920821114369611</v>
      </c>
      <c r="BK32" s="259">
        <f t="shared" si="20"/>
        <v>-4.6920821114369611</v>
      </c>
      <c r="BL32" s="257">
        <f t="shared" si="21"/>
        <v>0</v>
      </c>
      <c r="BM32" s="362">
        <f>1.19/2</f>
        <v>0.59499999999999997</v>
      </c>
      <c r="BN32" s="50" t="s">
        <v>116</v>
      </c>
      <c r="BO32" s="90">
        <f t="shared" si="22"/>
        <v>-4.6920821114369611</v>
      </c>
      <c r="BP32" s="362">
        <f>1.19/2</f>
        <v>0.59499999999999997</v>
      </c>
      <c r="BQ32" s="50" t="s">
        <v>116</v>
      </c>
      <c r="BR32" s="90">
        <f t="shared" si="23"/>
        <v>-4.6920821114369611</v>
      </c>
      <c r="BS32" s="362">
        <f>1.19/2</f>
        <v>0.59499999999999997</v>
      </c>
      <c r="BT32" s="50" t="s">
        <v>116</v>
      </c>
      <c r="BU32" s="90">
        <f t="shared" si="24"/>
        <v>-4.6920821114369611</v>
      </c>
      <c r="BV32" s="259">
        <f t="shared" si="25"/>
        <v>-4.6920821114369611</v>
      </c>
      <c r="BW32" s="259">
        <f t="shared" si="26"/>
        <v>0</v>
      </c>
      <c r="BX32" s="362">
        <f>1.16/2</f>
        <v>0.57999999999999996</v>
      </c>
      <c r="BY32" s="50" t="s">
        <v>116</v>
      </c>
      <c r="BZ32" s="90">
        <f t="shared" si="27"/>
        <v>-2.0527859237536741</v>
      </c>
      <c r="CA32" s="362">
        <f>1.14/2</f>
        <v>0.56999999999999995</v>
      </c>
      <c r="CB32" s="50" t="s">
        <v>116</v>
      </c>
      <c r="CC32" s="90">
        <f t="shared" si="28"/>
        <v>-0.29325513196481617</v>
      </c>
      <c r="CD32" s="362">
        <f>1.11/2</f>
        <v>0.55500000000000005</v>
      </c>
      <c r="CE32" s="50" t="s">
        <v>116</v>
      </c>
      <c r="CF32" s="90">
        <f t="shared" si="29"/>
        <v>2.3460410557184517</v>
      </c>
      <c r="CG32" s="259">
        <f>AVERAGE(BZ32,CC32,CF32)</f>
        <v>-1.2878587085651816E-14</v>
      </c>
      <c r="CH32" s="257">
        <f>STDEV(BZ32,CC32,CF32)</f>
        <v>2.2140276936277776</v>
      </c>
      <c r="CI32" s="362">
        <f>1.22/2</f>
        <v>0.61</v>
      </c>
      <c r="CJ32" s="50" t="s">
        <v>116</v>
      </c>
      <c r="CK32" s="362">
        <f>1.19/2</f>
        <v>0.59499999999999997</v>
      </c>
      <c r="CL32" s="50" t="s">
        <v>116</v>
      </c>
      <c r="CM32" s="362">
        <f>1.22/2</f>
        <v>0.61</v>
      </c>
      <c r="CN32" s="361" t="s">
        <v>116</v>
      </c>
      <c r="CO32" s="184">
        <f t="shared" si="54"/>
        <v>0.60499999999999998</v>
      </c>
      <c r="CP32" s="95">
        <f t="shared" si="55"/>
        <v>8.6602540378443935E-3</v>
      </c>
      <c r="CQ32" s="362">
        <f>1.22/2</f>
        <v>0.61</v>
      </c>
      <c r="CR32" s="50" t="s">
        <v>116</v>
      </c>
      <c r="CS32" s="90">
        <f t="shared" si="32"/>
        <v>-0.82644628099173623</v>
      </c>
      <c r="CT32" s="362">
        <f>1.22/2</f>
        <v>0.61</v>
      </c>
      <c r="CU32" s="50" t="s">
        <v>116</v>
      </c>
      <c r="CV32" s="90">
        <f t="shared" si="33"/>
        <v>-0.82644628099173623</v>
      </c>
      <c r="CW32" s="362">
        <f>1.19/2</f>
        <v>0.59499999999999997</v>
      </c>
      <c r="CX32" s="50" t="s">
        <v>116</v>
      </c>
      <c r="CY32" s="90">
        <f t="shared" si="34"/>
        <v>1.6528925619834725</v>
      </c>
      <c r="CZ32" s="259">
        <f t="shared" si="35"/>
        <v>0</v>
      </c>
      <c r="DA32" s="257">
        <f t="shared" si="36"/>
        <v>1.431446948404032</v>
      </c>
      <c r="DB32" s="362">
        <f>1.22/2</f>
        <v>0.61</v>
      </c>
      <c r="DC32" s="50" t="s">
        <v>116</v>
      </c>
      <c r="DD32" s="90">
        <f t="shared" si="37"/>
        <v>-0.82644628099173623</v>
      </c>
      <c r="DE32" s="362">
        <f>1.22/2</f>
        <v>0.61</v>
      </c>
      <c r="DF32" s="50" t="s">
        <v>116</v>
      </c>
      <c r="DG32" s="90">
        <f t="shared" si="38"/>
        <v>-0.82644628099173623</v>
      </c>
      <c r="DH32" s="362">
        <f>1.19/2</f>
        <v>0.59499999999999997</v>
      </c>
      <c r="DI32" s="50" t="s">
        <v>116</v>
      </c>
      <c r="DJ32" s="90">
        <f t="shared" si="39"/>
        <v>1.6528925619834725</v>
      </c>
      <c r="DK32" s="259">
        <f t="shared" si="40"/>
        <v>0</v>
      </c>
      <c r="DL32" s="257">
        <f t="shared" si="41"/>
        <v>1.431446948404032</v>
      </c>
      <c r="DM32" s="362">
        <f>1.22/2</f>
        <v>0.61</v>
      </c>
      <c r="DN32" s="50" t="s">
        <v>116</v>
      </c>
      <c r="DO32" s="90">
        <f t="shared" si="42"/>
        <v>-0.82644628099173623</v>
      </c>
      <c r="DP32" s="362">
        <f>1.15/2</f>
        <v>0.57499999999999996</v>
      </c>
      <c r="DQ32" s="50" t="s">
        <v>116</v>
      </c>
      <c r="DR32" s="90">
        <f t="shared" si="43"/>
        <v>4.9586776859504171</v>
      </c>
      <c r="DS32" s="362">
        <f>1.22/2</f>
        <v>0.61</v>
      </c>
      <c r="DT32" s="50" t="s">
        <v>116</v>
      </c>
      <c r="DU32" s="90">
        <f t="shared" si="44"/>
        <v>-0.82644628099173623</v>
      </c>
      <c r="DV32" s="259">
        <f t="shared" si="45"/>
        <v>1.1019283746556481</v>
      </c>
      <c r="DW32" s="257">
        <f t="shared" si="46"/>
        <v>3.3400428796094079</v>
      </c>
      <c r="DX32" s="362">
        <f>1.16/2</f>
        <v>0.57999999999999996</v>
      </c>
      <c r="DY32" s="50" t="s">
        <v>116</v>
      </c>
      <c r="DZ32" s="90">
        <f t="shared" si="47"/>
        <v>4.1322314049586817</v>
      </c>
      <c r="EA32" s="362">
        <f>1.19/2</f>
        <v>0.59499999999999997</v>
      </c>
      <c r="EB32" s="50" t="s">
        <v>116</v>
      </c>
      <c r="EC32" s="90">
        <f t="shared" si="48"/>
        <v>1.6528925619834725</v>
      </c>
      <c r="ED32" s="362">
        <f>1.16/2</f>
        <v>0.57999999999999996</v>
      </c>
      <c r="EE32" s="50" t="s">
        <v>116</v>
      </c>
      <c r="EF32" s="90">
        <f t="shared" si="49"/>
        <v>4.1322314049586817</v>
      </c>
      <c r="EG32" s="259">
        <f t="shared" si="50"/>
        <v>3.3057851239669453</v>
      </c>
      <c r="EH32" s="257">
        <f t="shared" si="51"/>
        <v>1.4314469484040311</v>
      </c>
    </row>
    <row r="33" spans="1:141" x14ac:dyDescent="0.25">
      <c r="A33" s="13" t="s">
        <v>220</v>
      </c>
      <c r="C33" s="15">
        <v>0.55600000000000005</v>
      </c>
      <c r="D33" s="46" t="s">
        <v>116</v>
      </c>
      <c r="E33" s="15">
        <v>0.57599999999999996</v>
      </c>
      <c r="F33" s="46" t="s">
        <v>116</v>
      </c>
      <c r="G33" s="15">
        <v>0.56799999999999995</v>
      </c>
      <c r="H33" s="46" t="s">
        <v>116</v>
      </c>
      <c r="I33" s="94">
        <f t="shared" si="2"/>
        <v>0.56666666666666676</v>
      </c>
      <c r="J33" s="95">
        <f t="shared" si="3"/>
        <v>1.0066445913694284E-2</v>
      </c>
      <c r="K33" s="15">
        <v>0.55600000000000005</v>
      </c>
      <c r="L33" s="46" t="s">
        <v>116</v>
      </c>
      <c r="M33" s="15">
        <v>0.57599999999999996</v>
      </c>
      <c r="N33" s="46" t="s">
        <v>116</v>
      </c>
      <c r="O33" s="15">
        <v>0.52700000000000002</v>
      </c>
      <c r="P33" s="46" t="s">
        <v>116</v>
      </c>
      <c r="Q33" s="94">
        <f t="shared" si="4"/>
        <v>0.55300000000000005</v>
      </c>
      <c r="R33" s="95">
        <f t="shared" si="5"/>
        <v>2.463736998950981E-2</v>
      </c>
      <c r="S33" s="15">
        <v>0.53200000000000003</v>
      </c>
      <c r="T33" s="46" t="s">
        <v>116</v>
      </c>
      <c r="U33" s="15">
        <v>0.58099999999999996</v>
      </c>
      <c r="V33" s="46" t="s">
        <v>116</v>
      </c>
      <c r="W33" s="15">
        <v>0.56799999999999995</v>
      </c>
      <c r="X33" s="46" t="s">
        <v>116</v>
      </c>
      <c r="Y33" s="94">
        <f t="shared" si="6"/>
        <v>0.56033333333333335</v>
      </c>
      <c r="Z33" s="95">
        <f t="shared" si="7"/>
        <v>2.5383721817994524E-2</v>
      </c>
      <c r="AA33" s="15">
        <v>0.55600000000000005</v>
      </c>
      <c r="AB33" s="46" t="s">
        <v>116</v>
      </c>
      <c r="AC33" s="15">
        <v>0.55600000000000005</v>
      </c>
      <c r="AD33" s="46" t="s">
        <v>116</v>
      </c>
      <c r="AE33" s="15">
        <v>0.56799999999999995</v>
      </c>
      <c r="AF33" s="46" t="s">
        <v>116</v>
      </c>
      <c r="AG33" s="94">
        <f t="shared" si="8"/>
        <v>0.56000000000000005</v>
      </c>
      <c r="AH33" s="95">
        <f t="shared" si="9"/>
        <v>6.9282032302754515E-3</v>
      </c>
      <c r="AI33" s="357">
        <f>0.532/2</f>
        <v>0.26600000000000001</v>
      </c>
      <c r="AJ33" s="46" t="s">
        <v>116</v>
      </c>
      <c r="AK33" s="357">
        <f>0.581/2</f>
        <v>0.29049999999999998</v>
      </c>
      <c r="AL33" s="46" t="s">
        <v>116</v>
      </c>
      <c r="AM33" s="357">
        <f>0.595/2</f>
        <v>0.29749999999999999</v>
      </c>
      <c r="AN33" s="46" t="s">
        <v>116</v>
      </c>
      <c r="AO33" s="184">
        <f t="shared" si="10"/>
        <v>0.28466666666666668</v>
      </c>
      <c r="AP33" s="95">
        <f t="shared" si="11"/>
        <v>1.6540354691884113E-2</v>
      </c>
      <c r="AQ33" s="357">
        <f>0.568/2</f>
        <v>0.28399999999999997</v>
      </c>
      <c r="AR33" s="46" t="s">
        <v>116</v>
      </c>
      <c r="AS33" s="90">
        <f t="shared" si="12"/>
        <v>0.23419203747073919</v>
      </c>
      <c r="AT33" s="357">
        <f>0.595/2</f>
        <v>0.29749999999999999</v>
      </c>
      <c r="AU33" s="46" t="s">
        <v>116</v>
      </c>
      <c r="AV33" s="90">
        <f t="shared" si="13"/>
        <v>-4.5081967213114664</v>
      </c>
      <c r="AW33" s="357">
        <f>0.625/2</f>
        <v>0.3125</v>
      </c>
      <c r="AX33" s="46" t="s">
        <v>116</v>
      </c>
      <c r="AY33" s="90">
        <f t="shared" si="14"/>
        <v>-9.7775175644028067</v>
      </c>
      <c r="AZ33" s="256">
        <f t="shared" si="15"/>
        <v>-4.6838407494145109</v>
      </c>
      <c r="BA33" s="257">
        <f t="shared" si="16"/>
        <v>5.0081653733196498</v>
      </c>
      <c r="BB33" s="374">
        <f>0.595/2</f>
        <v>0.29749999999999999</v>
      </c>
      <c r="BC33" s="299" t="s">
        <v>116</v>
      </c>
      <c r="BD33" s="90">
        <f t="shared" si="17"/>
        <v>-4.5081967213114664</v>
      </c>
      <c r="BE33" s="374">
        <f>0.595/2</f>
        <v>0.29749999999999999</v>
      </c>
      <c r="BF33" s="299" t="s">
        <v>116</v>
      </c>
      <c r="BG33" s="90">
        <f t="shared" si="18"/>
        <v>-4.5081967213114664</v>
      </c>
      <c r="BH33" s="374">
        <f>0.595/2</f>
        <v>0.29749999999999999</v>
      </c>
      <c r="BI33" s="299" t="s">
        <v>116</v>
      </c>
      <c r="BJ33" s="90">
        <f t="shared" si="19"/>
        <v>-4.5081967213114664</v>
      </c>
      <c r="BK33" s="259">
        <f t="shared" si="20"/>
        <v>-4.5081967213114664</v>
      </c>
      <c r="BL33" s="257">
        <f t="shared" si="21"/>
        <v>0</v>
      </c>
      <c r="BM33" s="357">
        <f>0.595/2</f>
        <v>0.29749999999999999</v>
      </c>
      <c r="BN33" s="46" t="s">
        <v>116</v>
      </c>
      <c r="BO33" s="90">
        <f t="shared" si="22"/>
        <v>-4.5081967213114664</v>
      </c>
      <c r="BP33" s="357">
        <f>0.595/2</f>
        <v>0.29749999999999999</v>
      </c>
      <c r="BQ33" s="46" t="s">
        <v>116</v>
      </c>
      <c r="BR33" s="90">
        <f t="shared" si="23"/>
        <v>-4.5081967213114664</v>
      </c>
      <c r="BS33" s="357">
        <f>0.595/2</f>
        <v>0.29749999999999999</v>
      </c>
      <c r="BT33" s="46" t="s">
        <v>116</v>
      </c>
      <c r="BU33" s="90">
        <f t="shared" si="24"/>
        <v>-4.5081967213114664</v>
      </c>
      <c r="BV33" s="259">
        <f t="shared" si="25"/>
        <v>-4.5081967213114664</v>
      </c>
      <c r="BW33" s="259">
        <f t="shared" si="26"/>
        <v>0</v>
      </c>
      <c r="BX33" s="357">
        <f>0.581/2</f>
        <v>0.29049999999999998</v>
      </c>
      <c r="BY33" s="46" t="s">
        <v>116</v>
      </c>
      <c r="BZ33" s="90">
        <f t="shared" si="27"/>
        <v>-2.0491803278688412</v>
      </c>
      <c r="CA33" s="357">
        <f>0.568/2</f>
        <v>0.28399999999999997</v>
      </c>
      <c r="CB33" s="46" t="s">
        <v>116</v>
      </c>
      <c r="CC33" s="90">
        <f t="shared" si="28"/>
        <v>0.23419203747073919</v>
      </c>
      <c r="CD33" s="357">
        <f>0.556/2</f>
        <v>0.27800000000000002</v>
      </c>
      <c r="CE33" s="46" t="s">
        <v>116</v>
      </c>
      <c r="CF33" s="90">
        <f t="shared" si="29"/>
        <v>2.3419203747072554</v>
      </c>
      <c r="CG33" s="259">
        <f>AVERAGE(BZ33,CC33,CF33)</f>
        <v>0.17564402810305113</v>
      </c>
      <c r="CH33" s="257">
        <f>STDEV(BZ33,CC33,CF33)</f>
        <v>2.1961357533385231</v>
      </c>
      <c r="CI33" s="357">
        <f>0.61/2</f>
        <v>0.30499999999999999</v>
      </c>
      <c r="CJ33" s="46" t="s">
        <v>116</v>
      </c>
      <c r="CK33" s="357">
        <v>0.29749999999999999</v>
      </c>
      <c r="CL33" s="46" t="s">
        <v>96</v>
      </c>
      <c r="CM33" s="357">
        <v>0.30499999999999999</v>
      </c>
      <c r="CN33" s="299" t="s">
        <v>96</v>
      </c>
      <c r="CO33" s="184">
        <f t="shared" si="54"/>
        <v>0.30249999999999999</v>
      </c>
      <c r="CP33" s="95">
        <f t="shared" si="55"/>
        <v>4.3301270189221967E-3</v>
      </c>
      <c r="CQ33" s="357">
        <f>0.61/2</f>
        <v>0.30499999999999999</v>
      </c>
      <c r="CR33" s="46" t="s">
        <v>116</v>
      </c>
      <c r="CS33" s="90">
        <f t="shared" si="32"/>
        <v>-0.82644628099173623</v>
      </c>
      <c r="CT33" s="357">
        <f>0.61/2</f>
        <v>0.30499999999999999</v>
      </c>
      <c r="CU33" s="46" t="s">
        <v>116</v>
      </c>
      <c r="CV33" s="90">
        <f t="shared" si="33"/>
        <v>-0.82644628099173623</v>
      </c>
      <c r="CW33" s="357">
        <f>0.595/2</f>
        <v>0.29749999999999999</v>
      </c>
      <c r="CX33" s="46" t="s">
        <v>116</v>
      </c>
      <c r="CY33" s="90">
        <f t="shared" si="34"/>
        <v>1.6528925619834725</v>
      </c>
      <c r="CZ33" s="259">
        <f t="shared" si="35"/>
        <v>0</v>
      </c>
      <c r="DA33" s="257">
        <f t="shared" si="36"/>
        <v>1.431446948404032</v>
      </c>
      <c r="DB33" s="357">
        <f>0.61/2</f>
        <v>0.30499999999999999</v>
      </c>
      <c r="DC33" s="46" t="s">
        <v>116</v>
      </c>
      <c r="DD33" s="90">
        <f t="shared" si="37"/>
        <v>-0.82644628099173623</v>
      </c>
      <c r="DE33" s="357">
        <f>0.61/2</f>
        <v>0.30499999999999999</v>
      </c>
      <c r="DF33" s="46" t="s">
        <v>116</v>
      </c>
      <c r="DG33" s="90">
        <f t="shared" si="38"/>
        <v>-0.82644628099173623</v>
      </c>
      <c r="DH33" s="357">
        <f>0.595/2</f>
        <v>0.29749999999999999</v>
      </c>
      <c r="DI33" s="46" t="s">
        <v>116</v>
      </c>
      <c r="DJ33" s="90">
        <f t="shared" si="39"/>
        <v>1.6528925619834725</v>
      </c>
      <c r="DK33" s="259">
        <f t="shared" si="40"/>
        <v>0</v>
      </c>
      <c r="DL33" s="257">
        <f t="shared" si="41"/>
        <v>1.431446948404032</v>
      </c>
      <c r="DM33" s="357">
        <f>0.61/2</f>
        <v>0.30499999999999999</v>
      </c>
      <c r="DN33" s="46" t="s">
        <v>116</v>
      </c>
      <c r="DO33" s="90">
        <f t="shared" si="42"/>
        <v>-0.82644628099173623</v>
      </c>
      <c r="DP33" s="357">
        <f>0.576/2</f>
        <v>0.28799999999999998</v>
      </c>
      <c r="DQ33" s="46" t="s">
        <v>116</v>
      </c>
      <c r="DR33" s="90">
        <f t="shared" si="43"/>
        <v>4.7933884297520706</v>
      </c>
      <c r="DS33" s="357">
        <f>0.61/2</f>
        <v>0.30499999999999999</v>
      </c>
      <c r="DT33" s="46" t="s">
        <v>116</v>
      </c>
      <c r="DU33" s="90">
        <f t="shared" si="44"/>
        <v>-0.82644628099173623</v>
      </c>
      <c r="DV33" s="259">
        <f t="shared" si="45"/>
        <v>1.046831955922866</v>
      </c>
      <c r="DW33" s="257">
        <f t="shared" si="46"/>
        <v>3.2446130830491393</v>
      </c>
      <c r="DX33" s="357">
        <f>0.581/2</f>
        <v>0.29049999999999998</v>
      </c>
      <c r="DY33" s="46" t="s">
        <v>116</v>
      </c>
      <c r="DZ33" s="90">
        <f t="shared" si="47"/>
        <v>3.9669421487603342</v>
      </c>
      <c r="EA33" s="357">
        <f>0.595/2</f>
        <v>0.29749999999999999</v>
      </c>
      <c r="EB33" s="46" t="s">
        <v>116</v>
      </c>
      <c r="EC33" s="90">
        <f t="shared" si="48"/>
        <v>1.6528925619834725</v>
      </c>
      <c r="ED33" s="357">
        <f>0.581/2</f>
        <v>0.29049999999999998</v>
      </c>
      <c r="EE33" s="46" t="s">
        <v>116</v>
      </c>
      <c r="EF33" s="90">
        <f t="shared" si="49"/>
        <v>3.9669421487603342</v>
      </c>
      <c r="EG33" s="259">
        <f t="shared" si="50"/>
        <v>3.1955922865013804</v>
      </c>
      <c r="EH33" s="257">
        <f t="shared" si="51"/>
        <v>1.3360171518437636</v>
      </c>
    </row>
    <row r="34" spans="1:141" x14ac:dyDescent="0.25">
      <c r="A34" s="28" t="s">
        <v>224</v>
      </c>
      <c r="B34" s="358"/>
      <c r="C34" s="359">
        <v>1.1100000000000001</v>
      </c>
      <c r="D34" s="50" t="s">
        <v>116</v>
      </c>
      <c r="E34" s="359">
        <v>1.1499999999999999</v>
      </c>
      <c r="F34" s="50" t="s">
        <v>116</v>
      </c>
      <c r="G34" s="359">
        <v>1.1399999999999999</v>
      </c>
      <c r="H34" s="50" t="s">
        <v>116</v>
      </c>
      <c r="I34" s="94">
        <f t="shared" si="2"/>
        <v>1.1333333333333331</v>
      </c>
      <c r="J34" s="95">
        <f t="shared" si="3"/>
        <v>2.0816659994661223E-2</v>
      </c>
      <c r="K34" s="359">
        <v>1.1100000000000001</v>
      </c>
      <c r="L34" s="50" t="s">
        <v>116</v>
      </c>
      <c r="M34" s="359">
        <v>1.1499999999999999</v>
      </c>
      <c r="N34" s="50" t="s">
        <v>116</v>
      </c>
      <c r="O34" s="359">
        <v>1.05</v>
      </c>
      <c r="P34" s="50" t="s">
        <v>116</v>
      </c>
      <c r="Q34" s="94">
        <f t="shared" si="4"/>
        <v>1.1033333333333333</v>
      </c>
      <c r="R34" s="95">
        <f t="shared" si="5"/>
        <v>5.0332229568471609E-2</v>
      </c>
      <c r="S34" s="359">
        <v>1.06</v>
      </c>
      <c r="T34" s="50" t="s">
        <v>116</v>
      </c>
      <c r="U34" s="359">
        <v>1.1599999999999999</v>
      </c>
      <c r="V34" s="50" t="s">
        <v>116</v>
      </c>
      <c r="W34" s="359">
        <v>1.1399999999999999</v>
      </c>
      <c r="X34" s="50" t="s">
        <v>116</v>
      </c>
      <c r="Y34" s="94">
        <f t="shared" si="6"/>
        <v>1.1199999999999999</v>
      </c>
      <c r="Z34" s="95">
        <f t="shared" si="7"/>
        <v>5.2915026221291732E-2</v>
      </c>
      <c r="AA34" s="359">
        <v>1.1100000000000001</v>
      </c>
      <c r="AB34" s="50" t="s">
        <v>116</v>
      </c>
      <c r="AC34" s="359">
        <v>1.1100000000000001</v>
      </c>
      <c r="AD34" s="50" t="s">
        <v>116</v>
      </c>
      <c r="AE34" s="359">
        <v>1.1399999999999999</v>
      </c>
      <c r="AF34" s="50" t="s">
        <v>116</v>
      </c>
      <c r="AG34" s="94">
        <f t="shared" si="8"/>
        <v>1.1200000000000001</v>
      </c>
      <c r="AH34" s="95">
        <f t="shared" si="9"/>
        <v>1.7320508075688662E-2</v>
      </c>
      <c r="AI34" s="362">
        <f>1.06/2</f>
        <v>0.53</v>
      </c>
      <c r="AJ34" s="50" t="s">
        <v>116</v>
      </c>
      <c r="AK34" s="362">
        <f>1.16/2</f>
        <v>0.57999999999999996</v>
      </c>
      <c r="AL34" s="50" t="s">
        <v>116</v>
      </c>
      <c r="AM34" s="362">
        <f>1.19/2</f>
        <v>0.59499999999999997</v>
      </c>
      <c r="AN34" s="50" t="s">
        <v>116</v>
      </c>
      <c r="AO34" s="184">
        <f t="shared" si="10"/>
        <v>0.56833333333333325</v>
      </c>
      <c r="AP34" s="95">
        <f t="shared" si="11"/>
        <v>3.4034296427770193E-2</v>
      </c>
      <c r="AQ34" s="362">
        <f>1.14/2</f>
        <v>0.56999999999999995</v>
      </c>
      <c r="AR34" s="50" t="s">
        <v>116</v>
      </c>
      <c r="AS34" s="90">
        <f t="shared" si="12"/>
        <v>-0.29325513196481617</v>
      </c>
      <c r="AT34" s="362">
        <v>0.60299999999999998</v>
      </c>
      <c r="AU34" s="50" t="s">
        <v>96</v>
      </c>
      <c r="AV34" s="90">
        <f t="shared" si="13"/>
        <v>-6.0997067448680484</v>
      </c>
      <c r="AW34" s="362">
        <v>0.625</v>
      </c>
      <c r="AX34" s="50" t="s">
        <v>96</v>
      </c>
      <c r="AY34" s="90">
        <f t="shared" si="14"/>
        <v>-9.9706744868035369</v>
      </c>
      <c r="AZ34" s="256">
        <f t="shared" si="15"/>
        <v>-5.4545454545454675</v>
      </c>
      <c r="BA34" s="257">
        <f t="shared" si="16"/>
        <v>4.870860925981134</v>
      </c>
      <c r="BB34" s="373">
        <f>1.19/2</f>
        <v>0.59499999999999997</v>
      </c>
      <c r="BC34" s="361" t="s">
        <v>116</v>
      </c>
      <c r="BD34" s="90">
        <f t="shared" si="17"/>
        <v>-4.6920821114369611</v>
      </c>
      <c r="BE34" s="373">
        <f>1.19/2</f>
        <v>0.59499999999999997</v>
      </c>
      <c r="BF34" s="361" t="s">
        <v>116</v>
      </c>
      <c r="BG34" s="90">
        <f t="shared" si="18"/>
        <v>-4.6920821114369611</v>
      </c>
      <c r="BH34" s="373">
        <f>1.19/2</f>
        <v>0.59499999999999997</v>
      </c>
      <c r="BI34" s="361" t="s">
        <v>116</v>
      </c>
      <c r="BJ34" s="90">
        <f t="shared" si="19"/>
        <v>-4.6920821114369611</v>
      </c>
      <c r="BK34" s="259">
        <f t="shared" si="20"/>
        <v>-4.6920821114369611</v>
      </c>
      <c r="BL34" s="257">
        <f t="shared" si="21"/>
        <v>0</v>
      </c>
      <c r="BM34" s="362">
        <f>1.19/2</f>
        <v>0.59499999999999997</v>
      </c>
      <c r="BN34" s="50" t="s">
        <v>116</v>
      </c>
      <c r="BO34" s="90">
        <f t="shared" si="22"/>
        <v>-4.6920821114369611</v>
      </c>
      <c r="BP34" s="362">
        <f>1.19/2</f>
        <v>0.59499999999999997</v>
      </c>
      <c r="BQ34" s="50" t="s">
        <v>116</v>
      </c>
      <c r="BR34" s="90">
        <f t="shared" si="23"/>
        <v>-4.6920821114369611</v>
      </c>
      <c r="BS34" s="362">
        <f>1.19/2</f>
        <v>0.59499999999999997</v>
      </c>
      <c r="BT34" s="50" t="s">
        <v>116</v>
      </c>
      <c r="BU34" s="90">
        <f t="shared" si="24"/>
        <v>-4.6920821114369611</v>
      </c>
      <c r="BV34" s="259">
        <f t="shared" si="25"/>
        <v>-4.6920821114369611</v>
      </c>
      <c r="BW34" s="259">
        <f t="shared" si="26"/>
        <v>0</v>
      </c>
      <c r="BX34" s="362">
        <f>1.16/2</f>
        <v>0.57999999999999996</v>
      </c>
      <c r="BY34" s="50" t="s">
        <v>116</v>
      </c>
      <c r="BZ34" s="90">
        <f t="shared" si="27"/>
        <v>-2.0527859237536741</v>
      </c>
      <c r="CA34" s="362">
        <f>1.14/2</f>
        <v>0.56999999999999995</v>
      </c>
      <c r="CB34" s="50" t="s">
        <v>116</v>
      </c>
      <c r="CC34" s="90">
        <f t="shared" si="28"/>
        <v>-0.29325513196481617</v>
      </c>
      <c r="CD34" s="362">
        <f>1.11/2</f>
        <v>0.55500000000000005</v>
      </c>
      <c r="CE34" s="50" t="s">
        <v>116</v>
      </c>
      <c r="CF34" s="90">
        <f t="shared" si="29"/>
        <v>2.3460410557184517</v>
      </c>
      <c r="CG34" s="259">
        <f>AVERAGE(BZ34,CC34,CF34)</f>
        <v>-1.2878587085651816E-14</v>
      </c>
      <c r="CH34" s="257">
        <f>STDEV(BZ34,CC34,CF34)</f>
        <v>2.2140276936277776</v>
      </c>
      <c r="CI34" s="362">
        <f>1.22/2</f>
        <v>0.61</v>
      </c>
      <c r="CJ34" s="50" t="s">
        <v>116</v>
      </c>
      <c r="CK34" s="362">
        <f>1.19/2</f>
        <v>0.59499999999999997</v>
      </c>
      <c r="CL34" s="50" t="s">
        <v>116</v>
      </c>
      <c r="CM34" s="362">
        <f>1.22/2</f>
        <v>0.61</v>
      </c>
      <c r="CN34" s="361" t="s">
        <v>116</v>
      </c>
      <c r="CO34" s="184">
        <f t="shared" si="54"/>
        <v>0.60499999999999998</v>
      </c>
      <c r="CP34" s="95">
        <f t="shared" si="55"/>
        <v>8.6602540378443935E-3</v>
      </c>
      <c r="CQ34" s="362">
        <f>1.22/2</f>
        <v>0.61</v>
      </c>
      <c r="CR34" s="50" t="s">
        <v>116</v>
      </c>
      <c r="CS34" s="90">
        <f t="shared" si="32"/>
        <v>-0.82644628099173623</v>
      </c>
      <c r="CT34" s="362">
        <f>1.22/2</f>
        <v>0.61</v>
      </c>
      <c r="CU34" s="50" t="s">
        <v>116</v>
      </c>
      <c r="CV34" s="90">
        <f t="shared" si="33"/>
        <v>-0.82644628099173623</v>
      </c>
      <c r="CW34" s="362">
        <f>1.19/2</f>
        <v>0.59499999999999997</v>
      </c>
      <c r="CX34" s="50" t="s">
        <v>116</v>
      </c>
      <c r="CY34" s="90">
        <f t="shared" si="34"/>
        <v>1.6528925619834725</v>
      </c>
      <c r="CZ34" s="259">
        <f t="shared" si="35"/>
        <v>0</v>
      </c>
      <c r="DA34" s="257">
        <f t="shared" si="36"/>
        <v>1.431446948404032</v>
      </c>
      <c r="DB34" s="362">
        <f>1.22/2</f>
        <v>0.61</v>
      </c>
      <c r="DC34" s="50" t="s">
        <v>116</v>
      </c>
      <c r="DD34" s="90">
        <f t="shared" si="37"/>
        <v>-0.82644628099173623</v>
      </c>
      <c r="DE34" s="362">
        <f>1.22/2</f>
        <v>0.61</v>
      </c>
      <c r="DF34" s="50" t="s">
        <v>116</v>
      </c>
      <c r="DG34" s="90">
        <f t="shared" si="38"/>
        <v>-0.82644628099173623</v>
      </c>
      <c r="DH34" s="362">
        <f>1.19/2</f>
        <v>0.59499999999999997</v>
      </c>
      <c r="DI34" s="50" t="s">
        <v>116</v>
      </c>
      <c r="DJ34" s="90">
        <f t="shared" si="39"/>
        <v>1.6528925619834725</v>
      </c>
      <c r="DK34" s="259">
        <f t="shared" si="40"/>
        <v>0</v>
      </c>
      <c r="DL34" s="257">
        <f t="shared" si="41"/>
        <v>1.431446948404032</v>
      </c>
      <c r="DM34" s="362">
        <f>1.22/2</f>
        <v>0.61</v>
      </c>
      <c r="DN34" s="50" t="s">
        <v>116</v>
      </c>
      <c r="DO34" s="90">
        <f t="shared" si="42"/>
        <v>-0.82644628099173623</v>
      </c>
      <c r="DP34" s="362">
        <f>1.15/2</f>
        <v>0.57499999999999996</v>
      </c>
      <c r="DQ34" s="50" t="s">
        <v>116</v>
      </c>
      <c r="DR34" s="90">
        <f t="shared" si="43"/>
        <v>4.9586776859504171</v>
      </c>
      <c r="DS34" s="362">
        <f>1.22/2</f>
        <v>0.61</v>
      </c>
      <c r="DT34" s="50" t="s">
        <v>116</v>
      </c>
      <c r="DU34" s="90">
        <f t="shared" si="44"/>
        <v>-0.82644628099173623</v>
      </c>
      <c r="DV34" s="259">
        <f t="shared" si="45"/>
        <v>1.1019283746556481</v>
      </c>
      <c r="DW34" s="257">
        <f t="shared" si="46"/>
        <v>3.3400428796094079</v>
      </c>
      <c r="DX34" s="362">
        <f>1.16/2</f>
        <v>0.57999999999999996</v>
      </c>
      <c r="DY34" s="50" t="s">
        <v>116</v>
      </c>
      <c r="DZ34" s="90">
        <f t="shared" si="47"/>
        <v>4.1322314049586817</v>
      </c>
      <c r="EA34" s="362">
        <f>1.19/2</f>
        <v>0.59499999999999997</v>
      </c>
      <c r="EB34" s="50" t="s">
        <v>116</v>
      </c>
      <c r="EC34" s="90">
        <f t="shared" si="48"/>
        <v>1.6528925619834725</v>
      </c>
      <c r="ED34" s="362">
        <f>1.16/2</f>
        <v>0.57999999999999996</v>
      </c>
      <c r="EE34" s="50" t="s">
        <v>116</v>
      </c>
      <c r="EF34" s="90">
        <f t="shared" si="49"/>
        <v>4.1322314049586817</v>
      </c>
      <c r="EG34" s="259">
        <f t="shared" si="50"/>
        <v>3.3057851239669453</v>
      </c>
      <c r="EH34" s="257">
        <f t="shared" si="51"/>
        <v>1.4314469484040311</v>
      </c>
    </row>
    <row r="35" spans="1:141" x14ac:dyDescent="0.25">
      <c r="AO35" s="276"/>
      <c r="AP35" s="276"/>
      <c r="BB35" s="328"/>
      <c r="BC35" s="93"/>
      <c r="BD35" s="329"/>
      <c r="BE35" s="330"/>
      <c r="BF35" s="331"/>
      <c r="BG35" s="89"/>
      <c r="BH35" s="328"/>
      <c r="BI35" s="93"/>
      <c r="BJ35" s="329"/>
      <c r="BK35" s="332"/>
      <c r="BL35" s="333"/>
      <c r="BO35" s="15"/>
      <c r="BP35" s="13"/>
      <c r="BQ35" s="15"/>
      <c r="BR35" s="13"/>
      <c r="BS35" s="15"/>
      <c r="BT35" s="13"/>
      <c r="BU35" s="15"/>
      <c r="BV35" s="13"/>
      <c r="BW35" s="15"/>
      <c r="BX35" s="13"/>
      <c r="BY35" s="15"/>
      <c r="BZ35" s="329"/>
      <c r="CA35" s="13"/>
      <c r="CB35" s="15"/>
      <c r="CC35" s="329"/>
      <c r="CD35" s="93"/>
      <c r="CE35" s="13"/>
      <c r="CF35" s="89"/>
      <c r="CI35" s="13"/>
      <c r="CJ35" s="15"/>
      <c r="CK35" s="13"/>
      <c r="CL35" s="15"/>
      <c r="CM35" s="13"/>
      <c r="CN35" s="15"/>
      <c r="CO35" s="13"/>
      <c r="CP35" s="15"/>
      <c r="CQ35" s="13"/>
      <c r="CR35" s="15"/>
      <c r="CS35" s="15"/>
      <c r="CT35" s="13"/>
      <c r="CU35" s="15"/>
      <c r="CV35" s="15"/>
      <c r="CW35" s="13"/>
      <c r="CX35" s="15"/>
      <c r="CY35" s="15"/>
      <c r="CZ35" s="332"/>
      <c r="DA35" s="332"/>
      <c r="DB35" s="13"/>
      <c r="DC35" s="15"/>
      <c r="DD35" s="329"/>
      <c r="DE35" s="13"/>
      <c r="DF35" s="15"/>
      <c r="DG35" s="329"/>
      <c r="DH35" s="13"/>
      <c r="DI35" s="15"/>
      <c r="DJ35" s="329"/>
      <c r="DK35" s="332"/>
      <c r="DL35" s="333"/>
      <c r="DM35" s="13"/>
      <c r="DN35" s="15"/>
      <c r="DO35" s="329"/>
      <c r="DP35" s="13"/>
      <c r="DQ35" s="15"/>
      <c r="DR35" s="329"/>
    </row>
    <row r="36" spans="1:141" ht="4.5" customHeight="1" x14ac:dyDescent="0.25">
      <c r="AO36" s="276"/>
      <c r="AP36" s="276"/>
      <c r="BO36" s="15"/>
      <c r="BP36" s="13"/>
      <c r="BQ36" s="15"/>
      <c r="BR36" s="13"/>
      <c r="BS36" s="15"/>
      <c r="BT36" s="13"/>
      <c r="BU36" s="15"/>
      <c r="BV36" s="13"/>
      <c r="BW36" s="15"/>
      <c r="BX36" s="13"/>
      <c r="BY36" s="15"/>
      <c r="BZ36" s="329"/>
      <c r="CA36" s="13"/>
      <c r="CB36" s="15"/>
      <c r="CC36" s="329"/>
      <c r="CD36" s="93"/>
      <c r="CE36" s="13"/>
      <c r="CF36" s="89"/>
      <c r="CI36" s="13"/>
      <c r="CJ36" s="15"/>
      <c r="CK36" s="13"/>
      <c r="CL36" s="15"/>
      <c r="CM36" s="13"/>
      <c r="CN36" s="15"/>
      <c r="CO36" s="13"/>
      <c r="CP36" s="15"/>
      <c r="CQ36" s="13"/>
      <c r="CR36" s="15"/>
      <c r="CS36" s="15"/>
      <c r="CT36" s="13"/>
      <c r="CU36" s="15"/>
      <c r="CV36" s="15"/>
      <c r="CW36" s="13"/>
      <c r="CX36" s="15"/>
      <c r="CY36" s="15"/>
      <c r="CZ36" s="332"/>
      <c r="DA36" s="332"/>
      <c r="DB36" s="13"/>
      <c r="DC36" s="15"/>
      <c r="DD36" s="329"/>
      <c r="DE36" s="13"/>
      <c r="DF36" s="15"/>
      <c r="DG36" s="329"/>
      <c r="DH36" s="13"/>
      <c r="DI36" s="15"/>
      <c r="DJ36" s="329"/>
      <c r="DK36" s="332"/>
      <c r="DL36" s="333"/>
      <c r="DM36" s="13"/>
      <c r="DN36" s="15"/>
      <c r="DO36" s="329"/>
      <c r="DP36" s="13"/>
      <c r="DQ36" s="15"/>
      <c r="DR36" s="329"/>
    </row>
    <row r="37" spans="1:141" s="379" customFormat="1" ht="115.5" customHeight="1" x14ac:dyDescent="0.25">
      <c r="A37" s="375" t="s">
        <v>23</v>
      </c>
      <c r="B37" s="376" t="s">
        <v>1739</v>
      </c>
      <c r="C37" s="376" t="s">
        <v>1703</v>
      </c>
      <c r="D37" s="377" t="s">
        <v>1706</v>
      </c>
      <c r="E37" s="378" t="s">
        <v>1707</v>
      </c>
      <c r="F37" s="213" t="s">
        <v>1706</v>
      </c>
      <c r="G37" s="376" t="s">
        <v>1703</v>
      </c>
      <c r="H37" s="377" t="s">
        <v>1706</v>
      </c>
      <c r="I37" s="378" t="s">
        <v>1707</v>
      </c>
      <c r="J37" s="213" t="s">
        <v>1706</v>
      </c>
      <c r="M37" s="375" t="s">
        <v>23</v>
      </c>
      <c r="N37" s="376" t="s">
        <v>1704</v>
      </c>
      <c r="O37" s="376" t="s">
        <v>1703</v>
      </c>
      <c r="P37" s="377" t="s">
        <v>1706</v>
      </c>
      <c r="Q37" s="378" t="s">
        <v>1707</v>
      </c>
      <c r="R37" s="213" t="s">
        <v>1706</v>
      </c>
      <c r="S37" s="376" t="s">
        <v>1703</v>
      </c>
      <c r="T37" s="380" t="s">
        <v>1706</v>
      </c>
      <c r="U37" s="378" t="s">
        <v>1707</v>
      </c>
      <c r="V37" s="215" t="s">
        <v>1706</v>
      </c>
      <c r="AI37" s="379" t="s">
        <v>1715</v>
      </c>
      <c r="AJ37" s="376" t="s">
        <v>1740</v>
      </c>
      <c r="AK37" s="377" t="s">
        <v>1718</v>
      </c>
      <c r="AL37" s="379" t="s">
        <v>1706</v>
      </c>
      <c r="AM37" s="338" t="s">
        <v>1718</v>
      </c>
      <c r="AN37" s="381" t="s">
        <v>1741</v>
      </c>
      <c r="AO37" s="379" t="s">
        <v>1718</v>
      </c>
      <c r="AP37" s="379" t="s">
        <v>1706</v>
      </c>
      <c r="AQ37" s="338" t="s">
        <v>1718</v>
      </c>
      <c r="AR37" s="382" t="s">
        <v>1740</v>
      </c>
      <c r="AS37" s="377" t="s">
        <v>1718</v>
      </c>
      <c r="AT37" s="379" t="s">
        <v>1706</v>
      </c>
      <c r="AU37" s="338" t="s">
        <v>1718</v>
      </c>
      <c r="AV37" s="381" t="s">
        <v>1741</v>
      </c>
      <c r="AW37" s="379" t="s">
        <v>1718</v>
      </c>
      <c r="AX37" s="379" t="s">
        <v>1706</v>
      </c>
      <c r="AY37" s="338" t="s">
        <v>1718</v>
      </c>
      <c r="BB37" s="375" t="s">
        <v>23</v>
      </c>
      <c r="BC37" s="376" t="s">
        <v>1739</v>
      </c>
      <c r="BD37" s="379" t="s">
        <v>1715</v>
      </c>
      <c r="BE37" s="376" t="s">
        <v>1740</v>
      </c>
      <c r="BF37" s="376" t="s">
        <v>1715</v>
      </c>
      <c r="BG37" s="379" t="s">
        <v>1706</v>
      </c>
      <c r="BH37" s="338" t="s">
        <v>1718</v>
      </c>
      <c r="BI37" s="381" t="s">
        <v>1741</v>
      </c>
      <c r="BJ37" s="379" t="s">
        <v>1718</v>
      </c>
      <c r="BK37" s="379" t="s">
        <v>1706</v>
      </c>
      <c r="BL37" s="338" t="s">
        <v>1718</v>
      </c>
      <c r="BM37" s="382" t="s">
        <v>1740</v>
      </c>
      <c r="BN37" s="377" t="s">
        <v>1718</v>
      </c>
      <c r="BO37" s="379" t="s">
        <v>1706</v>
      </c>
      <c r="BP37" s="338" t="s">
        <v>1718</v>
      </c>
      <c r="BQ37" s="381" t="s">
        <v>1741</v>
      </c>
      <c r="BR37" s="379" t="s">
        <v>1718</v>
      </c>
      <c r="BS37" s="379" t="s">
        <v>1706</v>
      </c>
      <c r="BT37" s="338" t="s">
        <v>1718</v>
      </c>
      <c r="BX37" s="376"/>
      <c r="BY37" s="376"/>
      <c r="BZ37" s="377"/>
      <c r="CD37" s="383"/>
      <c r="CE37" s="383"/>
      <c r="CF37" s="376"/>
      <c r="CG37" s="376"/>
      <c r="CH37" s="377"/>
      <c r="CI37" s="380"/>
      <c r="CM37" s="376"/>
      <c r="CN37" s="377"/>
      <c r="CQ37" s="383"/>
      <c r="CT37" s="377"/>
      <c r="CU37" s="377"/>
      <c r="CV37" s="377"/>
      <c r="CW37" s="377"/>
      <c r="CX37" s="377"/>
      <c r="CY37" s="377"/>
      <c r="CZ37" s="377"/>
      <c r="DA37" s="377"/>
      <c r="DB37" s="377"/>
      <c r="DE37" s="338"/>
      <c r="DH37" s="338"/>
      <c r="DL37" s="377"/>
      <c r="DM37" s="377"/>
      <c r="DN37" s="377"/>
      <c r="DO37" s="377"/>
      <c r="DP37" s="377"/>
      <c r="DQ37" s="377"/>
      <c r="DR37" s="377"/>
      <c r="DS37" s="377"/>
      <c r="DT37" s="377"/>
      <c r="DU37" s="377"/>
      <c r="DV37" s="377"/>
      <c r="DW37" s="377"/>
      <c r="DX37" s="377"/>
      <c r="DY37" s="377"/>
      <c r="DZ37" s="377"/>
      <c r="EA37" s="377"/>
      <c r="EB37" s="377"/>
      <c r="EC37" s="377"/>
      <c r="ED37" s="377"/>
      <c r="EE37" s="377"/>
      <c r="EF37" s="377"/>
      <c r="EG37" s="377"/>
      <c r="EH37" s="377"/>
      <c r="EI37" s="377"/>
      <c r="EJ37" s="377"/>
      <c r="EK37" s="377"/>
    </row>
    <row r="38" spans="1:141" s="93" customFormat="1" ht="15.75" thickBot="1" x14ac:dyDescent="0.3">
      <c r="A38" s="384"/>
      <c r="B38" s="430" t="s">
        <v>1270</v>
      </c>
      <c r="C38" s="430"/>
      <c r="D38" s="430"/>
      <c r="E38" s="430"/>
      <c r="F38" s="430"/>
      <c r="G38" s="430"/>
      <c r="H38" s="430"/>
      <c r="I38" s="430"/>
      <c r="J38" s="430"/>
      <c r="K38" s="430"/>
      <c r="L38" s="430"/>
      <c r="M38" s="430"/>
      <c r="N38" s="430"/>
      <c r="O38" s="430"/>
      <c r="P38" s="430"/>
      <c r="Q38" s="430"/>
      <c r="R38" s="430"/>
      <c r="S38" s="430"/>
      <c r="T38" s="430"/>
      <c r="U38" s="430"/>
      <c r="V38" s="430"/>
      <c r="W38" s="430"/>
      <c r="X38" s="430"/>
      <c r="Y38" s="430"/>
      <c r="Z38" s="430"/>
      <c r="AA38" s="430"/>
      <c r="AB38" s="430"/>
      <c r="AC38" s="430"/>
      <c r="AD38" s="430"/>
      <c r="AE38" s="430"/>
      <c r="AF38" s="430"/>
      <c r="AG38" s="430"/>
      <c r="AH38" s="430"/>
      <c r="AI38" s="430"/>
      <c r="AJ38" s="428" t="s">
        <v>1719</v>
      </c>
      <c r="AK38" s="428"/>
      <c r="AL38" s="428"/>
      <c r="AM38" s="429"/>
      <c r="AN38" s="443" t="s">
        <v>1721</v>
      </c>
      <c r="AO38" s="428"/>
      <c r="AP38" s="428"/>
      <c r="AQ38" s="429"/>
      <c r="AR38" s="443" t="s">
        <v>1722</v>
      </c>
      <c r="AS38" s="428"/>
      <c r="AT38" s="428"/>
      <c r="AU38" s="429"/>
      <c r="AV38" s="443" t="s">
        <v>1723</v>
      </c>
      <c r="AW38" s="428"/>
      <c r="AX38" s="428"/>
      <c r="AY38" s="429"/>
      <c r="AZ38" s="385" t="s">
        <v>1773</v>
      </c>
      <c r="BA38" s="385" t="s">
        <v>1774</v>
      </c>
      <c r="BB38" s="384"/>
      <c r="BC38" s="430" t="s">
        <v>1297</v>
      </c>
      <c r="BD38" s="430"/>
      <c r="BE38" s="428" t="s">
        <v>1724</v>
      </c>
      <c r="BF38" s="428"/>
      <c r="BG38" s="428"/>
      <c r="BH38" s="429"/>
      <c r="BI38" s="443" t="s">
        <v>1725</v>
      </c>
      <c r="BJ38" s="428"/>
      <c r="BK38" s="428"/>
      <c r="BL38" s="429"/>
      <c r="BM38" s="443" t="s">
        <v>1726</v>
      </c>
      <c r="BN38" s="428"/>
      <c r="BO38" s="428"/>
      <c r="BP38" s="429"/>
      <c r="BQ38" s="443" t="s">
        <v>1727</v>
      </c>
      <c r="BR38" s="428"/>
      <c r="BS38" s="428"/>
      <c r="BT38" s="429"/>
      <c r="BX38" s="379"/>
      <c r="BY38" s="379"/>
      <c r="BZ38" s="379"/>
      <c r="CA38" s="379"/>
      <c r="CB38" s="379"/>
      <c r="CC38" s="379"/>
      <c r="CD38" s="379"/>
      <c r="CE38" s="379"/>
      <c r="CF38" s="377"/>
      <c r="CG38" s="377"/>
      <c r="CH38" s="276"/>
      <c r="CI38" s="297"/>
      <c r="CJ38" s="379"/>
      <c r="CK38" s="379"/>
      <c r="CL38" s="379"/>
      <c r="CM38" s="379"/>
      <c r="CN38" s="379"/>
      <c r="CO38" s="379"/>
      <c r="CP38" s="379"/>
      <c r="CQ38" s="379"/>
      <c r="CR38" s="379"/>
      <c r="CS38" s="379"/>
      <c r="CT38" s="377"/>
      <c r="CU38" s="377"/>
      <c r="CV38" s="276"/>
      <c r="CW38" s="276"/>
      <c r="CX38" s="276"/>
      <c r="CY38" s="276"/>
      <c r="CZ38" s="276"/>
      <c r="DA38" s="276"/>
      <c r="DB38" s="276"/>
      <c r="DE38" s="89"/>
      <c r="DH38" s="89"/>
      <c r="DL38" s="276"/>
      <c r="DM38" s="276"/>
      <c r="DN38" s="276"/>
      <c r="DO38" s="276"/>
      <c r="DP38" s="276"/>
      <c r="DQ38" s="276"/>
      <c r="DR38" s="276"/>
      <c r="DS38" s="276"/>
      <c r="DT38" s="276"/>
      <c r="DU38" s="276"/>
      <c r="DV38" s="276"/>
      <c r="DW38" s="276"/>
      <c r="DX38" s="276"/>
      <c r="DY38" s="276"/>
      <c r="DZ38" s="276"/>
      <c r="EA38" s="276"/>
      <c r="EB38" s="276"/>
      <c r="EC38" s="276"/>
      <c r="ED38" s="276"/>
      <c r="EE38" s="276"/>
      <c r="EF38" s="276"/>
      <c r="EG38" s="276"/>
      <c r="EH38" s="276"/>
      <c r="EI38" s="276"/>
      <c r="EJ38" s="276"/>
      <c r="EK38" s="276"/>
    </row>
    <row r="39" spans="1:141" s="93" customFormat="1" x14ac:dyDescent="0.25">
      <c r="A39" s="283" t="s">
        <v>32</v>
      </c>
      <c r="B39" s="249">
        <f t="shared" ref="B39:B66" si="56">AO7</f>
        <v>61.166666666666664</v>
      </c>
      <c r="C39" s="223">
        <f t="shared" ref="C39:P39" si="57">AP7</f>
        <v>1.9008769905844358</v>
      </c>
      <c r="D39" s="223">
        <f t="shared" si="57"/>
        <v>1.1399999999999999</v>
      </c>
      <c r="E39" s="223" t="str">
        <f t="shared" si="57"/>
        <v>U</v>
      </c>
      <c r="F39" s="223">
        <f t="shared" si="57"/>
        <v>98.136239782016347</v>
      </c>
      <c r="G39" s="223">
        <f t="shared" si="57"/>
        <v>184</v>
      </c>
      <c r="H39" s="223" t="str">
        <f t="shared" si="57"/>
        <v/>
      </c>
      <c r="I39" s="223">
        <f t="shared" si="57"/>
        <v>-200.81743869209814</v>
      </c>
      <c r="J39" s="223">
        <f t="shared" si="57"/>
        <v>58.8</v>
      </c>
      <c r="K39" s="223" t="str">
        <f t="shared" si="57"/>
        <v>D</v>
      </c>
      <c r="L39" s="223">
        <f t="shared" si="57"/>
        <v>3.8692098092643059</v>
      </c>
      <c r="M39" s="223">
        <f t="shared" si="57"/>
        <v>-98.474114441416916</v>
      </c>
      <c r="N39" s="223">
        <f t="shared" si="57"/>
        <v>144.73531717366066</v>
      </c>
      <c r="O39" s="223">
        <f t="shared" si="57"/>
        <v>426</v>
      </c>
      <c r="P39" s="223" t="str">
        <f t="shared" si="57"/>
        <v/>
      </c>
      <c r="Q39" s="223">
        <f>BE7</f>
        <v>422</v>
      </c>
      <c r="R39" s="223" t="str">
        <f>BF7</f>
        <v/>
      </c>
      <c r="S39" s="223">
        <f>BH7</f>
        <v>37.799999999999997</v>
      </c>
      <c r="T39" s="223" t="str">
        <f>BI7</f>
        <v>D</v>
      </c>
      <c r="U39" s="223">
        <f>BM7</f>
        <v>0.59499999999999997</v>
      </c>
      <c r="V39" s="223" t="str">
        <f>BN7</f>
        <v>U</v>
      </c>
      <c r="W39" s="223">
        <f>BP7</f>
        <v>0.59499999999999997</v>
      </c>
      <c r="X39" s="223" t="str">
        <f>BQ7</f>
        <v>U</v>
      </c>
      <c r="Y39" s="223">
        <f>BS7</f>
        <v>0.59499999999999997</v>
      </c>
      <c r="Z39" s="223" t="str">
        <f>BT7</f>
        <v>U</v>
      </c>
      <c r="AA39" s="223">
        <f>BX7</f>
        <v>82</v>
      </c>
      <c r="AB39" s="223" t="str">
        <f>BY7</f>
        <v/>
      </c>
      <c r="AC39" s="223">
        <f>CA7</f>
        <v>95.3</v>
      </c>
      <c r="AD39" s="223" t="str">
        <f>CB7</f>
        <v/>
      </c>
      <c r="AE39" s="223">
        <f>CD7</f>
        <v>78.7</v>
      </c>
      <c r="AF39" s="223" t="str">
        <f>CE7</f>
        <v/>
      </c>
      <c r="AG39" s="223">
        <f>CI7</f>
        <v>2220</v>
      </c>
      <c r="AH39" s="223" t="str">
        <f>CJ7</f>
        <v>D</v>
      </c>
      <c r="AI39" s="249">
        <f>AP7</f>
        <v>1.9008769905844358</v>
      </c>
      <c r="AJ39" s="250">
        <f>'Extract Conc-0.5LOD'!AW23</f>
        <v>121.4</v>
      </c>
      <c r="AK39" s="93">
        <f>'Extract Conc-0.5LOD'!AX23</f>
        <v>88.529769004555746</v>
      </c>
      <c r="AL39" s="283">
        <v>0</v>
      </c>
      <c r="AM39" s="93">
        <f>BA7</f>
        <v>144.73531717366066</v>
      </c>
      <c r="AN39" s="407">
        <f>'Extract Conc-0.5LOD'!BE23</f>
        <v>295.26666666666665</v>
      </c>
      <c r="AO39" s="93">
        <f>'Extract Conc-0.5LOD'!BF23</f>
        <v>222.98164348962308</v>
      </c>
      <c r="AP39" s="93">
        <v>0</v>
      </c>
      <c r="AQ39" s="93">
        <f>BL7</f>
        <v>352.92251534657925</v>
      </c>
      <c r="AR39" s="253">
        <f>'Extract Conc-0.5LOD'!BM23</f>
        <v>0.59499999999999997</v>
      </c>
      <c r="AS39" s="93">
        <f>'Extract Conc-0.5LOD'!BN23</f>
        <v>0</v>
      </c>
      <c r="AT39" s="93">
        <f>BV7</f>
        <v>99.027247956403286</v>
      </c>
      <c r="AU39" s="93">
        <f>BW7</f>
        <v>1.7404671430534633E-14</v>
      </c>
      <c r="AV39" s="407">
        <f>'Extract Conc-0.5LOD'!BU23</f>
        <v>85.333333333333329</v>
      </c>
      <c r="AW39" s="93">
        <f>'Extract Conc-0.5LOD'!BV23</f>
        <v>8.787680771018783</v>
      </c>
      <c r="AX39" s="93">
        <v>0</v>
      </c>
      <c r="AY39" s="260">
        <f>CH7</f>
        <v>14.366780552074298</v>
      </c>
      <c r="AZ39" s="93">
        <v>50</v>
      </c>
      <c r="BA39" s="93">
        <v>100</v>
      </c>
      <c r="BB39" s="283" t="s">
        <v>32</v>
      </c>
      <c r="BC39" s="249">
        <f t="shared" ref="BC39:BC66" si="58">CO7</f>
        <v>3786.6666666666665</v>
      </c>
      <c r="BD39" s="249">
        <f t="shared" ref="BD39:BD66" si="59">CP7</f>
        <v>1921.0500600799896</v>
      </c>
      <c r="BE39" s="249">
        <f>'Extract Conc-0.5LOD'!CK23</f>
        <v>980</v>
      </c>
      <c r="BF39" s="249">
        <f>'Extract Conc-0.5LOD'!CL23</f>
        <v>33.77869150810907</v>
      </c>
      <c r="BG39" s="249">
        <f>CZ7</f>
        <v>74.119718309859152</v>
      </c>
      <c r="BH39" s="249">
        <f>DA7</f>
        <v>0.89204290954513843</v>
      </c>
      <c r="BI39" s="408">
        <f>'Extract Conc-0.5LOD'!CS23</f>
        <v>2136.6666666666665</v>
      </c>
      <c r="BJ39" s="249">
        <f>'Extract Conc-0.5LOD'!CT23</f>
        <v>1370.2676137650385</v>
      </c>
      <c r="BK39" s="249">
        <f>SUM(DK7)</f>
        <v>43.573943661971832</v>
      </c>
      <c r="BL39" s="249">
        <f>SUM(DL7)</f>
        <v>36.18664472971053</v>
      </c>
      <c r="BM39" s="408">
        <f>'Extract Conc-0.5LOD'!DA23</f>
        <v>124.60000000000001</v>
      </c>
      <c r="BN39" s="249">
        <f>'Extract Conc-0.5LOD'!DB23</f>
        <v>29.763736324594689</v>
      </c>
      <c r="BO39" s="93">
        <f>DV7</f>
        <v>96.70950704225352</v>
      </c>
      <c r="BP39" s="93">
        <f>DW7</f>
        <v>0.78601416350162279</v>
      </c>
      <c r="BQ39" s="407">
        <f>'Extract Conc-0.5LOD'!DI23</f>
        <v>746.66666666666663</v>
      </c>
      <c r="BR39" s="93">
        <f>'Extract Conc-0.5LOD'!DJ23</f>
        <v>157.90609023509313</v>
      </c>
      <c r="BS39" s="93">
        <f>EG7</f>
        <v>80.281690140845072</v>
      </c>
      <c r="BT39" s="93">
        <f>EH7</f>
        <v>4.1700551998704132</v>
      </c>
      <c r="CF39" s="276"/>
      <c r="CG39" s="276"/>
      <c r="CH39" s="276"/>
      <c r="CI39" s="297"/>
      <c r="CT39" s="276"/>
      <c r="CU39" s="276"/>
      <c r="CV39" s="276"/>
      <c r="CW39" s="276"/>
      <c r="CX39" s="276"/>
      <c r="CY39" s="276"/>
      <c r="CZ39" s="276"/>
      <c r="DA39" s="276"/>
      <c r="DB39" s="276"/>
      <c r="DE39" s="89"/>
      <c r="DH39" s="89"/>
      <c r="DL39" s="276"/>
      <c r="DM39" s="276"/>
      <c r="DN39" s="276"/>
      <c r="DO39" s="276"/>
      <c r="DP39" s="276"/>
      <c r="DQ39" s="276"/>
      <c r="DR39" s="276"/>
      <c r="DS39" s="276"/>
      <c r="DT39" s="276"/>
      <c r="DU39" s="276"/>
      <c r="DV39" s="276"/>
      <c r="DW39" s="276"/>
      <c r="DX39" s="276"/>
      <c r="DY39" s="276"/>
      <c r="DZ39" s="276"/>
      <c r="EA39" s="276"/>
      <c r="EB39" s="276"/>
      <c r="EC39" s="276"/>
      <c r="ED39" s="276"/>
      <c r="EE39" s="276"/>
      <c r="EF39" s="276"/>
      <c r="EG39" s="276"/>
      <c r="EH39" s="276"/>
      <c r="EI39" s="276"/>
      <c r="EJ39" s="276"/>
      <c r="EK39" s="276"/>
    </row>
    <row r="40" spans="1:141" s="93" customFormat="1" x14ac:dyDescent="0.25">
      <c r="A40" s="282" t="s">
        <v>45</v>
      </c>
      <c r="B40" s="249">
        <f t="shared" si="56"/>
        <v>158</v>
      </c>
      <c r="C40" s="223"/>
      <c r="D40" s="213"/>
      <c r="E40" s="225"/>
      <c r="F40" s="213"/>
      <c r="G40" s="226"/>
      <c r="H40" s="213"/>
      <c r="I40" s="225"/>
      <c r="J40" s="213"/>
      <c r="K40" s="213"/>
      <c r="L40" s="276"/>
      <c r="M40" s="282"/>
      <c r="N40" s="225"/>
      <c r="O40" s="225"/>
      <c r="P40" s="213"/>
      <c r="Q40" s="225"/>
      <c r="R40" s="213"/>
      <c r="S40" s="225"/>
      <c r="T40" s="215"/>
      <c r="U40" s="225"/>
      <c r="V40" s="215"/>
      <c r="AI40" s="249">
        <f t="shared" ref="AI40:AI66" si="60">AP8</f>
        <v>7.9372539331937721</v>
      </c>
      <c r="AJ40" s="283">
        <f>'Extract Conc-0.5LOD'!AW24</f>
        <v>701.66666666666663</v>
      </c>
      <c r="AK40" s="93">
        <f>'Extract Conc-0.5LOD'!AX24</f>
        <v>373.41978165776567</v>
      </c>
      <c r="AL40" s="93">
        <v>0</v>
      </c>
      <c r="AM40" s="93">
        <f t="shared" ref="AM40:AM66" si="61">BA8</f>
        <v>236.34163396061115</v>
      </c>
      <c r="AN40" s="407">
        <f>'Extract Conc-0.5LOD'!BE24</f>
        <v>382</v>
      </c>
      <c r="AO40" s="93">
        <f>'Extract Conc-0.5LOD'!BF24</f>
        <v>32.186953878862163</v>
      </c>
      <c r="AP40" s="93">
        <v>0</v>
      </c>
      <c r="AQ40" s="93">
        <f t="shared" ref="AQ40:AQ66" si="62">BL8</f>
        <v>20.371489796747994</v>
      </c>
      <c r="AR40" s="253">
        <f>'Extract Conc-0.5LOD'!BM24</f>
        <v>0.59499999999999997</v>
      </c>
      <c r="AS40" s="93">
        <f>'Extract Conc-0.5LOD'!BN24</f>
        <v>0</v>
      </c>
      <c r="AT40" s="93">
        <f t="shared" ref="AT40:AT62" si="63">BV8</f>
        <v>99.62341772151899</v>
      </c>
      <c r="AU40" s="93">
        <f t="shared" ref="AU40:AU66" si="64">BW8</f>
        <v>0</v>
      </c>
      <c r="AV40" s="407">
        <f>'Extract Conc-0.5LOD'!BU24</f>
        <v>16.599999999999998</v>
      </c>
      <c r="AW40" s="93">
        <f>'Extract Conc-0.5LOD'!BV24</f>
        <v>2.088061301782127</v>
      </c>
      <c r="AX40" s="93">
        <f t="shared" ref="AX40:AX66" si="65">CG8</f>
        <v>89.493670886075947</v>
      </c>
      <c r="AY40" s="89">
        <f t="shared" ref="AY40:AY66" si="66">CH8</f>
        <v>1.3215577859380436</v>
      </c>
      <c r="AZ40" s="93">
        <v>50</v>
      </c>
      <c r="BA40" s="93">
        <v>100</v>
      </c>
      <c r="BB40" s="282" t="s">
        <v>45</v>
      </c>
      <c r="BC40" s="249">
        <f t="shared" si="58"/>
        <v>11553.333333333334</v>
      </c>
      <c r="BD40" s="249">
        <f t="shared" si="59"/>
        <v>3333.1266602596043</v>
      </c>
      <c r="BE40" s="249">
        <f>'Extract Conc-0.5LOD'!CK24</f>
        <v>11966.666666666666</v>
      </c>
      <c r="BF40" s="249">
        <f>'Extract Conc-0.5LOD'!CL24</f>
        <v>1401.1899704655802</v>
      </c>
      <c r="BG40" s="249">
        <v>0</v>
      </c>
      <c r="BH40" s="249">
        <f t="shared" ref="BH40:BH66" si="67">DA8</f>
        <v>12.128014747249683</v>
      </c>
      <c r="BI40" s="408">
        <f>'Extract Conc-0.5LOD'!CS24</f>
        <v>6666.666666666667</v>
      </c>
      <c r="BJ40" s="249">
        <f>'Extract Conc-0.5LOD'!CT24</f>
        <v>1976.0904162849774</v>
      </c>
      <c r="BK40" s="249">
        <f t="shared" ref="BK40:BK66" si="68">SUM(DK8)</f>
        <v>42.296595499134447</v>
      </c>
      <c r="BL40" s="249">
        <f t="shared" ref="BL40:BL66" si="69">SUM(DL8)</f>
        <v>17.10407169317638</v>
      </c>
      <c r="BM40" s="408">
        <f>'Extract Conc-0.5LOD'!DA24</f>
        <v>137.53333333333333</v>
      </c>
      <c r="BN40" s="249">
        <f>'Extract Conc-0.5LOD'!DB24</f>
        <v>45.447258809892318</v>
      </c>
      <c r="BO40" s="93">
        <f t="shared" ref="BO40:BO66" si="70">DV8</f>
        <v>98.809578765147151</v>
      </c>
      <c r="BP40" s="93">
        <f t="shared" ref="BP40:BP66" si="71">DW8</f>
        <v>0.39336923378441369</v>
      </c>
      <c r="BQ40" s="407">
        <f>'Extract Conc-0.5LOD'!DI24</f>
        <v>281.33333333333331</v>
      </c>
      <c r="BR40" s="93">
        <f>'Extract Conc-0.5LOD'!DJ24</f>
        <v>58.020111455712737</v>
      </c>
      <c r="BS40" s="93">
        <f t="shared" ref="BS40:BS66" si="72">EG8</f>
        <v>97.564916330063468</v>
      </c>
      <c r="BT40" s="93">
        <f t="shared" ref="BT40:BT66" si="73">EH8</f>
        <v>0.50219369407714465</v>
      </c>
      <c r="CF40" s="276"/>
      <c r="CG40" s="276"/>
      <c r="CH40" s="276"/>
      <c r="CI40" s="297"/>
      <c r="CT40" s="276"/>
      <c r="CU40" s="276"/>
      <c r="CV40" s="276"/>
      <c r="CW40" s="276"/>
      <c r="CX40" s="276"/>
      <c r="CY40" s="276"/>
      <c r="CZ40" s="276"/>
      <c r="DA40" s="276"/>
      <c r="DB40" s="276"/>
      <c r="DE40" s="89"/>
      <c r="DH40" s="89"/>
      <c r="DL40" s="276"/>
      <c r="DM40" s="276"/>
      <c r="DN40" s="276"/>
      <c r="DO40" s="276"/>
      <c r="DP40" s="276"/>
      <c r="DQ40" s="276"/>
      <c r="DR40" s="276"/>
      <c r="DS40" s="276"/>
      <c r="DT40" s="276"/>
      <c r="DU40" s="276"/>
      <c r="DV40" s="276"/>
      <c r="DW40" s="276"/>
      <c r="DX40" s="276"/>
      <c r="DY40" s="276"/>
      <c r="DZ40" s="276"/>
      <c r="EA40" s="276"/>
      <c r="EB40" s="276"/>
      <c r="EC40" s="276"/>
      <c r="ED40" s="276"/>
      <c r="EE40" s="276"/>
      <c r="EF40" s="276"/>
      <c r="EG40" s="276"/>
      <c r="EH40" s="276"/>
      <c r="EI40" s="276"/>
      <c r="EJ40" s="276"/>
      <c r="EK40" s="276"/>
    </row>
    <row r="41" spans="1:141" s="93" customFormat="1" x14ac:dyDescent="0.25">
      <c r="A41" s="283" t="s">
        <v>55</v>
      </c>
      <c r="B41" s="249">
        <f t="shared" si="56"/>
        <v>877.66666666666663</v>
      </c>
      <c r="C41" s="223"/>
      <c r="D41" s="213"/>
      <c r="E41" s="225"/>
      <c r="F41" s="213"/>
      <c r="G41" s="225"/>
      <c r="H41" s="213"/>
      <c r="I41" s="225"/>
      <c r="J41" s="213"/>
      <c r="K41" s="213"/>
      <c r="L41" s="276"/>
      <c r="M41" s="283"/>
      <c r="N41" s="225"/>
      <c r="O41" s="225"/>
      <c r="P41" s="213"/>
      <c r="Q41" s="225"/>
      <c r="R41" s="213"/>
      <c r="S41" s="225"/>
      <c r="T41" s="215"/>
      <c r="U41" s="225"/>
      <c r="V41" s="215"/>
      <c r="AI41" s="249">
        <f t="shared" si="60"/>
        <v>19.857828011475309</v>
      </c>
      <c r="AJ41" s="283">
        <f>'Extract Conc-0.5LOD'!AW25</f>
        <v>855.33333333333337</v>
      </c>
      <c r="AK41" s="93">
        <f>'Extract Conc-0.5LOD'!AX25</f>
        <v>127.97004857908453</v>
      </c>
      <c r="AL41" s="93">
        <f>AZ9</f>
        <v>2.5446259020129087</v>
      </c>
      <c r="AM41" s="93">
        <f t="shared" si="61"/>
        <v>14.580711953560749</v>
      </c>
      <c r="AN41" s="407">
        <f>'Extract Conc-0.5LOD'!BE25</f>
        <v>1496.6666666666667</v>
      </c>
      <c r="AO41" s="93">
        <f>'Extract Conc-0.5LOD'!BF25</f>
        <v>152.75252316519467</v>
      </c>
      <c r="AP41" s="93">
        <v>0</v>
      </c>
      <c r="AQ41" s="93">
        <f t="shared" si="62"/>
        <v>17.404389270626051</v>
      </c>
      <c r="AR41" s="407">
        <f>'Extract Conc-0.5LOD'!BM25</f>
        <v>8.3933333333333326</v>
      </c>
      <c r="AS41" s="93">
        <f>'Extract Conc-0.5LOD'!BN25</f>
        <v>1.854436122742797</v>
      </c>
      <c r="AT41" s="93">
        <f t="shared" si="63"/>
        <v>99.043676414736026</v>
      </c>
      <c r="AU41" s="93">
        <f t="shared" si="64"/>
        <v>0.21129162051759856</v>
      </c>
      <c r="AV41" s="407">
        <f>'Extract Conc-0.5LOD'!BU25</f>
        <v>13.066666666666668</v>
      </c>
      <c r="AW41" s="93">
        <f>'Extract Conc-0.5LOD'!BV25</f>
        <v>2.2722969289538817</v>
      </c>
      <c r="AX41" s="93">
        <f t="shared" si="65"/>
        <v>98.511203949867067</v>
      </c>
      <c r="AY41" s="89">
        <f t="shared" si="66"/>
        <v>0.25890204279763329</v>
      </c>
      <c r="AZ41" s="93">
        <v>50</v>
      </c>
      <c r="BA41" s="93">
        <v>100</v>
      </c>
      <c r="BB41" s="283" t="s">
        <v>55</v>
      </c>
      <c r="BC41" s="249">
        <f t="shared" si="58"/>
        <v>31200</v>
      </c>
      <c r="BD41" s="249">
        <f t="shared" si="59"/>
        <v>7714.9206087943639</v>
      </c>
      <c r="BE41" s="249">
        <f>'Extract Conc-0.5LOD'!CK25</f>
        <v>31433.333333333332</v>
      </c>
      <c r="BF41" s="249">
        <f>'Extract Conc-0.5LOD'!CL25</f>
        <v>5717.8084379710772</v>
      </c>
      <c r="BG41" s="249">
        <v>0</v>
      </c>
      <c r="BH41" s="249">
        <f t="shared" si="67"/>
        <v>18.32630909606117</v>
      </c>
      <c r="BI41" s="408">
        <f>'Extract Conc-0.5LOD'!CS25</f>
        <v>13500</v>
      </c>
      <c r="BJ41" s="249">
        <f>'Extract Conc-0.5LOD'!CT25</f>
        <v>2930.8701779505691</v>
      </c>
      <c r="BK41" s="249">
        <f t="shared" si="68"/>
        <v>56.730769230769226</v>
      </c>
      <c r="BL41" s="249">
        <f t="shared" si="69"/>
        <v>9.3938146729184808</v>
      </c>
      <c r="BM41" s="408">
        <f>'Extract Conc-0.5LOD'!DA25</f>
        <v>469</v>
      </c>
      <c r="BN41" s="249">
        <f>'Extract Conc-0.5LOD'!DB25</f>
        <v>164.17368851311102</v>
      </c>
      <c r="BO41" s="93">
        <f t="shared" si="70"/>
        <v>98.496794871794876</v>
      </c>
      <c r="BP41" s="93">
        <f t="shared" si="71"/>
        <v>0.52619771959329986</v>
      </c>
      <c r="BQ41" s="407">
        <f>'Extract Conc-0.5LOD'!DI25</f>
        <v>115</v>
      </c>
      <c r="BR41" s="93">
        <f>'Extract Conc-0.5LOD'!DJ25</f>
        <v>19.974984355438178</v>
      </c>
      <c r="BS41" s="93">
        <f t="shared" si="72"/>
        <v>99.631410256410263</v>
      </c>
      <c r="BT41" s="93">
        <f t="shared" si="73"/>
        <v>6.4022385754607739E-2</v>
      </c>
      <c r="CF41" s="276"/>
      <c r="CG41" s="276"/>
      <c r="CH41" s="276"/>
      <c r="CI41" s="297"/>
      <c r="CT41" s="276"/>
      <c r="CU41" s="276"/>
      <c r="CV41" s="276"/>
      <c r="CW41" s="276"/>
      <c r="CX41" s="276"/>
      <c r="CY41" s="276"/>
      <c r="CZ41" s="276"/>
      <c r="DA41" s="276"/>
      <c r="DB41" s="276"/>
      <c r="DE41" s="89"/>
      <c r="DH41" s="89"/>
      <c r="DL41" s="276"/>
      <c r="DM41" s="276"/>
      <c r="DN41" s="276"/>
      <c r="DO41" s="276"/>
      <c r="DP41" s="276"/>
      <c r="DQ41" s="276"/>
      <c r="DR41" s="276"/>
      <c r="DS41" s="276"/>
      <c r="DT41" s="276"/>
      <c r="DU41" s="276"/>
      <c r="DV41" s="276"/>
      <c r="DW41" s="276"/>
      <c r="DX41" s="276"/>
      <c r="DY41" s="276"/>
      <c r="DZ41" s="276"/>
      <c r="EA41" s="276"/>
      <c r="EB41" s="276"/>
      <c r="EC41" s="276"/>
      <c r="ED41" s="276"/>
      <c r="EE41" s="276"/>
      <c r="EF41" s="276"/>
      <c r="EG41" s="276"/>
      <c r="EH41" s="276"/>
      <c r="EI41" s="276"/>
      <c r="EJ41" s="276"/>
      <c r="EK41" s="276"/>
    </row>
    <row r="42" spans="1:141" s="93" customFormat="1" x14ac:dyDescent="0.25">
      <c r="A42" s="282" t="s">
        <v>64</v>
      </c>
      <c r="B42" s="249">
        <f t="shared" si="56"/>
        <v>181.33333333333334</v>
      </c>
      <c r="C42" s="223"/>
      <c r="D42" s="213"/>
      <c r="E42" s="225"/>
      <c r="F42" s="213"/>
      <c r="G42" s="226"/>
      <c r="H42" s="213"/>
      <c r="I42" s="227"/>
      <c r="J42" s="213"/>
      <c r="K42" s="213"/>
      <c r="L42" s="276"/>
      <c r="M42" s="282"/>
      <c r="N42" s="225"/>
      <c r="O42" s="225"/>
      <c r="P42" s="213"/>
      <c r="Q42" s="225"/>
      <c r="R42" s="213"/>
      <c r="S42" s="225"/>
      <c r="T42" s="215"/>
      <c r="U42" s="225"/>
      <c r="V42" s="215"/>
      <c r="AI42" s="249">
        <f t="shared" si="60"/>
        <v>5.6862407030773268</v>
      </c>
      <c r="AJ42" s="283">
        <f>'Extract Conc-0.5LOD'!AW26</f>
        <v>258.66666666666669</v>
      </c>
      <c r="AK42" s="93">
        <f>'Extract Conc-0.5LOD'!AX26</f>
        <v>27.098585448936877</v>
      </c>
      <c r="AL42" s="93">
        <v>0</v>
      </c>
      <c r="AM42" s="93">
        <f t="shared" si="61"/>
        <v>14.94407285786961</v>
      </c>
      <c r="AN42" s="407">
        <f>'Extract Conc-0.5LOD'!BE26</f>
        <v>308</v>
      </c>
      <c r="AO42" s="93">
        <f>'Extract Conc-0.5LOD'!BF26</f>
        <v>16.093476939431081</v>
      </c>
      <c r="AP42" s="93">
        <v>0</v>
      </c>
      <c r="AQ42" s="93">
        <f t="shared" si="62"/>
        <v>8.8750791945392802</v>
      </c>
      <c r="AR42" s="253">
        <f>'Extract Conc-0.5LOD'!BM26</f>
        <v>0.59499999999999997</v>
      </c>
      <c r="AS42" s="93">
        <f>'Extract Conc-0.5LOD'!BN26</f>
        <v>0</v>
      </c>
      <c r="AT42" s="93">
        <f t="shared" si="63"/>
        <v>99.671875</v>
      </c>
      <c r="AU42" s="93">
        <f t="shared" si="64"/>
        <v>0</v>
      </c>
      <c r="AV42" s="252">
        <f>'Extract Conc-0.5LOD'!BU26</f>
        <v>19.2</v>
      </c>
      <c r="AW42" s="93">
        <f>'Extract Conc-0.5LOD'!BV26</f>
        <v>0</v>
      </c>
      <c r="AX42" s="250">
        <f t="shared" si="65"/>
        <v>89.411764705882362</v>
      </c>
      <c r="AY42" s="89">
        <f t="shared" si="66"/>
        <v>0</v>
      </c>
      <c r="AZ42" s="93">
        <v>50</v>
      </c>
      <c r="BA42" s="93">
        <v>100</v>
      </c>
      <c r="BB42" s="282" t="s">
        <v>64</v>
      </c>
      <c r="BC42" s="249">
        <f t="shared" si="58"/>
        <v>6000</v>
      </c>
      <c r="BD42" s="249">
        <f t="shared" si="59"/>
        <v>516.43005334701422</v>
      </c>
      <c r="BE42" s="249">
        <f>'Extract Conc-0.5LOD'!CK26</f>
        <v>4863.333333333333</v>
      </c>
      <c r="BF42" s="249">
        <f>'Extract Conc-0.5LOD'!CL26</f>
        <v>829.23659671612165</v>
      </c>
      <c r="BG42" s="249">
        <f t="shared" ref="BG42:BG66" si="74">CZ10</f>
        <v>18.944444444444446</v>
      </c>
      <c r="BH42" s="249">
        <f t="shared" si="67"/>
        <v>13.820609945268673</v>
      </c>
      <c r="BI42" s="408">
        <f>'Extract Conc-0.5LOD'!CS26</f>
        <v>1353.3333333333333</v>
      </c>
      <c r="BJ42" s="249">
        <f>'Extract Conc-0.5LOD'!CT26</f>
        <v>170.09801096230811</v>
      </c>
      <c r="BK42" s="249">
        <f t="shared" si="68"/>
        <v>77.444444444444443</v>
      </c>
      <c r="BL42" s="249">
        <f t="shared" si="69"/>
        <v>2.8349668493717917</v>
      </c>
      <c r="BM42" s="408">
        <f>'Extract Conc-0.5LOD'!DA26</f>
        <v>133.20000000000002</v>
      </c>
      <c r="BN42" s="249">
        <f>'Extract Conc-0.5LOD'!DB26</f>
        <v>48.81106431947569</v>
      </c>
      <c r="BO42" s="93">
        <f t="shared" si="70"/>
        <v>97.780000000000015</v>
      </c>
      <c r="BP42" s="93">
        <f t="shared" si="71"/>
        <v>0.81351773865793009</v>
      </c>
      <c r="BQ42" s="407">
        <f>'Extract Conc-0.5LOD'!DI26</f>
        <v>10.393333333333333</v>
      </c>
      <c r="BR42" s="93">
        <f>'Extract Conc-0.5LOD'!DJ26</f>
        <v>0.80133222407022575</v>
      </c>
      <c r="BS42" s="93">
        <f t="shared" si="72"/>
        <v>99.826777777777764</v>
      </c>
      <c r="BT42" s="93">
        <f t="shared" si="73"/>
        <v>1.3355537067837327E-2</v>
      </c>
      <c r="CF42" s="276"/>
      <c r="CG42" s="276"/>
      <c r="CH42" s="276"/>
      <c r="CI42" s="297"/>
      <c r="CT42" s="276"/>
      <c r="CU42" s="276"/>
      <c r="CV42" s="276"/>
      <c r="CW42" s="276"/>
      <c r="CX42" s="276"/>
      <c r="CY42" s="276"/>
      <c r="CZ42" s="276"/>
      <c r="DA42" s="276"/>
      <c r="DB42" s="276"/>
      <c r="DE42" s="89"/>
      <c r="DH42" s="89"/>
      <c r="DL42" s="276"/>
      <c r="DM42" s="276"/>
      <c r="DN42" s="276"/>
      <c r="DO42" s="276"/>
      <c r="DP42" s="276"/>
      <c r="DQ42" s="276"/>
      <c r="DR42" s="276"/>
      <c r="DS42" s="276"/>
      <c r="DT42" s="276"/>
      <c r="DU42" s="276"/>
      <c r="DV42" s="276"/>
      <c r="DW42" s="276"/>
      <c r="DX42" s="276"/>
      <c r="DY42" s="276"/>
      <c r="DZ42" s="276"/>
      <c r="EA42" s="276"/>
      <c r="EB42" s="276"/>
      <c r="EC42" s="276"/>
      <c r="ED42" s="276"/>
      <c r="EE42" s="276"/>
      <c r="EF42" s="276"/>
      <c r="EG42" s="276"/>
      <c r="EH42" s="276"/>
      <c r="EI42" s="276"/>
      <c r="EJ42" s="276"/>
      <c r="EK42" s="276"/>
    </row>
    <row r="43" spans="1:141" s="93" customFormat="1" x14ac:dyDescent="0.25">
      <c r="A43" s="283" t="s">
        <v>72</v>
      </c>
      <c r="B43" s="249">
        <f t="shared" si="56"/>
        <v>1193.3333333333333</v>
      </c>
      <c r="C43" s="223"/>
      <c r="D43" s="213"/>
      <c r="E43" s="225"/>
      <c r="F43" s="213"/>
      <c r="G43" s="225"/>
      <c r="H43" s="213"/>
      <c r="I43" s="225"/>
      <c r="J43" s="213"/>
      <c r="K43" s="213"/>
      <c r="L43" s="276"/>
      <c r="M43" s="283"/>
      <c r="N43" s="225"/>
      <c r="O43" s="225"/>
      <c r="P43" s="213"/>
      <c r="Q43" s="225"/>
      <c r="R43" s="213"/>
      <c r="S43" s="225"/>
      <c r="T43" s="215"/>
      <c r="U43" s="225"/>
      <c r="V43" s="215"/>
      <c r="AI43" s="249">
        <f t="shared" si="60"/>
        <v>32.145502536643185</v>
      </c>
      <c r="AJ43" s="283">
        <f>'Extract Conc-0.5LOD'!AW27</f>
        <v>1623.3333333333333</v>
      </c>
      <c r="AK43" s="93">
        <f>'Extract Conc-0.5LOD'!AX27</f>
        <v>100.66445913694334</v>
      </c>
      <c r="AL43" s="93">
        <v>0</v>
      </c>
      <c r="AM43" s="93">
        <f t="shared" si="61"/>
        <v>8.435569201419824</v>
      </c>
      <c r="AN43" s="407">
        <f>'Extract Conc-0.5LOD'!BE27</f>
        <v>3133.3333333333335</v>
      </c>
      <c r="AO43" s="93">
        <f>'Extract Conc-0.5LOD'!BF27</f>
        <v>384.23083339749473</v>
      </c>
      <c r="AP43" s="93">
        <v>0</v>
      </c>
      <c r="AQ43" s="93">
        <f t="shared" si="62"/>
        <v>32.198114530516406</v>
      </c>
      <c r="AR43" s="407">
        <f>'Extract Conc-0.5LOD'!BM27</f>
        <v>28.766666666666669</v>
      </c>
      <c r="AS43" s="93">
        <f>'Extract Conc-0.5LOD'!BN27</f>
        <v>5.0083264004388761</v>
      </c>
      <c r="AT43" s="93">
        <f t="shared" si="63"/>
        <v>97.58938547486035</v>
      </c>
      <c r="AU43" s="93">
        <f t="shared" si="64"/>
        <v>0.41969215646136282</v>
      </c>
      <c r="AV43" s="407">
        <f>'Extract Conc-0.5LOD'!BU27</f>
        <v>18.033333333333335</v>
      </c>
      <c r="AW43" s="93">
        <f>'Extract Conc-0.5LOD'!BV27</f>
        <v>1.2897028081435398</v>
      </c>
      <c r="AX43" s="93">
        <f t="shared" si="65"/>
        <v>98.488826815642469</v>
      </c>
      <c r="AY43" s="89">
        <f t="shared" si="66"/>
        <v>0.10807565431370143</v>
      </c>
      <c r="AZ43" s="93">
        <v>50</v>
      </c>
      <c r="BA43" s="93">
        <v>100</v>
      </c>
      <c r="BB43" s="283" t="s">
        <v>72</v>
      </c>
      <c r="BC43" s="249">
        <f t="shared" si="58"/>
        <v>38966.666666666664</v>
      </c>
      <c r="BD43" s="249">
        <f t="shared" si="59"/>
        <v>7595.6127687852477</v>
      </c>
      <c r="BE43" s="249">
        <f>'Extract Conc-0.5LOD'!CK27</f>
        <v>38233.333333333336</v>
      </c>
      <c r="BF43" s="249">
        <f>'Extract Conc-0.5LOD'!CL27</f>
        <v>2746.5129406819356</v>
      </c>
      <c r="BG43" s="249">
        <f t="shared" si="74"/>
        <v>1.881950384944391</v>
      </c>
      <c r="BH43" s="249">
        <f t="shared" si="67"/>
        <v>7.0483651172333683</v>
      </c>
      <c r="BI43" s="408">
        <f>'Extract Conc-0.5LOD'!CS27</f>
        <v>6523.333333333333</v>
      </c>
      <c r="BJ43" s="249">
        <f>'Extract Conc-0.5LOD'!CT27</f>
        <v>1419.3073428025855</v>
      </c>
      <c r="BK43" s="249">
        <f t="shared" si="68"/>
        <v>83.259195893926432</v>
      </c>
      <c r="BL43" s="249">
        <f t="shared" si="69"/>
        <v>3.6423627274659967</v>
      </c>
      <c r="BM43" s="408">
        <f>'Extract Conc-0.5LOD'!DA27</f>
        <v>1280</v>
      </c>
      <c r="BN43" s="249">
        <f>'Extract Conc-0.5LOD'!DB27</f>
        <v>225.38855339169291</v>
      </c>
      <c r="BO43" s="93">
        <f t="shared" si="70"/>
        <v>96.715141146278867</v>
      </c>
      <c r="BP43" s="93">
        <f t="shared" si="71"/>
        <v>0.57841373838757526</v>
      </c>
      <c r="BQ43" s="407">
        <f>'Extract Conc-0.5LOD'!DI27</f>
        <v>56.033333333333331</v>
      </c>
      <c r="BR43" s="93">
        <f>'Extract Conc-0.5LOD'!DJ27</f>
        <v>1.6165807537309536</v>
      </c>
      <c r="BS43" s="93">
        <f t="shared" si="72"/>
        <v>99.856201881950369</v>
      </c>
      <c r="BT43" s="93">
        <f t="shared" si="73"/>
        <v>4.1486246887807703E-3</v>
      </c>
      <c r="CF43" s="276"/>
      <c r="CG43" s="276"/>
      <c r="CH43" s="276"/>
      <c r="CI43" s="297"/>
      <c r="CT43" s="276"/>
      <c r="CU43" s="276"/>
      <c r="CV43" s="276"/>
      <c r="CW43" s="276"/>
      <c r="CX43" s="276"/>
      <c r="CY43" s="276"/>
      <c r="CZ43" s="276"/>
      <c r="DA43" s="276"/>
      <c r="DB43" s="276"/>
      <c r="DE43" s="89"/>
      <c r="DH43" s="89"/>
      <c r="DL43" s="276"/>
      <c r="DM43" s="276"/>
      <c r="DN43" s="276"/>
      <c r="DO43" s="276"/>
      <c r="DP43" s="276"/>
      <c r="DQ43" s="276"/>
      <c r="DR43" s="276"/>
      <c r="DS43" s="276"/>
      <c r="DT43" s="276"/>
      <c r="DU43" s="276"/>
      <c r="DV43" s="276"/>
      <c r="DW43" s="276"/>
      <c r="DX43" s="276"/>
      <c r="DY43" s="276"/>
      <c r="DZ43" s="276"/>
      <c r="EA43" s="276"/>
      <c r="EB43" s="276"/>
      <c r="EC43" s="276"/>
      <c r="ED43" s="276"/>
      <c r="EE43" s="276"/>
      <c r="EF43" s="276"/>
      <c r="EG43" s="276"/>
      <c r="EH43" s="276"/>
      <c r="EI43" s="276"/>
      <c r="EJ43" s="276"/>
      <c r="EK43" s="276"/>
    </row>
    <row r="44" spans="1:141" s="93" customFormat="1" x14ac:dyDescent="0.25">
      <c r="A44" s="282" t="s">
        <v>78</v>
      </c>
      <c r="B44" s="249">
        <f t="shared" si="56"/>
        <v>208</v>
      </c>
      <c r="C44" s="223"/>
      <c r="D44" s="213"/>
      <c r="E44" s="225"/>
      <c r="F44" s="213"/>
      <c r="G44" s="226"/>
      <c r="H44" s="213"/>
      <c r="I44" s="226"/>
      <c r="J44" s="213"/>
      <c r="K44" s="213"/>
      <c r="L44" s="276"/>
      <c r="M44" s="282"/>
      <c r="N44" s="225"/>
      <c r="O44" s="225"/>
      <c r="P44" s="213"/>
      <c r="Q44" s="225"/>
      <c r="R44" s="213"/>
      <c r="S44" s="225"/>
      <c r="T44" s="215"/>
      <c r="U44" s="226"/>
      <c r="V44" s="215"/>
      <c r="AI44" s="249">
        <f t="shared" si="60"/>
        <v>13.114877048604001</v>
      </c>
      <c r="AJ44" s="283">
        <f>'Extract Conc-0.5LOD'!AW28</f>
        <v>227.33333333333334</v>
      </c>
      <c r="AK44" s="93">
        <f>'Extract Conc-0.5LOD'!AX28</f>
        <v>22.007574453658755</v>
      </c>
      <c r="AL44" s="93">
        <v>0</v>
      </c>
      <c r="AM44" s="93">
        <f t="shared" si="61"/>
        <v>10.580564641182093</v>
      </c>
      <c r="AN44" s="407">
        <f>'Extract Conc-0.5LOD'!BE28</f>
        <v>165</v>
      </c>
      <c r="AO44" s="93">
        <f>'Extract Conc-0.5LOD'!BF28</f>
        <v>28.61817604250837</v>
      </c>
      <c r="AP44" s="93">
        <f t="shared" ref="AP44:AP62" si="75">BK12</f>
        <v>20.673076923076923</v>
      </c>
      <c r="AQ44" s="93">
        <f t="shared" si="62"/>
        <v>13.75873848197517</v>
      </c>
      <c r="AR44" s="253">
        <f>'Extract Conc-0.5LOD'!BM28</f>
        <v>0.59499999999999997</v>
      </c>
      <c r="AS44" s="93">
        <f>'Extract Conc-0.5LOD'!BN28</f>
        <v>0</v>
      </c>
      <c r="AT44" s="93">
        <f t="shared" si="63"/>
        <v>99.713942307692307</v>
      </c>
      <c r="AU44" s="93">
        <f t="shared" si="64"/>
        <v>0</v>
      </c>
      <c r="AV44" s="253">
        <f>'Extract Conc-0.5LOD'!BU28</f>
        <v>0.56833333333333336</v>
      </c>
      <c r="AW44" s="93">
        <f>'Extract Conc-0.5LOD'!BV28</f>
        <v>1.2583057392117869E-2</v>
      </c>
      <c r="AX44" s="93">
        <f t="shared" si="65"/>
        <v>99.726762820512818</v>
      </c>
      <c r="AY44" s="89">
        <f t="shared" si="66"/>
        <v>6.0495468231387536E-3</v>
      </c>
      <c r="AZ44" s="93">
        <v>50</v>
      </c>
      <c r="BA44" s="93">
        <v>100</v>
      </c>
      <c r="BB44" s="282" t="s">
        <v>78</v>
      </c>
      <c r="BC44" s="249">
        <f t="shared" si="58"/>
        <v>458.33333333333331</v>
      </c>
      <c r="BD44" s="249">
        <f t="shared" si="59"/>
        <v>37.859388972001824</v>
      </c>
      <c r="BE44" s="249">
        <f>'Extract Conc-0.5LOD'!CK28</f>
        <v>343.33333333333331</v>
      </c>
      <c r="BF44" s="249">
        <f>'Extract Conc-0.5LOD'!CL28</f>
        <v>45.829393770083222</v>
      </c>
      <c r="BG44" s="249">
        <f t="shared" si="74"/>
        <v>25.090909090909083</v>
      </c>
      <c r="BH44" s="249">
        <f t="shared" si="67"/>
        <v>9.9991404589272346</v>
      </c>
      <c r="BI44" s="408">
        <f>'Extract Conc-0.5LOD'!CS28</f>
        <v>33.466666666666669</v>
      </c>
      <c r="BJ44" s="249">
        <f>'Extract Conc-0.5LOD'!CT28</f>
        <v>0.32145502536643233</v>
      </c>
      <c r="BK44" s="249">
        <f t="shared" si="68"/>
        <v>92.698181818181823</v>
      </c>
      <c r="BL44" s="249">
        <f t="shared" si="69"/>
        <v>7.0135641898131637E-2</v>
      </c>
      <c r="BM44" s="408">
        <f>'Extract Conc-0.5LOD'!DA28</f>
        <v>25.866666666666664</v>
      </c>
      <c r="BN44" s="249">
        <f>'Extract Conc-0.5LOD'!DB28</f>
        <v>7.4144004028197292</v>
      </c>
      <c r="BO44" s="93">
        <f t="shared" si="70"/>
        <v>94.356363636363639</v>
      </c>
      <c r="BP44" s="93">
        <f t="shared" si="71"/>
        <v>1.6176873606152089</v>
      </c>
      <c r="BQ44" s="253">
        <f>'Extract Conc-0.5LOD'!DI28</f>
        <v>0.58499999999999996</v>
      </c>
      <c r="BR44" s="93">
        <f>'Extract Conc-0.5LOD'!DJ28</f>
        <v>8.6602540378443935E-3</v>
      </c>
      <c r="BS44" s="93">
        <f t="shared" si="72"/>
        <v>99.87236363636363</v>
      </c>
      <c r="BT44" s="93">
        <f t="shared" si="73"/>
        <v>1.8895099718948842E-3</v>
      </c>
      <c r="CF44" s="276"/>
      <c r="CG44" s="276"/>
      <c r="CH44" s="276"/>
      <c r="CI44" s="297"/>
      <c r="CT44" s="276"/>
      <c r="CU44" s="276"/>
      <c r="CV44" s="276"/>
      <c r="CW44" s="276"/>
      <c r="CX44" s="276"/>
      <c r="CY44" s="276"/>
      <c r="CZ44" s="276"/>
      <c r="DA44" s="276"/>
      <c r="DB44" s="276"/>
      <c r="DE44" s="89"/>
      <c r="DH44" s="89"/>
      <c r="DL44" s="276"/>
      <c r="DM44" s="276"/>
      <c r="DN44" s="276"/>
      <c r="DO44" s="276"/>
      <c r="DP44" s="276"/>
      <c r="DQ44" s="276"/>
      <c r="DR44" s="276"/>
      <c r="DS44" s="276"/>
      <c r="DT44" s="276"/>
      <c r="DU44" s="276"/>
      <c r="DV44" s="276"/>
      <c r="DW44" s="276"/>
      <c r="DX44" s="276"/>
      <c r="DY44" s="276"/>
      <c r="DZ44" s="276"/>
      <c r="EA44" s="276"/>
      <c r="EB44" s="276"/>
      <c r="EC44" s="276"/>
      <c r="ED44" s="276"/>
      <c r="EE44" s="276"/>
      <c r="EF44" s="276"/>
      <c r="EG44" s="276"/>
      <c r="EH44" s="276"/>
      <c r="EI44" s="276"/>
      <c r="EJ44" s="276"/>
      <c r="EK44" s="276"/>
    </row>
    <row r="45" spans="1:141" s="93" customFormat="1" x14ac:dyDescent="0.25">
      <c r="A45" s="283" t="s">
        <v>85</v>
      </c>
      <c r="B45" s="249">
        <f t="shared" si="56"/>
        <v>607.66666666666663</v>
      </c>
      <c r="C45" s="223"/>
      <c r="D45" s="213"/>
      <c r="E45" s="225"/>
      <c r="F45" s="213"/>
      <c r="G45" s="225"/>
      <c r="H45" s="213"/>
      <c r="I45" s="225"/>
      <c r="J45" s="213"/>
      <c r="K45" s="213"/>
      <c r="L45" s="276"/>
      <c r="M45" s="283"/>
      <c r="N45" s="225"/>
      <c r="O45" s="225"/>
      <c r="P45" s="213"/>
      <c r="Q45" s="225"/>
      <c r="R45" s="213"/>
      <c r="S45" s="225"/>
      <c r="T45" s="215"/>
      <c r="U45" s="226"/>
      <c r="V45" s="215"/>
      <c r="AI45" s="249">
        <f t="shared" si="60"/>
        <v>17.897858344878401</v>
      </c>
      <c r="AJ45" s="283">
        <f>'Extract Conc-0.5LOD'!AW29</f>
        <v>970.33333333333337</v>
      </c>
      <c r="AK45" s="93">
        <f>'Extract Conc-0.5LOD'!AX29</f>
        <v>131.0203546527533</v>
      </c>
      <c r="AL45" s="93">
        <v>0</v>
      </c>
      <c r="AM45" s="93">
        <f t="shared" si="61"/>
        <v>21.561221281308857</v>
      </c>
      <c r="AN45" s="407">
        <f>'Extract Conc-0.5LOD'!BE29</f>
        <v>77.466666666666654</v>
      </c>
      <c r="AO45" s="93">
        <f>'Extract Conc-0.5LOD'!BF29</f>
        <v>25.230603110772719</v>
      </c>
      <c r="AP45" s="93">
        <f t="shared" si="75"/>
        <v>87.251782775644543</v>
      </c>
      <c r="AQ45" s="93">
        <f t="shared" si="62"/>
        <v>4.1520465898144954</v>
      </c>
      <c r="AR45" s="407">
        <f>'Extract Conc-0.5LOD'!BM29</f>
        <v>26.333333333333332</v>
      </c>
      <c r="AS45" s="93">
        <f>'Extract Conc-0.5LOD'!BN29</f>
        <v>4.9652123150307679</v>
      </c>
      <c r="AT45" s="93">
        <f t="shared" si="63"/>
        <v>95.666483817882622</v>
      </c>
      <c r="AU45" s="93">
        <f t="shared" si="64"/>
        <v>0.81709473094308216</v>
      </c>
      <c r="AV45" s="407">
        <f>'Extract Conc-0.5LOD'!BU29</f>
        <v>8.3966666666666665</v>
      </c>
      <c r="AW45" s="93">
        <f>'Extract Conc-0.5LOD'!BV29</f>
        <v>2.1511934672021829</v>
      </c>
      <c r="AX45" s="93">
        <f t="shared" si="65"/>
        <v>98.618211738891944</v>
      </c>
      <c r="AY45" s="89">
        <f t="shared" si="66"/>
        <v>0.35400879877162034</v>
      </c>
      <c r="AZ45" s="93">
        <v>50</v>
      </c>
      <c r="BA45" s="93">
        <v>100</v>
      </c>
      <c r="BB45" s="283" t="s">
        <v>85</v>
      </c>
      <c r="BC45" s="249">
        <f t="shared" si="58"/>
        <v>257.66666666666669</v>
      </c>
      <c r="BD45" s="249">
        <f t="shared" si="59"/>
        <v>8.5049005481153834</v>
      </c>
      <c r="BE45" s="249">
        <f>'Extract Conc-0.5LOD'!CK29</f>
        <v>189.33333333333334</v>
      </c>
      <c r="BF45" s="249">
        <f>'Extract Conc-0.5LOD'!CL29</f>
        <v>35.641735835019816</v>
      </c>
      <c r="BG45" s="249">
        <f t="shared" si="74"/>
        <v>26.520051746442437</v>
      </c>
      <c r="BH45" s="249">
        <f t="shared" si="67"/>
        <v>13.832497736747642</v>
      </c>
      <c r="BI45" s="408">
        <f>'Extract Conc-0.5LOD'!CS29</f>
        <v>12.066666666666668</v>
      </c>
      <c r="BJ45" s="249">
        <f>'Extract Conc-0.5LOD'!CT29</f>
        <v>1.250333288900737</v>
      </c>
      <c r="BK45" s="249">
        <f t="shared" si="68"/>
        <v>95.316946959896498</v>
      </c>
      <c r="BL45" s="249">
        <f t="shared" si="69"/>
        <v>0.48525224666264338</v>
      </c>
      <c r="BM45" s="408">
        <f>'Extract Conc-0.5LOD'!DA29</f>
        <v>24.833333333333332</v>
      </c>
      <c r="BN45" s="249">
        <f>'Extract Conc-0.5LOD'!DB29</f>
        <v>5.807179464536417</v>
      </c>
      <c r="BO45" s="93">
        <f t="shared" si="70"/>
        <v>90.362225097024591</v>
      </c>
      <c r="BP45" s="93">
        <f t="shared" si="71"/>
        <v>2.2537565839080549</v>
      </c>
      <c r="BQ45" s="253">
        <f>'Extract Conc-0.5LOD'!DI29</f>
        <v>0.29283333333333333</v>
      </c>
      <c r="BR45" s="93">
        <f>'Extract Conc-0.5LOD'!DJ29</f>
        <v>4.0414518843273836E-3</v>
      </c>
      <c r="BS45" s="93">
        <f t="shared" si="72"/>
        <v>99.886351875808529</v>
      </c>
      <c r="BT45" s="93">
        <f t="shared" si="73"/>
        <v>1.5684806795546354E-3</v>
      </c>
      <c r="CF45" s="276"/>
      <c r="CG45" s="276"/>
      <c r="CH45" s="276"/>
      <c r="CI45" s="297"/>
      <c r="CT45" s="276"/>
      <c r="CU45" s="276"/>
      <c r="CV45" s="276"/>
      <c r="CW45" s="276"/>
      <c r="CX45" s="276"/>
      <c r="CY45" s="276"/>
      <c r="CZ45" s="276"/>
      <c r="DA45" s="276"/>
      <c r="DB45" s="276"/>
      <c r="DE45" s="89"/>
      <c r="DH45" s="89"/>
      <c r="DL45" s="276"/>
      <c r="DM45" s="276"/>
      <c r="DN45" s="276"/>
      <c r="DO45" s="276"/>
      <c r="DP45" s="276"/>
      <c r="DQ45" s="276"/>
      <c r="DR45" s="276"/>
      <c r="DS45" s="276"/>
      <c r="DT45" s="276"/>
      <c r="DU45" s="276"/>
      <c r="DV45" s="276"/>
      <c r="DW45" s="276"/>
      <c r="DX45" s="276"/>
      <c r="DY45" s="276"/>
      <c r="DZ45" s="276"/>
      <c r="EA45" s="276"/>
      <c r="EB45" s="276"/>
      <c r="EC45" s="276"/>
      <c r="ED45" s="276"/>
      <c r="EE45" s="276"/>
      <c r="EF45" s="276"/>
      <c r="EG45" s="276"/>
      <c r="EH45" s="276"/>
      <c r="EI45" s="276"/>
      <c r="EJ45" s="276"/>
      <c r="EK45" s="276"/>
    </row>
    <row r="46" spans="1:141" s="93" customFormat="1" x14ac:dyDescent="0.25">
      <c r="A46" s="282" t="s">
        <v>91</v>
      </c>
      <c r="B46" s="249">
        <f t="shared" si="56"/>
        <v>155</v>
      </c>
      <c r="C46" s="223"/>
      <c r="D46" s="213"/>
      <c r="E46" s="225"/>
      <c r="F46" s="213"/>
      <c r="G46" s="225"/>
      <c r="H46" s="213"/>
      <c r="I46" s="225"/>
      <c r="J46" s="213"/>
      <c r="K46" s="213"/>
      <c r="L46" s="276"/>
      <c r="M46" s="282"/>
      <c r="N46" s="225"/>
      <c r="O46" s="225"/>
      <c r="P46" s="213"/>
      <c r="Q46" s="226"/>
      <c r="R46" s="213"/>
      <c r="S46" s="226"/>
      <c r="T46" s="215"/>
      <c r="U46" s="226"/>
      <c r="V46" s="215"/>
      <c r="AI46" s="249">
        <f t="shared" si="60"/>
        <v>13.74772708486752</v>
      </c>
      <c r="AJ46" s="283">
        <f>'Extract Conc-0.5LOD'!AW30</f>
        <v>295.33333333333331</v>
      </c>
      <c r="AK46" s="93">
        <f>'Extract Conc-0.5LOD'!AX30</f>
        <v>77.693843599948949</v>
      </c>
      <c r="AL46" s="93">
        <v>0</v>
      </c>
      <c r="AM46" s="93">
        <f t="shared" si="61"/>
        <v>50.125060387063847</v>
      </c>
      <c r="AN46" s="407">
        <f>'Extract Conc-0.5LOD'!BE30</f>
        <v>283.66666666666669</v>
      </c>
      <c r="AO46" s="93">
        <f>'Extract Conc-0.5LOD'!BF30</f>
        <v>63.216559012123781</v>
      </c>
      <c r="AP46" s="93">
        <v>0</v>
      </c>
      <c r="AQ46" s="93">
        <f t="shared" si="62"/>
        <v>40.784876782015353</v>
      </c>
      <c r="AR46" s="407">
        <f>'Extract Conc-0.5LOD'!BM30</f>
        <v>11.943333333333333</v>
      </c>
      <c r="AS46" s="93">
        <f>'Extract Conc-0.5LOD'!BN30</f>
        <v>2.0429472174614194</v>
      </c>
      <c r="AT46" s="93">
        <f t="shared" si="63"/>
        <v>92.294623655913995</v>
      </c>
      <c r="AU46" s="93">
        <f t="shared" si="64"/>
        <v>1.3180304628783333</v>
      </c>
      <c r="AV46" s="407">
        <f>'Extract Conc-0.5LOD'!BU30</f>
        <v>9.7133333333333329</v>
      </c>
      <c r="AW46" s="93">
        <f>'Extract Conc-0.5LOD'!BV30</f>
        <v>3.1250173332852595</v>
      </c>
      <c r="AX46" s="93">
        <f t="shared" si="65"/>
        <v>93.733333333333334</v>
      </c>
      <c r="AY46" s="89">
        <f t="shared" si="66"/>
        <v>2.0161402150227512</v>
      </c>
      <c r="AZ46" s="93">
        <v>50</v>
      </c>
      <c r="BA46" s="93">
        <v>100</v>
      </c>
      <c r="BB46" s="282" t="s">
        <v>91</v>
      </c>
      <c r="BC46" s="249">
        <f t="shared" si="58"/>
        <v>15.200000000000001</v>
      </c>
      <c r="BD46" s="249">
        <f t="shared" si="59"/>
        <v>2.5357444666211948</v>
      </c>
      <c r="BE46" s="249">
        <f>'Extract Conc-0.5LOD'!CK30</f>
        <v>16</v>
      </c>
      <c r="BF46" s="249">
        <f>'Extract Conc-0.5LOD'!CL30</f>
        <v>2.9137604568666946</v>
      </c>
      <c r="BG46" s="249">
        <v>0</v>
      </c>
      <c r="BH46" s="249">
        <f t="shared" si="67"/>
        <v>19.16947668991245</v>
      </c>
      <c r="BI46" s="255">
        <f>'Extract Conc-0.5LOD'!CS30</f>
        <v>0.30249999999999999</v>
      </c>
      <c r="BJ46" s="249">
        <f>'Extract Conc-0.5LOD'!CT30</f>
        <v>4.3301270189221976E-3</v>
      </c>
      <c r="BK46" s="249">
        <f t="shared" si="68"/>
        <v>98.009868421052644</v>
      </c>
      <c r="BL46" s="249">
        <f t="shared" si="69"/>
        <v>2.8487677756070948E-2</v>
      </c>
      <c r="BM46" s="255">
        <f>'Extract Conc-0.5LOD'!DA30</f>
        <v>0.29933333333333328</v>
      </c>
      <c r="BN46" s="249">
        <f>'Extract Conc-0.5LOD'!DB30</f>
        <v>9.8149545762236459E-3</v>
      </c>
      <c r="BO46" s="93">
        <f t="shared" si="70"/>
        <v>98.030701754385959</v>
      </c>
      <c r="BP46" s="93">
        <f t="shared" si="71"/>
        <v>6.4572069580422553E-2</v>
      </c>
      <c r="BQ46" s="253">
        <f>'Extract Conc-0.5LOD'!DI30</f>
        <v>0.29283333333333333</v>
      </c>
      <c r="BR46" s="93">
        <f>'Extract Conc-0.5LOD'!DJ30</f>
        <v>4.0414518843273836E-3</v>
      </c>
      <c r="BS46" s="93">
        <f t="shared" si="72"/>
        <v>98.073464912280713</v>
      </c>
      <c r="BT46" s="93">
        <f t="shared" si="73"/>
        <v>2.6588499238994628E-2</v>
      </c>
      <c r="CF46" s="276"/>
      <c r="CG46" s="276"/>
      <c r="CH46" s="276"/>
      <c r="CI46" s="297"/>
      <c r="CT46" s="276"/>
      <c r="CU46" s="276"/>
      <c r="CV46" s="276"/>
      <c r="CW46" s="276"/>
      <c r="CX46" s="276"/>
      <c r="CY46" s="276"/>
      <c r="CZ46" s="276"/>
      <c r="DA46" s="276"/>
      <c r="DB46" s="276"/>
      <c r="DE46" s="89"/>
      <c r="DH46" s="89"/>
      <c r="DL46" s="276"/>
      <c r="DM46" s="276"/>
      <c r="DN46" s="276"/>
      <c r="DO46" s="276"/>
      <c r="DP46" s="276"/>
      <c r="DQ46" s="276"/>
      <c r="DR46" s="276"/>
      <c r="DS46" s="276"/>
      <c r="DT46" s="276"/>
      <c r="DU46" s="276"/>
      <c r="DV46" s="276"/>
      <c r="DW46" s="276"/>
      <c r="DX46" s="276"/>
      <c r="DY46" s="276"/>
      <c r="DZ46" s="276"/>
      <c r="EA46" s="276"/>
      <c r="EB46" s="276"/>
      <c r="EC46" s="276"/>
      <c r="ED46" s="276"/>
      <c r="EE46" s="276"/>
      <c r="EF46" s="276"/>
      <c r="EG46" s="276"/>
      <c r="EH46" s="276"/>
      <c r="EI46" s="276"/>
      <c r="EJ46" s="276"/>
      <c r="EK46" s="276"/>
    </row>
    <row r="47" spans="1:141" s="93" customFormat="1" x14ac:dyDescent="0.25">
      <c r="A47" s="283" t="s">
        <v>98</v>
      </c>
      <c r="B47" s="249">
        <f t="shared" si="56"/>
        <v>26.166666666666668</v>
      </c>
      <c r="C47" s="223"/>
      <c r="D47" s="213"/>
      <c r="E47" s="225"/>
      <c r="F47" s="213"/>
      <c r="G47" s="227"/>
      <c r="H47" s="213"/>
      <c r="I47" s="225"/>
      <c r="J47" s="213"/>
      <c r="K47" s="213"/>
      <c r="L47" s="276"/>
      <c r="M47" s="283"/>
      <c r="N47" s="225"/>
      <c r="O47" s="225"/>
      <c r="P47" s="213"/>
      <c r="Q47" s="226"/>
      <c r="R47" s="213"/>
      <c r="S47" s="227"/>
      <c r="T47" s="215"/>
      <c r="U47" s="226"/>
      <c r="V47" s="215"/>
      <c r="AI47" s="249">
        <f t="shared" si="60"/>
        <v>3.5809682117177846</v>
      </c>
      <c r="AJ47" s="283">
        <f>'Extract Conc-0.5LOD'!AW31</f>
        <v>107.23333333333333</v>
      </c>
      <c r="AK47" s="93">
        <f>'Extract Conc-0.5LOD'!AX31</f>
        <v>47.547485036890571</v>
      </c>
      <c r="AL47" s="93">
        <v>0</v>
      </c>
      <c r="AM47" s="93">
        <f t="shared" si="61"/>
        <v>181.71013389894492</v>
      </c>
      <c r="AN47" s="407">
        <f>'Extract Conc-0.5LOD'!BE31</f>
        <v>267.33333333333331</v>
      </c>
      <c r="AO47" s="93">
        <f>'Extract Conc-0.5LOD'!BF31</f>
        <v>52.367292591209342</v>
      </c>
      <c r="AP47" s="93">
        <v>0</v>
      </c>
      <c r="AQ47" s="93">
        <f t="shared" si="62"/>
        <v>200.12978060334765</v>
      </c>
      <c r="AR47" s="252">
        <f>'Extract Conc-0.5LOD'!BM31</f>
        <v>7.6850000000000005</v>
      </c>
      <c r="AS47" s="93">
        <f>'Extract Conc-0.5LOD'!BN31</f>
        <v>0.45961940777125554</v>
      </c>
      <c r="AT47" s="250">
        <f t="shared" si="63"/>
        <v>70.630573248407643</v>
      </c>
      <c r="AU47" s="93">
        <f t="shared" si="64"/>
        <v>1.7565072908455732</v>
      </c>
      <c r="AV47" s="252">
        <f>'Extract Conc-0.5LOD'!BU31</f>
        <v>7.9249999999999998</v>
      </c>
      <c r="AW47" s="93">
        <f>'Extract Conc-0.5LOD'!BV31</f>
        <v>0.71417784899841286</v>
      </c>
      <c r="AX47" s="250">
        <f t="shared" si="65"/>
        <v>69.713375796178354</v>
      </c>
      <c r="AY47" s="89">
        <f t="shared" si="66"/>
        <v>2.7293420980831149</v>
      </c>
      <c r="AZ47" s="93">
        <v>50</v>
      </c>
      <c r="BA47" s="93">
        <v>100</v>
      </c>
      <c r="BB47" s="283" t="s">
        <v>98</v>
      </c>
      <c r="BC47" s="249">
        <f t="shared" si="58"/>
        <v>13.233333333333334</v>
      </c>
      <c r="BD47" s="249">
        <f t="shared" si="59"/>
        <v>3.1069813860616073</v>
      </c>
      <c r="BE47" s="249">
        <f>'Extract Conc-0.5LOD'!CK31</f>
        <v>30.066666666666663</v>
      </c>
      <c r="BF47" s="249">
        <f>'Extract Conc-0.5LOD'!CL31</f>
        <v>6.2002688113769215</v>
      </c>
      <c r="BG47" s="249">
        <v>0</v>
      </c>
      <c r="BH47" s="249">
        <f t="shared" si="67"/>
        <v>46.853416710656816</v>
      </c>
      <c r="BI47" s="255">
        <f>'Extract Conc-0.5LOD'!CS31</f>
        <v>0.30249999999999999</v>
      </c>
      <c r="BJ47" s="249">
        <f>'Extract Conc-0.5LOD'!CT31</f>
        <v>4.3301270189221976E-3</v>
      </c>
      <c r="BK47" s="249">
        <f t="shared" si="68"/>
        <v>97.714105793450884</v>
      </c>
      <c r="BL47" s="249">
        <f t="shared" si="69"/>
        <v>3.272136286339003E-2</v>
      </c>
      <c r="BM47" s="254">
        <f>'Extract Conc-0.5LOD'!DA31</f>
        <v>8.5850000000000009</v>
      </c>
      <c r="BN47" s="249">
        <f>'Extract Conc-0.5LOD'!DB31</f>
        <v>1.3647160876900351</v>
      </c>
      <c r="BO47" s="250">
        <f t="shared" si="70"/>
        <v>35.125944584382871</v>
      </c>
      <c r="BP47" s="93">
        <f t="shared" si="71"/>
        <v>10.312716027884433</v>
      </c>
      <c r="BQ47" s="253">
        <f>'Extract Conc-0.5LOD'!DI31</f>
        <v>0.29283333333333333</v>
      </c>
      <c r="BR47" s="93">
        <f>'Extract Conc-0.5LOD'!DJ31</f>
        <v>4.0414518843273836E-3</v>
      </c>
      <c r="BS47" s="93">
        <f t="shared" si="72"/>
        <v>97.787153652392945</v>
      </c>
      <c r="BT47" s="93">
        <f t="shared" si="73"/>
        <v>3.0539938672497359E-2</v>
      </c>
      <c r="CF47" s="276"/>
      <c r="CG47" s="276"/>
      <c r="CH47" s="276"/>
      <c r="CI47" s="297"/>
      <c r="CT47" s="276"/>
      <c r="CU47" s="276"/>
      <c r="CV47" s="276"/>
      <c r="CW47" s="276"/>
      <c r="CX47" s="276"/>
      <c r="CY47" s="276"/>
      <c r="CZ47" s="276"/>
      <c r="DA47" s="276"/>
      <c r="DB47" s="276"/>
      <c r="DE47" s="89"/>
      <c r="DH47" s="89"/>
      <c r="DL47" s="276"/>
      <c r="DM47" s="276"/>
      <c r="DN47" s="276"/>
      <c r="DO47" s="276"/>
      <c r="DP47" s="276"/>
      <c r="DQ47" s="276"/>
      <c r="DR47" s="276"/>
      <c r="DS47" s="276"/>
      <c r="DT47" s="276"/>
      <c r="DU47" s="276"/>
      <c r="DV47" s="276"/>
      <c r="DW47" s="276"/>
      <c r="DX47" s="276"/>
      <c r="DY47" s="276"/>
      <c r="DZ47" s="276"/>
      <c r="EA47" s="276"/>
      <c r="EB47" s="276"/>
      <c r="EC47" s="276"/>
      <c r="ED47" s="276"/>
      <c r="EE47" s="276"/>
      <c r="EF47" s="276"/>
      <c r="EG47" s="276"/>
      <c r="EH47" s="276"/>
      <c r="EI47" s="276"/>
      <c r="EJ47" s="276"/>
      <c r="EK47" s="276"/>
    </row>
    <row r="48" spans="1:141" s="93" customFormat="1" x14ac:dyDescent="0.25">
      <c r="A48" s="282" t="s">
        <v>104</v>
      </c>
      <c r="B48" s="223">
        <f t="shared" si="56"/>
        <v>6.14</v>
      </c>
      <c r="C48" s="223"/>
      <c r="D48" s="213"/>
      <c r="E48" s="227"/>
      <c r="F48" s="213"/>
      <c r="G48" s="226"/>
      <c r="H48" s="213"/>
      <c r="I48" s="226"/>
      <c r="J48" s="213"/>
      <c r="K48" s="213"/>
      <c r="L48" s="276"/>
      <c r="M48" s="282"/>
      <c r="N48" s="226"/>
      <c r="O48" s="225"/>
      <c r="P48" s="213"/>
      <c r="Q48" s="226"/>
      <c r="R48" s="213"/>
      <c r="S48" s="226"/>
      <c r="T48" s="215"/>
      <c r="U48" s="226"/>
      <c r="V48" s="215"/>
      <c r="AI48" s="249"/>
      <c r="AJ48" s="283">
        <f>'Extract Conc-0.5LOD'!AW32</f>
        <v>53</v>
      </c>
      <c r="AK48" s="93">
        <f>'Extract Conc-0.5LOD'!AX32</f>
        <v>10.453229166147675</v>
      </c>
      <c r="AL48" s="93">
        <v>0</v>
      </c>
      <c r="AM48" s="93">
        <f t="shared" si="61"/>
        <v>170.24803202194883</v>
      </c>
      <c r="AN48" s="252">
        <f>'Extract Conc-0.5LOD'!BE32</f>
        <v>41.75</v>
      </c>
      <c r="AO48" s="93">
        <f>'Extract Conc-0.5LOD'!BF32</f>
        <v>15.202795795510772</v>
      </c>
      <c r="AP48" s="250">
        <v>0</v>
      </c>
      <c r="AQ48" s="93">
        <f t="shared" si="62"/>
        <v>247.60253738616922</v>
      </c>
      <c r="AR48" s="253">
        <f>'Extract Conc-0.5LOD'!BM32</f>
        <v>0.29749999999999999</v>
      </c>
      <c r="AS48" s="93">
        <f>'Extract Conc-0.5LOD'!BN32</f>
        <v>0</v>
      </c>
      <c r="AT48" s="251">
        <f t="shared" si="63"/>
        <v>95.154723127035822</v>
      </c>
      <c r="AU48" s="93">
        <f t="shared" si="64"/>
        <v>0</v>
      </c>
      <c r="AV48" s="253">
        <f>'Extract Conc-0.5LOD'!BU32</f>
        <v>0.28416666666666668</v>
      </c>
      <c r="AW48" s="93">
        <f>'Extract Conc-0.5LOD'!BV32</f>
        <v>6.2516664445036617E-3</v>
      </c>
      <c r="AX48" s="251">
        <f t="shared" si="65"/>
        <v>95.371878393051034</v>
      </c>
      <c r="AY48" s="89">
        <f t="shared" si="66"/>
        <v>0.10181867173458592</v>
      </c>
      <c r="AZ48" s="93">
        <v>50</v>
      </c>
      <c r="BA48" s="93">
        <v>100</v>
      </c>
      <c r="BB48" s="282" t="s">
        <v>104</v>
      </c>
      <c r="BC48" s="228">
        <f t="shared" si="58"/>
        <v>0.30249999999999999</v>
      </c>
      <c r="BD48" s="249">
        <f t="shared" si="59"/>
        <v>4.3301270189221967E-3</v>
      </c>
      <c r="BE48" s="249">
        <f>'Extract Conc-0.5LOD'!CK32</f>
        <v>12.273333333333333</v>
      </c>
      <c r="BF48" s="249">
        <f>'Extract Conc-0.5LOD'!CL32</f>
        <v>3.112897899599874</v>
      </c>
      <c r="BG48" s="249">
        <v>0</v>
      </c>
      <c r="BH48" s="249">
        <f t="shared" si="67"/>
        <v>1029.0571568925213</v>
      </c>
      <c r="BI48" s="255">
        <f>'Extract Conc-0.5LOD'!CS32</f>
        <v>0.30249999999999999</v>
      </c>
      <c r="BJ48" s="249">
        <f>'Extract Conc-0.5LOD'!CT32</f>
        <v>4.3301270189221976E-3</v>
      </c>
      <c r="BK48" s="249">
        <f t="shared" si="68"/>
        <v>0</v>
      </c>
      <c r="BL48" s="249">
        <f t="shared" si="69"/>
        <v>1.431446948404032</v>
      </c>
      <c r="BM48" s="255">
        <f>'Extract Conc-0.5LOD'!DA32</f>
        <v>0.29933333333333328</v>
      </c>
      <c r="BN48" s="249">
        <f>'Extract Conc-0.5LOD'!DB32</f>
        <v>9.8149545762236459E-3</v>
      </c>
      <c r="BO48" s="93">
        <f t="shared" si="70"/>
        <v>1.046831955922866</v>
      </c>
      <c r="BP48" s="93">
        <f t="shared" si="71"/>
        <v>3.2446130830491393</v>
      </c>
      <c r="BQ48" s="253">
        <f>'Extract Conc-0.5LOD'!DI32</f>
        <v>0.29283333333333333</v>
      </c>
      <c r="BR48" s="93">
        <f>'Extract Conc-0.5LOD'!DJ32</f>
        <v>4.0414518843273836E-3</v>
      </c>
      <c r="BS48" s="93">
        <f t="shared" si="72"/>
        <v>3.1955922865013804</v>
      </c>
      <c r="BT48" s="93">
        <f t="shared" si="73"/>
        <v>1.3360171518437636</v>
      </c>
      <c r="CF48" s="276"/>
      <c r="CG48" s="276"/>
      <c r="CH48" s="276"/>
      <c r="CI48" s="297"/>
      <c r="CT48" s="276"/>
      <c r="CU48" s="276"/>
      <c r="CV48" s="276"/>
      <c r="CW48" s="276"/>
      <c r="CX48" s="276"/>
      <c r="CY48" s="276"/>
      <c r="CZ48" s="276"/>
      <c r="DA48" s="276"/>
      <c r="DB48" s="276"/>
      <c r="DE48" s="89"/>
      <c r="DH48" s="89"/>
      <c r="DL48" s="276"/>
      <c r="DM48" s="276"/>
      <c r="DN48" s="276"/>
      <c r="DO48" s="276"/>
      <c r="DP48" s="276"/>
      <c r="DQ48" s="276"/>
      <c r="DR48" s="276"/>
      <c r="DS48" s="276"/>
      <c r="DT48" s="276"/>
      <c r="DU48" s="276"/>
      <c r="DV48" s="276"/>
      <c r="DW48" s="276"/>
      <c r="DX48" s="276"/>
      <c r="DY48" s="276"/>
      <c r="DZ48" s="276"/>
      <c r="EA48" s="276"/>
      <c r="EB48" s="276"/>
      <c r="EC48" s="276"/>
      <c r="ED48" s="276"/>
      <c r="EE48" s="276"/>
      <c r="EF48" s="276"/>
      <c r="EG48" s="276"/>
      <c r="EH48" s="276"/>
      <c r="EI48" s="276"/>
      <c r="EJ48" s="276"/>
      <c r="EK48" s="276"/>
    </row>
    <row r="49" spans="1:141" s="93" customFormat="1" x14ac:dyDescent="0.25">
      <c r="A49" s="283" t="s">
        <v>110</v>
      </c>
      <c r="B49" s="228">
        <f t="shared" si="56"/>
        <v>1.1399999999999999</v>
      </c>
      <c r="C49" s="223"/>
      <c r="D49" s="213"/>
      <c r="E49" s="227"/>
      <c r="F49" s="213"/>
      <c r="G49" s="226"/>
      <c r="H49" s="213"/>
      <c r="I49" s="226"/>
      <c r="J49" s="213"/>
      <c r="K49" s="213"/>
      <c r="L49" s="276"/>
      <c r="M49" s="283"/>
      <c r="N49" s="226"/>
      <c r="O49" s="227"/>
      <c r="P49" s="213"/>
      <c r="Q49" s="226"/>
      <c r="R49" s="213"/>
      <c r="S49" s="226"/>
      <c r="T49" s="215"/>
      <c r="U49" s="226"/>
      <c r="V49" s="215"/>
      <c r="AI49" s="249">
        <f t="shared" si="60"/>
        <v>6.6143782776614785E-2</v>
      </c>
      <c r="AJ49" s="283">
        <f>'Extract Conc-0.5LOD'!AW33</f>
        <v>11.5</v>
      </c>
      <c r="AK49" s="93">
        <f>'Extract Conc-0.5LOD'!AX33</f>
        <v>1.5</v>
      </c>
      <c r="AL49" s="93">
        <v>0</v>
      </c>
      <c r="AM49" s="93">
        <f t="shared" si="61"/>
        <v>131.57894736842164</v>
      </c>
      <c r="AN49" s="252">
        <f>'Extract Conc-0.5LOD'!BE33</f>
        <v>15.4</v>
      </c>
      <c r="AO49" s="93">
        <f>'Extract Conc-0.5LOD'!BF33</f>
        <v>7.2124891681027838</v>
      </c>
      <c r="AP49" s="250">
        <v>0</v>
      </c>
      <c r="AQ49" s="93">
        <f t="shared" si="62"/>
        <v>632.67448843006935</v>
      </c>
      <c r="AR49" s="253">
        <f>'Extract Conc-0.5LOD'!BM33</f>
        <v>1.19</v>
      </c>
      <c r="AS49" s="93">
        <f>'Extract Conc-0.5LOD'!BN33</f>
        <v>0</v>
      </c>
      <c r="AT49" s="93">
        <v>0</v>
      </c>
      <c r="AU49" s="93">
        <f t="shared" si="64"/>
        <v>0</v>
      </c>
      <c r="AV49" s="253">
        <f>'Extract Conc-0.5LOD'!BU33</f>
        <v>1.1366666666666667</v>
      </c>
      <c r="AW49" s="93">
        <f>'Extract Conc-0.5LOD'!BV33</f>
        <v>2.7537852736430481E-2</v>
      </c>
      <c r="AX49" s="93">
        <f t="shared" si="65"/>
        <v>0.29239766081870072</v>
      </c>
      <c r="AY49" s="89">
        <f t="shared" si="66"/>
        <v>2.4156011172307443</v>
      </c>
      <c r="AZ49" s="93">
        <v>50</v>
      </c>
      <c r="BA49" s="93">
        <v>100</v>
      </c>
      <c r="BB49" s="283" t="s">
        <v>110</v>
      </c>
      <c r="BC49" s="228">
        <f t="shared" si="58"/>
        <v>1.21</v>
      </c>
      <c r="BD49" s="249">
        <f t="shared" si="59"/>
        <v>1.7320508075688787E-2</v>
      </c>
      <c r="BE49" s="223">
        <f>'Extract Conc-0.5LOD'!CK33</f>
        <v>7.4500000000000011</v>
      </c>
      <c r="BF49" s="249">
        <f>'Extract Conc-0.5LOD'!CL33</f>
        <v>1.7819090885900968</v>
      </c>
      <c r="BG49" s="223">
        <v>0</v>
      </c>
      <c r="BH49" s="249">
        <f t="shared" si="67"/>
        <v>147.26521393306672</v>
      </c>
      <c r="BI49" s="255">
        <f>'Extract Conc-0.5LOD'!CS33</f>
        <v>1.21</v>
      </c>
      <c r="BJ49" s="249">
        <f>'Extract Conc-0.5LOD'!CT33</f>
        <v>1.732050807568879E-2</v>
      </c>
      <c r="BK49" s="249">
        <f t="shared" si="68"/>
        <v>0</v>
      </c>
      <c r="BL49" s="249">
        <f t="shared" si="69"/>
        <v>1.431446948404032</v>
      </c>
      <c r="BM49" s="255">
        <f>'Extract Conc-0.5LOD'!DA33</f>
        <v>1.1966666666666665</v>
      </c>
      <c r="BN49" s="249">
        <f>'Extract Conc-0.5LOD'!DB33</f>
        <v>4.0414518843273836E-2</v>
      </c>
      <c r="BO49" s="93">
        <f t="shared" si="70"/>
        <v>1.1019283746556481</v>
      </c>
      <c r="BP49" s="93">
        <f t="shared" si="71"/>
        <v>3.3400428796094079</v>
      </c>
      <c r="BQ49" s="253">
        <f>'Extract Conc-0.5LOD'!DI33</f>
        <v>1.1733333333333333</v>
      </c>
      <c r="BR49" s="93">
        <f>'Extract Conc-0.5LOD'!DJ33</f>
        <v>1.4433756729740593E-2</v>
      </c>
      <c r="BS49" s="93">
        <f t="shared" si="72"/>
        <v>3.0303030303030272</v>
      </c>
      <c r="BT49" s="93">
        <f t="shared" si="73"/>
        <v>1.1928724570033562</v>
      </c>
      <c r="CF49" s="276"/>
      <c r="CG49" s="276"/>
      <c r="CH49" s="276"/>
      <c r="CI49" s="297"/>
      <c r="CT49" s="276"/>
      <c r="CU49" s="276"/>
      <c r="CV49" s="276"/>
      <c r="CW49" s="276"/>
      <c r="CX49" s="276"/>
      <c r="CY49" s="276"/>
      <c r="CZ49" s="276"/>
      <c r="DA49" s="276"/>
      <c r="DB49" s="276"/>
      <c r="DE49" s="89"/>
      <c r="DH49" s="89"/>
      <c r="DL49" s="276"/>
      <c r="DM49" s="276"/>
      <c r="DN49" s="276"/>
      <c r="DO49" s="276"/>
      <c r="DP49" s="276"/>
      <c r="DQ49" s="276"/>
      <c r="DR49" s="276"/>
      <c r="DS49" s="276"/>
      <c r="DT49" s="276"/>
      <c r="DU49" s="276"/>
      <c r="DV49" s="276"/>
      <c r="DW49" s="276"/>
      <c r="DX49" s="276"/>
      <c r="DY49" s="276"/>
      <c r="DZ49" s="276"/>
      <c r="EA49" s="276"/>
      <c r="EB49" s="276"/>
      <c r="EC49" s="276"/>
      <c r="ED49" s="276"/>
      <c r="EE49" s="276"/>
      <c r="EF49" s="276"/>
      <c r="EG49" s="276"/>
      <c r="EH49" s="276"/>
      <c r="EI49" s="276"/>
      <c r="EJ49" s="276"/>
      <c r="EK49" s="276"/>
    </row>
    <row r="50" spans="1:141" s="93" customFormat="1" x14ac:dyDescent="0.25">
      <c r="A50" s="282" t="s">
        <v>118</v>
      </c>
      <c r="B50" s="249">
        <f t="shared" si="56"/>
        <v>98.8</v>
      </c>
      <c r="C50" s="265"/>
      <c r="D50" s="266"/>
      <c r="E50" s="267"/>
      <c r="F50" s="266"/>
      <c r="G50" s="267"/>
      <c r="H50" s="266"/>
      <c r="I50" s="267"/>
      <c r="J50" s="266"/>
      <c r="K50" s="266"/>
      <c r="L50" s="271"/>
      <c r="M50" s="284"/>
      <c r="N50" s="268"/>
      <c r="O50" s="268"/>
      <c r="P50" s="266"/>
      <c r="Q50" s="267"/>
      <c r="R50" s="266"/>
      <c r="S50" s="267"/>
      <c r="T50" s="269"/>
      <c r="U50" s="267"/>
      <c r="V50" s="269"/>
      <c r="W50" s="271"/>
      <c r="X50" s="271"/>
      <c r="Y50" s="271"/>
      <c r="Z50" s="271"/>
      <c r="AA50" s="271"/>
      <c r="AB50" s="271"/>
      <c r="AC50" s="271"/>
      <c r="AD50" s="271"/>
      <c r="AE50" s="271"/>
      <c r="AF50" s="271"/>
      <c r="AG50" s="271"/>
      <c r="AH50" s="271"/>
      <c r="AI50" s="249">
        <f t="shared" si="60"/>
        <v>8.8340251301431127</v>
      </c>
      <c r="AJ50" s="302">
        <f>'Extract Conc-0.5LOD'!AW34</f>
        <v>857.33333333333337</v>
      </c>
      <c r="AK50" s="276">
        <f>'Extract Conc-0.5LOD'!AX34</f>
        <v>24.027761721253466</v>
      </c>
      <c r="AL50" s="302">
        <v>0</v>
      </c>
      <c r="AM50" s="276">
        <f t="shared" si="61"/>
        <v>34.353365887605577</v>
      </c>
      <c r="AN50" s="253">
        <f>'Extract Conc-0.5LOD'!BE34</f>
        <v>0.59499999999999997</v>
      </c>
      <c r="AO50" s="93">
        <f>'Extract Conc-0.5LOD'!BF34</f>
        <v>0</v>
      </c>
      <c r="AP50" s="93">
        <f t="shared" si="75"/>
        <v>99.397773279352236</v>
      </c>
      <c r="AQ50" s="93">
        <f t="shared" si="62"/>
        <v>0</v>
      </c>
      <c r="AR50" s="253">
        <f>'Extract Conc-0.5LOD'!BM34</f>
        <v>0.59499999999999997</v>
      </c>
      <c r="AS50" s="93">
        <f>'Extract Conc-0.5LOD'!BN34</f>
        <v>0</v>
      </c>
      <c r="AT50" s="93">
        <f t="shared" si="63"/>
        <v>99.397773279352236</v>
      </c>
      <c r="AU50" s="93">
        <f t="shared" si="64"/>
        <v>0</v>
      </c>
      <c r="AV50" s="253">
        <f>'Extract Conc-0.5LOD'!BU34</f>
        <v>0.56833333333333336</v>
      </c>
      <c r="AW50" s="93">
        <f>'Extract Conc-0.5LOD'!BV34</f>
        <v>1.2583057392117869E-2</v>
      </c>
      <c r="AX50" s="93">
        <f t="shared" si="65"/>
        <v>99.42476383265857</v>
      </c>
      <c r="AY50" s="89">
        <f t="shared" si="66"/>
        <v>1.2735888048695829E-2</v>
      </c>
      <c r="AZ50" s="93">
        <v>50</v>
      </c>
      <c r="BA50" s="93">
        <v>100</v>
      </c>
      <c r="BB50" s="282" t="s">
        <v>118</v>
      </c>
      <c r="BC50" s="249">
        <f t="shared" si="58"/>
        <v>15.166666666666666</v>
      </c>
      <c r="BD50" s="249">
        <f t="shared" si="59"/>
        <v>3.3857544703261206</v>
      </c>
      <c r="BE50" s="249">
        <f>'Extract Conc-0.5LOD'!CK34</f>
        <v>13.4</v>
      </c>
      <c r="BF50" s="249">
        <f>'Extract Conc-0.5LOD'!CL34</f>
        <v>1.8248287590894459</v>
      </c>
      <c r="BG50" s="249">
        <f t="shared" si="74"/>
        <v>11.648351648351644</v>
      </c>
      <c r="BH50" s="249">
        <f t="shared" si="67"/>
        <v>12.031837972018462</v>
      </c>
      <c r="BI50" s="255">
        <f>'Extract Conc-0.5LOD'!CS34</f>
        <v>0.60499999999999998</v>
      </c>
      <c r="BJ50" s="249">
        <f>'Extract Conc-0.5LOD'!CT34</f>
        <v>8.6602540378443952E-3</v>
      </c>
      <c r="BK50" s="249">
        <f t="shared" si="68"/>
        <v>96.010989010989007</v>
      </c>
      <c r="BL50" s="249">
        <f t="shared" si="69"/>
        <v>5.7100576073697E-2</v>
      </c>
      <c r="BM50" s="255">
        <f>'Extract Conc-0.5LOD'!DA34</f>
        <v>0.59833333333333327</v>
      </c>
      <c r="BN50" s="249">
        <f>'Extract Conc-0.5LOD'!DB34</f>
        <v>2.0207259421636918E-2</v>
      </c>
      <c r="BO50" s="93">
        <f t="shared" si="70"/>
        <v>96.054945054945051</v>
      </c>
      <c r="BP50" s="93">
        <f t="shared" si="71"/>
        <v>0.13323467750530393</v>
      </c>
      <c r="BQ50" s="253">
        <f>'Extract Conc-0.5LOD'!DI34</f>
        <v>0.58499999999999996</v>
      </c>
      <c r="BR50" s="93">
        <f>'Extract Conc-0.5LOD'!DJ34</f>
        <v>8.6602540378443935E-3</v>
      </c>
      <c r="BS50" s="93">
        <f t="shared" si="72"/>
        <v>96.142857142857153</v>
      </c>
      <c r="BT50" s="93">
        <f t="shared" si="73"/>
        <v>5.7100576073705202E-2</v>
      </c>
      <c r="CF50" s="276"/>
      <c r="CG50" s="276"/>
      <c r="CH50" s="276"/>
      <c r="CI50" s="297"/>
      <c r="CT50" s="276"/>
      <c r="CU50" s="276"/>
      <c r="CV50" s="276"/>
      <c r="CW50" s="276"/>
      <c r="CX50" s="276"/>
      <c r="CY50" s="276"/>
      <c r="CZ50" s="276"/>
      <c r="DA50" s="276"/>
      <c r="DB50" s="276"/>
      <c r="DE50" s="89"/>
      <c r="DH50" s="89"/>
      <c r="DL50" s="276"/>
      <c r="DM50" s="276"/>
      <c r="DN50" s="276"/>
      <c r="DO50" s="276"/>
      <c r="DP50" s="276"/>
      <c r="DQ50" s="276"/>
      <c r="DR50" s="276"/>
      <c r="DS50" s="276"/>
      <c r="DT50" s="276"/>
      <c r="DU50" s="276"/>
      <c r="DV50" s="276"/>
      <c r="DW50" s="276"/>
      <c r="DX50" s="276"/>
      <c r="DY50" s="276"/>
      <c r="DZ50" s="276"/>
      <c r="EA50" s="276"/>
      <c r="EB50" s="276"/>
      <c r="EC50" s="276"/>
      <c r="ED50" s="276"/>
      <c r="EE50" s="276"/>
      <c r="EF50" s="276"/>
      <c r="EG50" s="276"/>
      <c r="EH50" s="276"/>
      <c r="EI50" s="276"/>
      <c r="EJ50" s="276"/>
      <c r="EK50" s="276"/>
    </row>
    <row r="51" spans="1:141" s="93" customFormat="1" x14ac:dyDescent="0.25">
      <c r="A51" s="283" t="s">
        <v>124</v>
      </c>
      <c r="B51" s="228">
        <f t="shared" si="56"/>
        <v>0.56833333333333325</v>
      </c>
      <c r="C51" s="223"/>
      <c r="D51" s="213"/>
      <c r="E51" s="227"/>
      <c r="F51" s="213"/>
      <c r="G51" s="226"/>
      <c r="H51" s="213"/>
      <c r="I51" s="226"/>
      <c r="J51" s="213"/>
      <c r="K51" s="213"/>
      <c r="L51" s="276"/>
      <c r="M51" s="283"/>
      <c r="N51" s="227"/>
      <c r="O51" s="225"/>
      <c r="P51" s="213"/>
      <c r="Q51" s="226"/>
      <c r="R51" s="213"/>
      <c r="S51" s="226"/>
      <c r="T51" s="215"/>
      <c r="U51" s="226"/>
      <c r="V51" s="215"/>
      <c r="AI51" s="249">
        <f t="shared" si="60"/>
        <v>3.4034296427770193E-2</v>
      </c>
      <c r="AJ51" s="283">
        <f>'Extract Conc-0.5LOD'!AW35</f>
        <v>34.06666666666667</v>
      </c>
      <c r="AK51" s="93">
        <f>'Extract Conc-0.5LOD'!AX35</f>
        <v>2.2300971578236983</v>
      </c>
      <c r="AL51" s="93">
        <v>0</v>
      </c>
      <c r="AM51" s="93">
        <f t="shared" si="61"/>
        <v>392.39246178716081</v>
      </c>
      <c r="AN51" s="252">
        <f>'Extract Conc-0.5LOD'!BE35</f>
        <v>10.45</v>
      </c>
      <c r="AO51" s="93">
        <f>'Extract Conc-0.5LOD'!BF35</f>
        <v>0.21213203435596351</v>
      </c>
      <c r="AP51" s="250">
        <v>0</v>
      </c>
      <c r="AQ51" s="93">
        <f t="shared" si="62"/>
        <v>-864.0548387096776</v>
      </c>
      <c r="AR51" s="253">
        <f>'Extract Conc-0.5LOD'!BM35</f>
        <v>0.59499999999999997</v>
      </c>
      <c r="AS51" s="93">
        <f>'Extract Conc-0.5LOD'!BN35</f>
        <v>0</v>
      </c>
      <c r="AT51" s="93">
        <v>0</v>
      </c>
      <c r="AU51" s="93">
        <f t="shared" si="64"/>
        <v>0</v>
      </c>
      <c r="AV51" s="253">
        <f>'Extract Conc-0.5LOD'!BU35</f>
        <v>0.56833333333333336</v>
      </c>
      <c r="AW51" s="93">
        <f>'Extract Conc-0.5LOD'!BV35</f>
        <v>1.2583057392117869E-2</v>
      </c>
      <c r="AX51" s="93">
        <f t="shared" si="65"/>
        <v>-1.2878587085651816E-14</v>
      </c>
      <c r="AY51" s="89">
        <f t="shared" si="66"/>
        <v>2.2140276936277776</v>
      </c>
      <c r="AZ51" s="93">
        <v>50</v>
      </c>
      <c r="BA51" s="93">
        <v>100</v>
      </c>
      <c r="BB51" s="283" t="s">
        <v>124</v>
      </c>
      <c r="BC51" s="223">
        <f t="shared" si="58"/>
        <v>9.09</v>
      </c>
      <c r="BD51" s="249">
        <f t="shared" si="59"/>
        <v>2.2768838354206777</v>
      </c>
      <c r="BE51" s="249">
        <f>'Extract Conc-0.5LOD'!CK35</f>
        <v>12.333333333333334</v>
      </c>
      <c r="BF51" s="249">
        <f>'Extract Conc-0.5LOD'!CL35</f>
        <v>2.3180451534284949</v>
      </c>
      <c r="BG51" s="249">
        <v>0</v>
      </c>
      <c r="BH51" s="249">
        <f t="shared" si="67"/>
        <v>25.501046792392682</v>
      </c>
      <c r="BI51" s="255">
        <f>'Extract Conc-0.5LOD'!CS35</f>
        <v>0.60499999999999998</v>
      </c>
      <c r="BJ51" s="249">
        <f>'Extract Conc-0.5LOD'!CT35</f>
        <v>8.6602540378443952E-3</v>
      </c>
      <c r="BK51" s="249">
        <f t="shared" si="68"/>
        <v>93.34433443344335</v>
      </c>
      <c r="BL51" s="249">
        <f t="shared" si="69"/>
        <v>9.5272321648448732E-2</v>
      </c>
      <c r="BM51" s="255">
        <f>'Extract Conc-0.5LOD'!DA35</f>
        <v>0.59833333333333327</v>
      </c>
      <c r="BN51" s="249">
        <f>'Extract Conc-0.5LOD'!DB35</f>
        <v>2.0207259421636918E-2</v>
      </c>
      <c r="BO51" s="93">
        <f t="shared" si="70"/>
        <v>93.417675100843425</v>
      </c>
      <c r="BP51" s="93">
        <f t="shared" si="71"/>
        <v>0.22230208384638858</v>
      </c>
      <c r="BQ51" s="253">
        <f>'Extract Conc-0.5LOD'!DI35</f>
        <v>0.58499999999999996</v>
      </c>
      <c r="BR51" s="93">
        <f>'Extract Conc-0.5LOD'!DJ35</f>
        <v>8.6602540378443935E-3</v>
      </c>
      <c r="BS51" s="93">
        <f t="shared" si="72"/>
        <v>93.564356435643575</v>
      </c>
      <c r="BT51" s="93">
        <f t="shared" si="73"/>
        <v>9.5272321648456934E-2</v>
      </c>
      <c r="CF51" s="276"/>
      <c r="CG51" s="276"/>
      <c r="CH51" s="276"/>
      <c r="CI51" s="297"/>
      <c r="CT51" s="276"/>
      <c r="CU51" s="276"/>
      <c r="CV51" s="276"/>
      <c r="CW51" s="276"/>
      <c r="CX51" s="276"/>
      <c r="CY51" s="276"/>
      <c r="CZ51" s="276"/>
      <c r="DA51" s="276"/>
      <c r="DB51" s="276"/>
      <c r="DE51" s="89"/>
      <c r="DH51" s="89"/>
      <c r="DL51" s="276"/>
      <c r="DM51" s="276"/>
      <c r="DN51" s="276"/>
      <c r="DO51" s="276"/>
      <c r="DP51" s="276"/>
      <c r="DQ51" s="276"/>
      <c r="DR51" s="276"/>
      <c r="DS51" s="276"/>
      <c r="DT51" s="276"/>
      <c r="DU51" s="276"/>
      <c r="DV51" s="276"/>
      <c r="DW51" s="276"/>
      <c r="DX51" s="276"/>
      <c r="DY51" s="276"/>
      <c r="DZ51" s="276"/>
      <c r="EA51" s="276"/>
      <c r="EB51" s="276"/>
      <c r="EC51" s="276"/>
      <c r="ED51" s="276"/>
      <c r="EE51" s="276"/>
      <c r="EF51" s="276"/>
      <c r="EG51" s="276"/>
      <c r="EH51" s="276"/>
      <c r="EI51" s="276"/>
      <c r="EJ51" s="276"/>
      <c r="EK51" s="276"/>
    </row>
    <row r="52" spans="1:141" s="93" customFormat="1" x14ac:dyDescent="0.25">
      <c r="A52" s="282" t="s">
        <v>129</v>
      </c>
      <c r="B52" s="249">
        <f t="shared" si="56"/>
        <v>5320</v>
      </c>
      <c r="C52" s="223"/>
      <c r="D52" s="213"/>
      <c r="E52" s="225"/>
      <c r="F52" s="213"/>
      <c r="G52" s="225"/>
      <c r="H52" s="213"/>
      <c r="I52" s="225"/>
      <c r="J52" s="213"/>
      <c r="K52" s="213"/>
      <c r="L52" s="276"/>
      <c r="M52" s="282"/>
      <c r="N52" s="225"/>
      <c r="O52" s="225"/>
      <c r="P52" s="213"/>
      <c r="Q52" s="225"/>
      <c r="R52" s="213"/>
      <c r="S52" s="225"/>
      <c r="T52" s="215"/>
      <c r="U52" s="225"/>
      <c r="V52" s="215"/>
      <c r="AI52" s="249">
        <f t="shared" si="60"/>
        <v>319.53090617340916</v>
      </c>
      <c r="AJ52" s="283">
        <f>'Extract Conc-0.5LOD'!AW36</f>
        <v>23400</v>
      </c>
      <c r="AK52" s="93">
        <f>'Extract Conc-0.5LOD'!AX36</f>
        <v>2787.4719729532708</v>
      </c>
      <c r="AL52" s="93">
        <v>0</v>
      </c>
      <c r="AM52" s="93">
        <f t="shared" si="61"/>
        <v>52.396089717166802</v>
      </c>
      <c r="AN52" s="407">
        <f>'Extract Conc-0.5LOD'!BE36</f>
        <v>2830</v>
      </c>
      <c r="AO52" s="93">
        <f>'Extract Conc-0.5LOD'!BF36</f>
        <v>831.92547743172281</v>
      </c>
      <c r="AP52" s="93">
        <f t="shared" si="75"/>
        <v>46.804511278195491</v>
      </c>
      <c r="AQ52" s="93">
        <f t="shared" si="62"/>
        <v>15.637696944205288</v>
      </c>
      <c r="AR52" s="407">
        <f>'Extract Conc-0.5LOD'!BM36</f>
        <v>452</v>
      </c>
      <c r="AS52" s="93">
        <f>'Extract Conc-0.5LOD'!BN36</f>
        <v>122.5724275683565</v>
      </c>
      <c r="AT52" s="93">
        <f t="shared" si="63"/>
        <v>91.503759398496243</v>
      </c>
      <c r="AU52" s="93">
        <f t="shared" si="64"/>
        <v>2.3039929994052009</v>
      </c>
      <c r="AV52" s="407">
        <f>'Extract Conc-0.5LOD'!BU36</f>
        <v>128.56666666666666</v>
      </c>
      <c r="AW52" s="93">
        <f>'Extract Conc-0.5LOD'!BV36</f>
        <v>63.245263327251102</v>
      </c>
      <c r="AX52" s="93">
        <f t="shared" si="65"/>
        <v>97.583333333333329</v>
      </c>
      <c r="AY52" s="89">
        <f t="shared" si="66"/>
        <v>1.1888207392340449</v>
      </c>
      <c r="AZ52" s="93">
        <v>50</v>
      </c>
      <c r="BA52" s="93">
        <v>100</v>
      </c>
      <c r="BB52" s="282" t="s">
        <v>129</v>
      </c>
      <c r="BC52" s="249">
        <f t="shared" si="58"/>
        <v>23633.333333333332</v>
      </c>
      <c r="BD52" s="249">
        <f t="shared" si="59"/>
        <v>5960.1454120963672</v>
      </c>
      <c r="BE52" s="249">
        <f>'Extract Conc-0.5LOD'!CK36</f>
        <v>18166.666666666668</v>
      </c>
      <c r="BF52" s="249">
        <f>'Extract Conc-0.5LOD'!CL36</f>
        <v>1877.0544300401448</v>
      </c>
      <c r="BG52" s="249">
        <f t="shared" si="74"/>
        <v>23.131170662905493</v>
      </c>
      <c r="BH52" s="249">
        <f t="shared" si="67"/>
        <v>7.94240238380881</v>
      </c>
      <c r="BI52" s="408">
        <f>'Extract Conc-0.5LOD'!CS36</f>
        <v>2300</v>
      </c>
      <c r="BJ52" s="249">
        <f>'Extract Conc-0.5LOD'!CT36</f>
        <v>452.10618221829259</v>
      </c>
      <c r="BK52" s="249">
        <f t="shared" si="68"/>
        <v>90.267983074753189</v>
      </c>
      <c r="BL52" s="249">
        <f t="shared" si="69"/>
        <v>1.913002181459633</v>
      </c>
      <c r="BM52" s="408">
        <f>'Extract Conc-0.5LOD'!DA36</f>
        <v>1296.6666666666667</v>
      </c>
      <c r="BN52" s="249">
        <f>'Extract Conc-0.5LOD'!DB36</f>
        <v>105.03967504392487</v>
      </c>
      <c r="BO52" s="93">
        <f t="shared" si="70"/>
        <v>94.513399153737666</v>
      </c>
      <c r="BP52" s="93">
        <f t="shared" si="71"/>
        <v>0.44445560667387596</v>
      </c>
      <c r="BQ52" s="407">
        <f>'Extract Conc-0.5LOD'!DI36</f>
        <v>144.66666666666666</v>
      </c>
      <c r="BR52" s="93">
        <f>'Extract Conc-0.5LOD'!DJ36</f>
        <v>15.01110699893027</v>
      </c>
      <c r="BS52" s="93">
        <f t="shared" si="72"/>
        <v>99.387870239774315</v>
      </c>
      <c r="BT52" s="93">
        <f t="shared" si="73"/>
        <v>6.3516672774034749E-2</v>
      </c>
      <c r="CF52" s="276"/>
      <c r="CG52" s="276"/>
      <c r="CH52" s="276"/>
      <c r="CI52" s="297"/>
      <c r="CT52" s="276"/>
      <c r="CU52" s="276"/>
      <c r="CV52" s="276"/>
      <c r="CW52" s="276"/>
      <c r="CX52" s="276"/>
      <c r="CY52" s="276"/>
      <c r="CZ52" s="276"/>
      <c r="DA52" s="276"/>
      <c r="DB52" s="276"/>
      <c r="DE52" s="89"/>
      <c r="DH52" s="89"/>
      <c r="DL52" s="276"/>
      <c r="DM52" s="276"/>
      <c r="DN52" s="276"/>
      <c r="DO52" s="276"/>
      <c r="DP52" s="276"/>
      <c r="DQ52" s="276"/>
      <c r="DR52" s="276"/>
      <c r="DS52" s="276"/>
      <c r="DT52" s="276"/>
      <c r="DU52" s="276"/>
      <c r="DV52" s="276"/>
      <c r="DW52" s="276"/>
      <c r="DX52" s="276"/>
      <c r="DY52" s="276"/>
      <c r="DZ52" s="276"/>
      <c r="EA52" s="276"/>
      <c r="EB52" s="276"/>
      <c r="EC52" s="276"/>
      <c r="ED52" s="276"/>
      <c r="EE52" s="276"/>
      <c r="EF52" s="276"/>
      <c r="EG52" s="276"/>
      <c r="EH52" s="276"/>
      <c r="EI52" s="276"/>
      <c r="EJ52" s="276"/>
      <c r="EK52" s="276"/>
    </row>
    <row r="53" spans="1:141" s="93" customFormat="1" x14ac:dyDescent="0.25">
      <c r="A53" s="283" t="s">
        <v>139</v>
      </c>
      <c r="B53" s="228">
        <f t="shared" si="56"/>
        <v>0.28466666666666668</v>
      </c>
      <c r="C53" s="223"/>
      <c r="D53" s="213"/>
      <c r="E53" s="225"/>
      <c r="F53" s="213"/>
      <c r="G53" s="226"/>
      <c r="H53" s="213"/>
      <c r="I53" s="226"/>
      <c r="J53" s="213"/>
      <c r="K53" s="213"/>
      <c r="L53" s="276"/>
      <c r="M53" s="283"/>
      <c r="N53" s="225"/>
      <c r="O53" s="225"/>
      <c r="P53" s="213"/>
      <c r="Q53" s="225"/>
      <c r="R53" s="213"/>
      <c r="S53" s="225"/>
      <c r="T53" s="215"/>
      <c r="U53" s="225"/>
      <c r="V53" s="215"/>
      <c r="AI53" s="249">
        <f t="shared" si="60"/>
        <v>1.6540354691884113E-2</v>
      </c>
      <c r="AJ53" s="283">
        <f>'Extract Conc-0.5LOD'!AW37</f>
        <v>12.340000000000002</v>
      </c>
      <c r="AK53" s="93">
        <f>'Extract Conc-0.5LOD'!AX37</f>
        <v>5.8996694822676305</v>
      </c>
      <c r="AL53" s="93">
        <v>0</v>
      </c>
      <c r="AM53" s="93">
        <f t="shared" si="61"/>
        <v>2072.4834246841788</v>
      </c>
      <c r="AN53" s="407">
        <f>'Extract Conc-0.5LOD'!BE37</f>
        <v>26.599999999999998</v>
      </c>
      <c r="AO53" s="93">
        <f>'Extract Conc-0.5LOD'!BF37</f>
        <v>0.90000000000000036</v>
      </c>
      <c r="AP53" s="93">
        <v>0</v>
      </c>
      <c r="AQ53" s="93">
        <f t="shared" si="62"/>
        <v>316.15925058547964</v>
      </c>
      <c r="AR53" s="253">
        <f>'Extract Conc-0.5LOD'!BM37</f>
        <v>0.29749999999999999</v>
      </c>
      <c r="AS53" s="93">
        <f>'Extract Conc-0.5LOD'!BN37</f>
        <v>0</v>
      </c>
      <c r="AT53" s="93">
        <v>0</v>
      </c>
      <c r="AU53" s="93">
        <f t="shared" si="64"/>
        <v>0</v>
      </c>
      <c r="AV53" s="253">
        <f>'Extract Conc-0.5LOD'!BU37</f>
        <v>0.28416666666666668</v>
      </c>
      <c r="AW53" s="93">
        <f>'Extract Conc-0.5LOD'!BV37</f>
        <v>6.2516664445036617E-3</v>
      </c>
      <c r="AX53" s="93">
        <f t="shared" si="65"/>
        <v>0.17564402810305113</v>
      </c>
      <c r="AY53" s="89">
        <f t="shared" si="66"/>
        <v>2.1961357533385231</v>
      </c>
      <c r="AZ53" s="93">
        <v>50</v>
      </c>
      <c r="BA53" s="93">
        <v>100</v>
      </c>
      <c r="BB53" s="283" t="s">
        <v>139</v>
      </c>
      <c r="BC53" s="249">
        <f t="shared" si="58"/>
        <v>6660</v>
      </c>
      <c r="BD53" s="249">
        <f t="shared" si="59"/>
        <v>1811.0494195355354</v>
      </c>
      <c r="BE53" s="249">
        <f>'Extract Conc-0.5LOD'!CK37</f>
        <v>6980</v>
      </c>
      <c r="BF53" s="249">
        <f>'Extract Conc-0.5LOD'!CL37</f>
        <v>1057.7334257741882</v>
      </c>
      <c r="BG53" s="249">
        <v>0</v>
      </c>
      <c r="BH53" s="249">
        <f t="shared" si="67"/>
        <v>15.881883269882703</v>
      </c>
      <c r="BI53" s="408">
        <f>'Extract Conc-0.5LOD'!CS37</f>
        <v>3560</v>
      </c>
      <c r="BJ53" s="249">
        <f>'Extract Conc-0.5LOD'!CT37</f>
        <v>771.55686763841334</v>
      </c>
      <c r="BK53" s="249">
        <f t="shared" si="68"/>
        <v>46.546546546546544</v>
      </c>
      <c r="BL53" s="249">
        <f t="shared" si="69"/>
        <v>11.584937952528733</v>
      </c>
      <c r="BM53" s="408">
        <f>'Extract Conc-0.5LOD'!DA37</f>
        <v>89.333333333333329</v>
      </c>
      <c r="BN53" s="249">
        <f>'Extract Conc-0.5LOD'!DB37</f>
        <v>27.153882472555079</v>
      </c>
      <c r="BO53" s="93">
        <f t="shared" si="70"/>
        <v>98.658658658658666</v>
      </c>
      <c r="BP53" s="93">
        <f t="shared" si="71"/>
        <v>0.40771595304137448</v>
      </c>
      <c r="BQ53" s="407">
        <f>'Extract Conc-0.5LOD'!DI37</f>
        <v>26.2</v>
      </c>
      <c r="BR53" s="93">
        <f>'Extract Conc-0.5LOD'!DJ37</f>
        <v>3.9661064030104192</v>
      </c>
      <c r="BS53" s="93">
        <f t="shared" si="72"/>
        <v>99.60660660660659</v>
      </c>
      <c r="BT53" s="93">
        <f t="shared" si="73"/>
        <v>5.9551147192350662E-2</v>
      </c>
      <c r="CF53" s="276"/>
      <c r="CG53" s="276"/>
      <c r="CH53" s="276"/>
      <c r="CI53" s="297"/>
      <c r="CT53" s="276"/>
      <c r="CU53" s="276"/>
      <c r="CV53" s="276"/>
      <c r="CW53" s="276"/>
      <c r="CX53" s="276"/>
      <c r="CY53" s="276"/>
      <c r="CZ53" s="276"/>
      <c r="DA53" s="276"/>
      <c r="DB53" s="276"/>
      <c r="DE53" s="89"/>
      <c r="DH53" s="89"/>
      <c r="DL53" s="276"/>
      <c r="DM53" s="276"/>
      <c r="DN53" s="276"/>
      <c r="DO53" s="276"/>
      <c r="DP53" s="276"/>
      <c r="DQ53" s="276"/>
      <c r="DR53" s="276"/>
      <c r="DS53" s="276"/>
      <c r="DT53" s="276"/>
      <c r="DU53" s="276"/>
      <c r="DV53" s="276"/>
      <c r="DW53" s="276"/>
      <c r="DX53" s="276"/>
      <c r="DY53" s="276"/>
      <c r="DZ53" s="276"/>
      <c r="EA53" s="276"/>
      <c r="EB53" s="276"/>
      <c r="EC53" s="276"/>
      <c r="ED53" s="276"/>
      <c r="EE53" s="276"/>
      <c r="EF53" s="276"/>
      <c r="EG53" s="276"/>
      <c r="EH53" s="276"/>
      <c r="EI53" s="276"/>
      <c r="EJ53" s="276"/>
      <c r="EK53" s="276"/>
    </row>
    <row r="54" spans="1:141" s="93" customFormat="1" x14ac:dyDescent="0.25">
      <c r="A54" s="282" t="s">
        <v>144</v>
      </c>
      <c r="B54" s="249">
        <f t="shared" si="56"/>
        <v>39.9</v>
      </c>
      <c r="C54" s="223"/>
      <c r="D54" s="213"/>
      <c r="E54" s="225"/>
      <c r="F54" s="213"/>
      <c r="G54" s="226"/>
      <c r="H54" s="213"/>
      <c r="I54" s="226"/>
      <c r="J54" s="213"/>
      <c r="K54" s="213"/>
      <c r="L54" s="276"/>
      <c r="M54" s="282"/>
      <c r="N54" s="225"/>
      <c r="O54" s="225"/>
      <c r="P54" s="213"/>
      <c r="Q54" s="225"/>
      <c r="R54" s="213"/>
      <c r="S54" s="225"/>
      <c r="T54" s="215"/>
      <c r="U54" s="225"/>
      <c r="V54" s="215"/>
      <c r="AI54" s="249">
        <f t="shared" si="60"/>
        <v>2.2516660498395402</v>
      </c>
      <c r="AJ54" s="283">
        <f>'Extract Conc-0.5LOD'!AW38</f>
        <v>14.133333333333333</v>
      </c>
      <c r="AK54" s="93">
        <f>'Extract Conc-0.5LOD'!AX38</f>
        <v>1.3503086067019392</v>
      </c>
      <c r="AL54" s="93">
        <f>AZ22</f>
        <v>64.578111946532999</v>
      </c>
      <c r="AM54" s="93">
        <f t="shared" si="61"/>
        <v>3.3842320969973434</v>
      </c>
      <c r="AN54" s="407">
        <f>'Extract Conc-0.5LOD'!BE38</f>
        <v>31</v>
      </c>
      <c r="AO54" s="93">
        <f>'Extract Conc-0.5LOD'!BF38</f>
        <v>4.9568134925574858</v>
      </c>
      <c r="AP54" s="93">
        <f t="shared" si="75"/>
        <v>22.305764411027571</v>
      </c>
      <c r="AQ54" s="93">
        <f t="shared" si="62"/>
        <v>12.423091460043832</v>
      </c>
      <c r="AR54" s="253">
        <f>'Extract Conc-0.5LOD'!BM38</f>
        <v>0.59499999999999997</v>
      </c>
      <c r="AS54" s="93">
        <f>'Extract Conc-0.5LOD'!BN38</f>
        <v>0</v>
      </c>
      <c r="AT54" s="93">
        <f t="shared" si="63"/>
        <v>98.508771929824562</v>
      </c>
      <c r="AU54" s="93">
        <f t="shared" si="64"/>
        <v>0</v>
      </c>
      <c r="AV54" s="253">
        <f>'Extract Conc-0.5LOD'!BU38</f>
        <v>0.56833333333333336</v>
      </c>
      <c r="AW54" s="93">
        <f>'Extract Conc-0.5LOD'!BV38</f>
        <v>1.2583057392117869E-2</v>
      </c>
      <c r="AX54" s="93">
        <f t="shared" si="65"/>
        <v>98.575605680868833</v>
      </c>
      <c r="AY54" s="89">
        <f t="shared" si="66"/>
        <v>3.1536484692024275E-2</v>
      </c>
      <c r="AZ54" s="93">
        <v>50</v>
      </c>
      <c r="BA54" s="93">
        <v>100</v>
      </c>
      <c r="BB54" s="282" t="s">
        <v>144</v>
      </c>
      <c r="BC54" s="249">
        <f t="shared" si="58"/>
        <v>16233.333333333334</v>
      </c>
      <c r="BD54" s="249">
        <f t="shared" si="59"/>
        <v>1855.6220879622374</v>
      </c>
      <c r="BE54" s="249">
        <f>'Extract Conc-0.5LOD'!CK38</f>
        <v>11533.333333333334</v>
      </c>
      <c r="BF54" s="249">
        <f>'Extract Conc-0.5LOD'!CL38</f>
        <v>1501.1106998930302</v>
      </c>
      <c r="BG54" s="249">
        <f t="shared" si="74"/>
        <v>28.952772073921977</v>
      </c>
      <c r="BH54" s="249">
        <f t="shared" si="67"/>
        <v>9.2470885003677044</v>
      </c>
      <c r="BI54" s="408">
        <f>'Extract Conc-0.5LOD'!CS38</f>
        <v>3300</v>
      </c>
      <c r="BJ54" s="249">
        <f>'Extract Conc-0.5LOD'!CT38</f>
        <v>832.88654689579425</v>
      </c>
      <c r="BK54" s="249">
        <f t="shared" si="68"/>
        <v>79.671457905544159</v>
      </c>
      <c r="BL54" s="249">
        <f t="shared" si="69"/>
        <v>5.130717948023376</v>
      </c>
      <c r="BM54" s="408">
        <f>'Extract Conc-0.5LOD'!DA38</f>
        <v>274.66666666666669</v>
      </c>
      <c r="BN54" s="249">
        <f>'Extract Conc-0.5LOD'!DB38</f>
        <v>83.284652447694882</v>
      </c>
      <c r="BO54" s="93">
        <f t="shared" si="70"/>
        <v>98.308008213552355</v>
      </c>
      <c r="BP54" s="93">
        <f t="shared" si="71"/>
        <v>0.51304714033487087</v>
      </c>
      <c r="BQ54" s="407">
        <f>'Extract Conc-0.5LOD'!DI38</f>
        <v>13.166666666666666</v>
      </c>
      <c r="BR54" s="93">
        <f>'Extract Conc-0.5LOD'!DJ38</f>
        <v>2.0599352740640517</v>
      </c>
      <c r="BS54" s="93">
        <f t="shared" si="72"/>
        <v>99.918891170431223</v>
      </c>
      <c r="BT54" s="93">
        <f t="shared" si="73"/>
        <v>1.2689539675954875E-2</v>
      </c>
      <c r="CF54" s="276"/>
      <c r="CG54" s="276"/>
      <c r="CH54" s="276"/>
      <c r="CI54" s="297"/>
      <c r="CT54" s="276"/>
      <c r="CU54" s="276"/>
      <c r="CV54" s="276"/>
      <c r="CW54" s="276"/>
      <c r="CX54" s="276"/>
      <c r="CY54" s="276"/>
      <c r="CZ54" s="276"/>
      <c r="DA54" s="276"/>
      <c r="DB54" s="276"/>
      <c r="DE54" s="89"/>
      <c r="DH54" s="89"/>
      <c r="DL54" s="276"/>
      <c r="DM54" s="276"/>
      <c r="DN54" s="276"/>
      <c r="DO54" s="276"/>
      <c r="DP54" s="276"/>
      <c r="DQ54" s="276"/>
      <c r="DR54" s="276"/>
      <c r="DS54" s="276"/>
      <c r="DT54" s="276"/>
      <c r="DU54" s="276"/>
      <c r="DV54" s="276"/>
      <c r="DW54" s="276"/>
      <c r="DX54" s="276"/>
      <c r="DY54" s="276"/>
      <c r="DZ54" s="276"/>
      <c r="EA54" s="276"/>
      <c r="EB54" s="276"/>
      <c r="EC54" s="276"/>
      <c r="ED54" s="276"/>
      <c r="EE54" s="276"/>
      <c r="EF54" s="276"/>
      <c r="EG54" s="276"/>
      <c r="EH54" s="276"/>
      <c r="EI54" s="276"/>
      <c r="EJ54" s="276"/>
      <c r="EK54" s="276"/>
    </row>
    <row r="55" spans="1:141" s="93" customFormat="1" x14ac:dyDescent="0.25">
      <c r="A55" s="283" t="s">
        <v>150</v>
      </c>
      <c r="B55" s="249">
        <f t="shared" si="56"/>
        <v>1626.6666666666667</v>
      </c>
      <c r="C55" s="223"/>
      <c r="D55" s="213"/>
      <c r="E55" s="225"/>
      <c r="F55" s="213"/>
      <c r="G55" s="225"/>
      <c r="H55" s="213"/>
      <c r="I55" s="225"/>
      <c r="J55" s="213"/>
      <c r="K55" s="213"/>
      <c r="L55" s="276"/>
      <c r="M55" s="283"/>
      <c r="N55" s="225"/>
      <c r="O55" s="225"/>
      <c r="P55" s="213"/>
      <c r="Q55" s="225"/>
      <c r="R55" s="213"/>
      <c r="S55" s="225"/>
      <c r="T55" s="215"/>
      <c r="U55" s="225"/>
      <c r="V55" s="215"/>
      <c r="AI55" s="249">
        <f t="shared" si="60"/>
        <v>100.16652800877813</v>
      </c>
      <c r="AJ55" s="283">
        <f>'Extract Conc-0.5LOD'!AW39</f>
        <v>1203.3333333333333</v>
      </c>
      <c r="AK55" s="93">
        <f>'Extract Conc-0.5LOD'!AX39</f>
        <v>100.16652800877813</v>
      </c>
      <c r="AL55" s="93">
        <f>AZ23</f>
        <v>26.02459016393443</v>
      </c>
      <c r="AM55" s="93">
        <f t="shared" si="61"/>
        <v>6.1577783611953691</v>
      </c>
      <c r="AN55" s="407">
        <f>'Extract Conc-0.5LOD'!BE39</f>
        <v>674.66666666666663</v>
      </c>
      <c r="AO55" s="93">
        <f>'Extract Conc-0.5LOD'!BF39</f>
        <v>54.169487106057538</v>
      </c>
      <c r="AP55" s="93">
        <f t="shared" si="75"/>
        <v>58.524590163934427</v>
      </c>
      <c r="AQ55" s="93">
        <f t="shared" si="62"/>
        <v>3.3300914204543601</v>
      </c>
      <c r="AR55" s="407">
        <f>'Extract Conc-0.5LOD'!BM39</f>
        <v>22.766666666666666</v>
      </c>
      <c r="AS55" s="93">
        <f>'Extract Conc-0.5LOD'!BN39</f>
        <v>4.4523402086243919</v>
      </c>
      <c r="AT55" s="93">
        <f t="shared" si="63"/>
        <v>98.600409836065566</v>
      </c>
      <c r="AU55" s="93">
        <f t="shared" si="64"/>
        <v>0.27370943905478318</v>
      </c>
      <c r="AV55" s="252">
        <f>'Extract Conc-0.5LOD'!BU39</f>
        <v>7.02</v>
      </c>
      <c r="AW55" s="93">
        <f>'Extract Conc-0.5LOD'!BV39</f>
        <v>0.96166522241370489</v>
      </c>
      <c r="AX55" s="250">
        <f t="shared" si="65"/>
        <v>99.568442622950812</v>
      </c>
      <c r="AY55" s="89">
        <f t="shared" si="66"/>
        <v>5.9118763672976048E-2</v>
      </c>
      <c r="AZ55" s="93">
        <v>50</v>
      </c>
      <c r="BA55" s="93">
        <v>100</v>
      </c>
      <c r="BB55" s="283" t="s">
        <v>150</v>
      </c>
      <c r="BC55" s="249">
        <f t="shared" si="58"/>
        <v>90466.666666666672</v>
      </c>
      <c r="BD55" s="249">
        <f t="shared" si="59"/>
        <v>13424.728426800073</v>
      </c>
      <c r="BE55" s="249">
        <f>'Extract Conc-0.5LOD'!CK39</f>
        <v>85833.333333333328</v>
      </c>
      <c r="BF55" s="249">
        <f>'Extract Conc-0.5LOD'!CL39</f>
        <v>11309.435588628372</v>
      </c>
      <c r="BG55" s="249">
        <f t="shared" si="74"/>
        <v>5.1215917464996368</v>
      </c>
      <c r="BH55" s="249">
        <f t="shared" si="67"/>
        <v>12.501218410421897</v>
      </c>
      <c r="BI55" s="408">
        <f>'Extract Conc-0.5LOD'!CS39</f>
        <v>15333.333333333334</v>
      </c>
      <c r="BJ55" s="249">
        <f>'Extract Conc-0.5LOD'!CT39</f>
        <v>4331.6663460305108</v>
      </c>
      <c r="BK55" s="249">
        <f t="shared" si="68"/>
        <v>83.050847457627114</v>
      </c>
      <c r="BL55" s="249">
        <f t="shared" si="69"/>
        <v>4.7881352387957063</v>
      </c>
      <c r="BM55" s="408">
        <f>'Extract Conc-0.5LOD'!DA39</f>
        <v>2750</v>
      </c>
      <c r="BN55" s="249">
        <f>'Extract Conc-0.5LOD'!DB39</f>
        <v>563.47138347923226</v>
      </c>
      <c r="BO55" s="93">
        <f t="shared" si="70"/>
        <v>96.960206337509206</v>
      </c>
      <c r="BP55" s="93">
        <f t="shared" si="71"/>
        <v>0.62284972381639203</v>
      </c>
      <c r="BQ55" s="407">
        <f>'Extract Conc-0.5LOD'!DI39</f>
        <v>83.86666666666666</v>
      </c>
      <c r="BR55" s="93">
        <f>'Extract Conc-0.5LOD'!DJ39</f>
        <v>1.9629909152447309</v>
      </c>
      <c r="BS55" s="93">
        <f t="shared" si="72"/>
        <v>99.907295504789985</v>
      </c>
      <c r="BT55" s="93">
        <f t="shared" si="73"/>
        <v>2.1698499431523047E-3</v>
      </c>
      <c r="CF55" s="276"/>
      <c r="CG55" s="276"/>
      <c r="CH55" s="276"/>
      <c r="CI55" s="297"/>
      <c r="CT55" s="276"/>
      <c r="CU55" s="276"/>
      <c r="CV55" s="276"/>
      <c r="CW55" s="276"/>
      <c r="CX55" s="276"/>
      <c r="CY55" s="276"/>
      <c r="CZ55" s="276"/>
      <c r="DA55" s="276"/>
      <c r="DB55" s="276"/>
      <c r="DE55" s="89"/>
      <c r="DH55" s="89"/>
      <c r="DL55" s="276"/>
      <c r="DM55" s="276"/>
      <c r="DN55" s="276"/>
      <c r="DO55" s="276"/>
      <c r="DP55" s="276"/>
      <c r="DQ55" s="276"/>
      <c r="DR55" s="276"/>
      <c r="DS55" s="276"/>
      <c r="DT55" s="276"/>
      <c r="DU55" s="276"/>
      <c r="DV55" s="276"/>
      <c r="DW55" s="276"/>
      <c r="DX55" s="276"/>
      <c r="DY55" s="276"/>
      <c r="DZ55" s="276"/>
      <c r="EA55" s="276"/>
      <c r="EB55" s="276"/>
      <c r="EC55" s="276"/>
      <c r="ED55" s="276"/>
      <c r="EE55" s="276"/>
      <c r="EF55" s="276"/>
      <c r="EG55" s="276"/>
      <c r="EH55" s="276"/>
      <c r="EI55" s="276"/>
      <c r="EJ55" s="276"/>
      <c r="EK55" s="276"/>
    </row>
    <row r="56" spans="1:141" s="93" customFormat="1" x14ac:dyDescent="0.25">
      <c r="A56" s="282" t="s">
        <v>159</v>
      </c>
      <c r="B56" s="249">
        <f t="shared" si="56"/>
        <v>65.466666666666683</v>
      </c>
      <c r="C56" s="223"/>
      <c r="D56" s="213"/>
      <c r="E56" s="225"/>
      <c r="F56" s="213"/>
      <c r="G56" s="226"/>
      <c r="H56" s="213"/>
      <c r="I56" s="226"/>
      <c r="J56" s="213"/>
      <c r="K56" s="213"/>
      <c r="L56" s="276"/>
      <c r="M56" s="282"/>
      <c r="N56" s="225"/>
      <c r="O56" s="225"/>
      <c r="P56" s="213"/>
      <c r="Q56" s="225"/>
      <c r="R56" s="213"/>
      <c r="S56" s="225"/>
      <c r="T56" s="215"/>
      <c r="U56" s="225"/>
      <c r="V56" s="215"/>
      <c r="AI56" s="249">
        <f t="shared" si="60"/>
        <v>1.1590225767142464</v>
      </c>
      <c r="AJ56" s="283">
        <f>'Extract Conc-0.5LOD'!AW40</f>
        <v>58.866666666666674</v>
      </c>
      <c r="AK56" s="93">
        <f>'Extract Conc-0.5LOD'!AX40</f>
        <v>22.187008210512104</v>
      </c>
      <c r="AL56" s="93">
        <f>AZ24</f>
        <v>10.081466395112043</v>
      </c>
      <c r="AM56" s="93">
        <f t="shared" si="61"/>
        <v>33.890542073083715</v>
      </c>
      <c r="AN56" s="407">
        <f>'Extract Conc-0.5LOD'!BE40</f>
        <v>8.3166666666666664</v>
      </c>
      <c r="AO56" s="93">
        <f>'Extract Conc-0.5LOD'!BF40</f>
        <v>1.2650823425110937</v>
      </c>
      <c r="AP56" s="93">
        <f t="shared" si="75"/>
        <v>87.296334012219972</v>
      </c>
      <c r="AQ56" s="93">
        <f t="shared" si="62"/>
        <v>1.932406836829559</v>
      </c>
      <c r="AR56" s="253">
        <f>'Extract Conc-0.5LOD'!BM40</f>
        <v>1.19</v>
      </c>
      <c r="AS56" s="93">
        <f>'Extract Conc-0.5LOD'!BN40</f>
        <v>0</v>
      </c>
      <c r="AT56" s="93">
        <f t="shared" si="63"/>
        <v>98.182281059063143</v>
      </c>
      <c r="AU56" s="93">
        <f t="shared" si="64"/>
        <v>0</v>
      </c>
      <c r="AV56" s="253">
        <f>'Extract Conc-0.5LOD'!BU40</f>
        <v>1.1366666666666667</v>
      </c>
      <c r="AW56" s="93">
        <f>'Extract Conc-0.5LOD'!BV40</f>
        <v>2.7537852736430481E-2</v>
      </c>
      <c r="AX56" s="93">
        <f t="shared" si="65"/>
        <v>98.263747454175146</v>
      </c>
      <c r="AY56" s="89">
        <f t="shared" si="66"/>
        <v>4.2063929841802808E-2</v>
      </c>
      <c r="AZ56" s="93">
        <v>50</v>
      </c>
      <c r="BA56" s="93">
        <v>100</v>
      </c>
      <c r="BB56" s="282" t="s">
        <v>159</v>
      </c>
      <c r="BC56" s="249">
        <f t="shared" si="58"/>
        <v>7876.666666666667</v>
      </c>
      <c r="BD56" s="249">
        <f t="shared" si="59"/>
        <v>2440.1707590521873</v>
      </c>
      <c r="BE56" s="249">
        <f>'Extract Conc-0.5LOD'!CK40</f>
        <v>4236.666666666667</v>
      </c>
      <c r="BF56" s="249">
        <f>'Extract Conc-0.5LOD'!CL40</f>
        <v>1032.3436120465569</v>
      </c>
      <c r="BG56" s="249">
        <f t="shared" si="74"/>
        <v>46.212441811256873</v>
      </c>
      <c r="BH56" s="249">
        <f t="shared" si="67"/>
        <v>13.106351401352823</v>
      </c>
      <c r="BI56" s="408">
        <f>'Extract Conc-0.5LOD'!CS40</f>
        <v>494.66666666666669</v>
      </c>
      <c r="BJ56" s="249">
        <f>'Extract Conc-0.5LOD'!CT40</f>
        <v>62.803927690338874</v>
      </c>
      <c r="BK56" s="249">
        <f t="shared" si="68"/>
        <v>93.719847651290749</v>
      </c>
      <c r="BL56" s="249">
        <f t="shared" si="69"/>
        <v>0.79734144338136836</v>
      </c>
      <c r="BM56" s="408">
        <f>'Extract Conc-0.5LOD'!DA40</f>
        <v>307</v>
      </c>
      <c r="BN56" s="249">
        <f>'Extract Conc-0.5LOD'!DB40</f>
        <v>97.5551126287085</v>
      </c>
      <c r="BO56" s="93">
        <f t="shared" si="70"/>
        <v>96.102412187896746</v>
      </c>
      <c r="BP56" s="93">
        <f t="shared" si="71"/>
        <v>1.2385329576221944</v>
      </c>
      <c r="BQ56" s="407">
        <f>'Extract Conc-0.5LOD'!DI40</f>
        <v>6.3</v>
      </c>
      <c r="BR56" s="93">
        <f>'Extract Conc-0.5LOD'!DJ40</f>
        <v>0.14730919862656242</v>
      </c>
      <c r="BS56" s="93">
        <f t="shared" si="72"/>
        <v>99.920016927634364</v>
      </c>
      <c r="BT56" s="93">
        <f t="shared" si="73"/>
        <v>1.8701971895000715E-3</v>
      </c>
      <c r="CF56" s="276"/>
      <c r="CG56" s="276"/>
      <c r="CH56" s="276"/>
      <c r="CI56" s="297"/>
      <c r="CT56" s="276"/>
      <c r="CU56" s="276"/>
      <c r="CV56" s="276"/>
      <c r="CW56" s="276"/>
      <c r="CX56" s="276"/>
      <c r="CY56" s="276"/>
      <c r="CZ56" s="276"/>
      <c r="DA56" s="276"/>
      <c r="DB56" s="276"/>
      <c r="DE56" s="89"/>
      <c r="DH56" s="89"/>
      <c r="DL56" s="276"/>
      <c r="DM56" s="276"/>
      <c r="DN56" s="276"/>
      <c r="DO56" s="276"/>
      <c r="DP56" s="276"/>
      <c r="DQ56" s="276"/>
      <c r="DR56" s="276"/>
      <c r="DS56" s="276"/>
      <c r="DT56" s="276"/>
      <c r="DU56" s="276"/>
      <c r="DV56" s="276"/>
      <c r="DW56" s="276"/>
      <c r="DX56" s="276"/>
      <c r="DY56" s="276"/>
      <c r="DZ56" s="276"/>
      <c r="EA56" s="276"/>
      <c r="EB56" s="276"/>
      <c r="EC56" s="276"/>
      <c r="ED56" s="276"/>
      <c r="EE56" s="276"/>
      <c r="EF56" s="276"/>
      <c r="EG56" s="276"/>
      <c r="EH56" s="276"/>
      <c r="EI56" s="276"/>
      <c r="EJ56" s="276"/>
      <c r="EK56" s="276"/>
    </row>
    <row r="57" spans="1:141" s="93" customFormat="1" x14ac:dyDescent="0.25">
      <c r="A57" s="283" t="s">
        <v>165</v>
      </c>
      <c r="B57" s="249">
        <f t="shared" si="56"/>
        <v>44133.333333333336</v>
      </c>
      <c r="C57" s="223"/>
      <c r="D57" s="213"/>
      <c r="E57" s="225"/>
      <c r="F57" s="213"/>
      <c r="G57" s="225"/>
      <c r="H57" s="213"/>
      <c r="I57" s="225"/>
      <c r="J57" s="213"/>
      <c r="K57" s="213"/>
      <c r="L57" s="276"/>
      <c r="M57" s="283"/>
      <c r="N57" s="225"/>
      <c r="O57" s="225"/>
      <c r="P57" s="213"/>
      <c r="Q57" s="225"/>
      <c r="R57" s="213"/>
      <c r="S57" s="225"/>
      <c r="T57" s="215"/>
      <c r="U57" s="225"/>
      <c r="V57" s="215"/>
      <c r="AI57" s="249">
        <f t="shared" si="60"/>
        <v>3407.8341117685486</v>
      </c>
      <c r="AJ57" s="283">
        <f>'Extract Conc-0.5LOD'!AW41</f>
        <v>53666.666666666664</v>
      </c>
      <c r="AK57" s="93">
        <f>'Extract Conc-0.5LOD'!AX41</f>
        <v>5065.8990646610137</v>
      </c>
      <c r="AL57" s="93">
        <v>0</v>
      </c>
      <c r="AM57" s="93">
        <f t="shared" si="61"/>
        <v>11.478623258295336</v>
      </c>
      <c r="AN57" s="407">
        <f>'Extract Conc-0.5LOD'!BE41</f>
        <v>4623.333333333333</v>
      </c>
      <c r="AO57" s="93">
        <f>'Extract Conc-0.5LOD'!BF41</f>
        <v>605.00688701314141</v>
      </c>
      <c r="AP57" s="93">
        <f t="shared" si="75"/>
        <v>89.524169184290031</v>
      </c>
      <c r="AQ57" s="93">
        <f t="shared" si="62"/>
        <v>1.3708615264648207</v>
      </c>
      <c r="AR57" s="407">
        <f>'Extract Conc-0.5LOD'!BM41</f>
        <v>1700</v>
      </c>
      <c r="AS57" s="93">
        <f>'Extract Conc-0.5LOD'!BN41</f>
        <v>230.65125189341592</v>
      </c>
      <c r="AT57" s="93">
        <f t="shared" si="63"/>
        <v>96.148036253776425</v>
      </c>
      <c r="AU57" s="93">
        <f t="shared" si="64"/>
        <v>0.52262368253795033</v>
      </c>
      <c r="AV57" s="407">
        <f>'Extract Conc-0.5LOD'!BU41</f>
        <v>302.66666666666669</v>
      </c>
      <c r="AW57" s="93">
        <f>'Extract Conc-0.5LOD'!BV41</f>
        <v>135.24915280079702</v>
      </c>
      <c r="AX57" s="93">
        <f t="shared" si="65"/>
        <v>99.314199395770387</v>
      </c>
      <c r="AY57" s="89">
        <f t="shared" si="66"/>
        <v>0.3064557842918359</v>
      </c>
      <c r="AZ57" s="93">
        <v>50</v>
      </c>
      <c r="BA57" s="93">
        <v>100</v>
      </c>
      <c r="BB57" s="283" t="s">
        <v>165</v>
      </c>
      <c r="BC57" s="249">
        <f t="shared" si="58"/>
        <v>369666.66666666669</v>
      </c>
      <c r="BD57" s="249">
        <f t="shared" si="59"/>
        <v>79387.23658960138</v>
      </c>
      <c r="BE57" s="249">
        <f>'Extract Conc-0.5LOD'!CK41</f>
        <v>257000</v>
      </c>
      <c r="BF57" s="249">
        <f>'Extract Conc-0.5LOD'!CL41</f>
        <v>51739.733281106121</v>
      </c>
      <c r="BG57" s="249">
        <f t="shared" si="74"/>
        <v>30.477908025247974</v>
      </c>
      <c r="BH57" s="249">
        <f t="shared" si="67"/>
        <v>13.996320995790654</v>
      </c>
      <c r="BI57" s="408">
        <f>'Extract Conc-0.5LOD'!CS41</f>
        <v>22300</v>
      </c>
      <c r="BJ57" s="249">
        <f>'Extract Conc-0.5LOD'!CT41</f>
        <v>4557.4115460423363</v>
      </c>
      <c r="BK57" s="249">
        <f t="shared" si="68"/>
        <v>93.967538322813354</v>
      </c>
      <c r="BL57" s="249">
        <f t="shared" si="69"/>
        <v>1.2328435201196564</v>
      </c>
      <c r="BM57" s="408">
        <f>'Extract Conc-0.5LOD'!DA41</f>
        <v>39800</v>
      </c>
      <c r="BN57" s="249">
        <f>'Extract Conc-0.5LOD'!DB41</f>
        <v>9214.6622292952234</v>
      </c>
      <c r="BO57" s="93">
        <f t="shared" si="70"/>
        <v>89.233543733092873</v>
      </c>
      <c r="BP57" s="93">
        <f t="shared" si="71"/>
        <v>2.4926949222620136</v>
      </c>
      <c r="BQ57" s="407">
        <f>'Extract Conc-0.5LOD'!DI41</f>
        <v>1336.6666666666667</v>
      </c>
      <c r="BR57" s="93">
        <f>'Extract Conc-0.5LOD'!DJ41</f>
        <v>127.41009902410929</v>
      </c>
      <c r="BS57" s="93">
        <f t="shared" si="72"/>
        <v>99.638412984670879</v>
      </c>
      <c r="BT57" s="93">
        <f t="shared" si="73"/>
        <v>3.4466212540332823E-2</v>
      </c>
      <c r="CF57" s="276"/>
      <c r="CG57" s="276"/>
      <c r="CH57" s="276"/>
      <c r="CI57" s="297"/>
      <c r="CT57" s="276"/>
      <c r="CU57" s="276"/>
      <c r="CV57" s="276"/>
      <c r="CW57" s="276"/>
      <c r="CX57" s="276"/>
      <c r="CY57" s="276"/>
      <c r="CZ57" s="276"/>
      <c r="DA57" s="276"/>
      <c r="DB57" s="276"/>
      <c r="DE57" s="89"/>
      <c r="DH57" s="89"/>
      <c r="DL57" s="276"/>
      <c r="DM57" s="276"/>
      <c r="DN57" s="276"/>
      <c r="DO57" s="276"/>
      <c r="DP57" s="276"/>
      <c r="DQ57" s="276"/>
      <c r="DR57" s="276"/>
      <c r="DS57" s="276"/>
      <c r="DT57" s="276"/>
      <c r="DU57" s="276"/>
      <c r="DV57" s="276"/>
      <c r="DW57" s="276"/>
      <c r="DX57" s="276"/>
      <c r="DY57" s="276"/>
      <c r="DZ57" s="276"/>
      <c r="EA57" s="276"/>
      <c r="EB57" s="276"/>
      <c r="EC57" s="276"/>
      <c r="ED57" s="276"/>
      <c r="EE57" s="276"/>
      <c r="EF57" s="276"/>
      <c r="EG57" s="276"/>
      <c r="EH57" s="276"/>
      <c r="EI57" s="276"/>
      <c r="EJ57" s="276"/>
      <c r="EK57" s="276"/>
    </row>
    <row r="58" spans="1:141" s="93" customFormat="1" x14ac:dyDescent="0.25">
      <c r="A58" s="282" t="s">
        <v>177</v>
      </c>
      <c r="B58" s="249">
        <f t="shared" si="56"/>
        <v>1530</v>
      </c>
      <c r="C58" s="223"/>
      <c r="D58" s="213"/>
      <c r="E58" s="225"/>
      <c r="F58" s="213"/>
      <c r="G58" s="225"/>
      <c r="H58" s="213"/>
      <c r="I58" s="225"/>
      <c r="J58" s="213"/>
      <c r="K58" s="213"/>
      <c r="L58" s="276"/>
      <c r="M58" s="282"/>
      <c r="N58" s="225"/>
      <c r="O58" s="225"/>
      <c r="P58" s="213"/>
      <c r="Q58" s="225"/>
      <c r="R58" s="213"/>
      <c r="S58" s="225"/>
      <c r="T58" s="215"/>
      <c r="U58" s="226"/>
      <c r="V58" s="215"/>
      <c r="AI58" s="249">
        <f t="shared" si="60"/>
        <v>95.393920141694565</v>
      </c>
      <c r="AJ58" s="283">
        <f>'Extract Conc-0.5LOD'!AW42</f>
        <v>2516.6666666666665</v>
      </c>
      <c r="AK58" s="93">
        <f>'Extract Conc-0.5LOD'!AX42</f>
        <v>170.39170558842744</v>
      </c>
      <c r="AL58" s="93">
        <v>0</v>
      </c>
      <c r="AM58" s="93">
        <f t="shared" si="61"/>
        <v>11.13671278355738</v>
      </c>
      <c r="AN58" s="407">
        <f>'Extract Conc-0.5LOD'!BE42</f>
        <v>103.39999999999999</v>
      </c>
      <c r="AO58" s="93">
        <f>'Extract Conc-0.5LOD'!BF42</f>
        <v>39.601515122530401</v>
      </c>
      <c r="AP58" s="93">
        <f t="shared" si="75"/>
        <v>93.24183006535948</v>
      </c>
      <c r="AQ58" s="93">
        <f t="shared" si="62"/>
        <v>2.5883343217340049</v>
      </c>
      <c r="AR58" s="407">
        <f>'Extract Conc-0.5LOD'!BM42</f>
        <v>53.833333333333336</v>
      </c>
      <c r="AS58" s="93">
        <f>'Extract Conc-0.5LOD'!BN42</f>
        <v>12.760224658419334</v>
      </c>
      <c r="AT58" s="93">
        <f t="shared" si="63"/>
        <v>96.481481481481481</v>
      </c>
      <c r="AU58" s="93">
        <f t="shared" si="64"/>
        <v>0.83400161166139741</v>
      </c>
      <c r="AV58" s="407">
        <f>'Extract Conc-0.5LOD'!BU42</f>
        <v>23.900000000000002</v>
      </c>
      <c r="AW58" s="93">
        <f>'Extract Conc-0.5LOD'!BV42</f>
        <v>8.0572948313934649</v>
      </c>
      <c r="AX58" s="93">
        <f t="shared" si="65"/>
        <v>98.437908496732021</v>
      </c>
      <c r="AY58" s="89">
        <f t="shared" si="66"/>
        <v>0.52662057721525379</v>
      </c>
      <c r="AZ58" s="93">
        <v>50</v>
      </c>
      <c r="BA58" s="93">
        <v>100</v>
      </c>
      <c r="BB58" s="282" t="s">
        <v>177</v>
      </c>
      <c r="BC58" s="249">
        <f t="shared" si="58"/>
        <v>623.66666666666663</v>
      </c>
      <c r="BD58" s="249">
        <f t="shared" si="59"/>
        <v>170.32126506497471</v>
      </c>
      <c r="BE58" s="249">
        <f>'Extract Conc-0.5LOD'!CK42</f>
        <v>274</v>
      </c>
      <c r="BF58" s="249">
        <f>'Extract Conc-0.5LOD'!CL42</f>
        <v>28.160255680657446</v>
      </c>
      <c r="BG58" s="249">
        <f t="shared" si="74"/>
        <v>56.066274719401385</v>
      </c>
      <c r="BH58" s="249">
        <f t="shared" si="67"/>
        <v>4.5152734923555533</v>
      </c>
      <c r="BI58" s="408">
        <f>'Extract Conc-0.5LOD'!CS42</f>
        <v>10.719999999999999</v>
      </c>
      <c r="BJ58" s="249">
        <f>'Extract Conc-0.5LOD'!CT42</f>
        <v>2.5607030284670027</v>
      </c>
      <c r="BK58" s="249">
        <f t="shared" si="68"/>
        <v>98.281133083912366</v>
      </c>
      <c r="BL58" s="249">
        <f t="shared" si="69"/>
        <v>0.4105884064885596</v>
      </c>
      <c r="BM58" s="408">
        <f>'Extract Conc-0.5LOD'!DA42</f>
        <v>70.86666666666666</v>
      </c>
      <c r="BN58" s="249">
        <f>'Extract Conc-0.5LOD'!DB42</f>
        <v>18.433755269432627</v>
      </c>
      <c r="BO58" s="93">
        <f t="shared" si="70"/>
        <v>88.637092463923025</v>
      </c>
      <c r="BP58" s="93">
        <f t="shared" si="71"/>
        <v>2.9557063499891898</v>
      </c>
      <c r="BQ58" s="253">
        <f>'Extract Conc-0.5LOD'!DI42</f>
        <v>0.58499999999999996</v>
      </c>
      <c r="BR58" s="93">
        <f>'Extract Conc-0.5LOD'!DJ42</f>
        <v>8.6602540378443935E-3</v>
      </c>
      <c r="BS58" s="93">
        <f t="shared" si="72"/>
        <v>99.906199893105281</v>
      </c>
      <c r="BT58" s="93">
        <f t="shared" si="73"/>
        <v>1.3886029991187771E-3</v>
      </c>
      <c r="CF58" s="276"/>
      <c r="CG58" s="276"/>
      <c r="CH58" s="276"/>
      <c r="CI58" s="297"/>
      <c r="CT58" s="276"/>
      <c r="CU58" s="276"/>
      <c r="CV58" s="276"/>
      <c r="CW58" s="276"/>
      <c r="CX58" s="276"/>
      <c r="CY58" s="276"/>
      <c r="CZ58" s="276"/>
      <c r="DA58" s="276"/>
      <c r="DB58" s="276"/>
      <c r="DE58" s="89"/>
      <c r="DH58" s="89"/>
      <c r="DL58" s="276"/>
      <c r="DM58" s="276"/>
      <c r="DN58" s="276"/>
      <c r="DO58" s="276"/>
      <c r="DP58" s="276"/>
      <c r="DQ58" s="276"/>
      <c r="DR58" s="276"/>
      <c r="DS58" s="276"/>
      <c r="DT58" s="276"/>
      <c r="DU58" s="276"/>
      <c r="DV58" s="276"/>
      <c r="DW58" s="276"/>
      <c r="DX58" s="276"/>
      <c r="DY58" s="276"/>
      <c r="DZ58" s="276"/>
      <c r="EA58" s="276"/>
      <c r="EB58" s="276"/>
      <c r="EC58" s="276"/>
      <c r="ED58" s="276"/>
      <c r="EE58" s="276"/>
      <c r="EF58" s="276"/>
      <c r="EG58" s="276"/>
      <c r="EH58" s="276"/>
      <c r="EI58" s="276"/>
      <c r="EJ58" s="276"/>
      <c r="EK58" s="276"/>
    </row>
    <row r="59" spans="1:141" s="93" customFormat="1" x14ac:dyDescent="0.25">
      <c r="A59" s="283" t="s">
        <v>183</v>
      </c>
      <c r="B59" s="249">
        <f t="shared" si="56"/>
        <v>1330</v>
      </c>
      <c r="C59" s="223"/>
      <c r="D59" s="213"/>
      <c r="E59" s="225"/>
      <c r="F59" s="213"/>
      <c r="G59" s="225"/>
      <c r="H59" s="213"/>
      <c r="I59" s="225"/>
      <c r="J59" s="213"/>
      <c r="K59" s="213"/>
      <c r="L59" s="276"/>
      <c r="M59" s="283"/>
      <c r="N59" s="225"/>
      <c r="O59" s="225"/>
      <c r="P59" s="213"/>
      <c r="Q59" s="227"/>
      <c r="R59" s="213"/>
      <c r="S59" s="225"/>
      <c r="T59" s="215"/>
      <c r="U59" s="226"/>
      <c r="V59" s="215"/>
      <c r="AI59" s="249">
        <f t="shared" si="60"/>
        <v>45.825756949558397</v>
      </c>
      <c r="AJ59" s="283">
        <f>'Extract Conc-0.5LOD'!AW43</f>
        <v>2423.3333333333335</v>
      </c>
      <c r="AK59" s="93">
        <f>'Extract Conc-0.5LOD'!AX43</f>
        <v>1188.7107862442126</v>
      </c>
      <c r="AL59" s="93">
        <v>0</v>
      </c>
      <c r="AM59" s="93">
        <f t="shared" si="61"/>
        <v>89.376750845429484</v>
      </c>
      <c r="AN59" s="407">
        <f>'Extract Conc-0.5LOD'!BE43</f>
        <v>197.03333333333333</v>
      </c>
      <c r="AO59" s="93">
        <f>'Extract Conc-0.5LOD'!BF43</f>
        <v>103.20418273177364</v>
      </c>
      <c r="AP59" s="93">
        <f t="shared" si="75"/>
        <v>85.185463659147871</v>
      </c>
      <c r="AQ59" s="93">
        <f t="shared" si="62"/>
        <v>7.7597129873514055</v>
      </c>
      <c r="AR59" s="407">
        <f>'Extract Conc-0.5LOD'!BM43</f>
        <v>110.93333333333334</v>
      </c>
      <c r="AS59" s="93">
        <f>'Extract Conc-0.5LOD'!BN43</f>
        <v>31.862412547284194</v>
      </c>
      <c r="AT59" s="93">
        <f t="shared" si="63"/>
        <v>91.659147869674186</v>
      </c>
      <c r="AU59" s="93">
        <f t="shared" si="64"/>
        <v>2.3956701163371656</v>
      </c>
      <c r="AV59" s="407">
        <f>'Extract Conc-0.5LOD'!BU43</f>
        <v>70.933333333333337</v>
      </c>
      <c r="AW59" s="93">
        <f>'Extract Conc-0.5LOD'!BV43</f>
        <v>21.53237871981014</v>
      </c>
      <c r="AX59" s="93">
        <f t="shared" si="65"/>
        <v>94.666666666666671</v>
      </c>
      <c r="AY59" s="89">
        <f t="shared" si="66"/>
        <v>1.6189758435947463</v>
      </c>
      <c r="AZ59" s="93">
        <v>50</v>
      </c>
      <c r="BA59" s="93">
        <v>100</v>
      </c>
      <c r="BB59" s="283" t="s">
        <v>183</v>
      </c>
      <c r="BC59" s="249">
        <f t="shared" si="58"/>
        <v>539.66666666666663</v>
      </c>
      <c r="BD59" s="249">
        <f t="shared" si="59"/>
        <v>136.73819266515596</v>
      </c>
      <c r="BE59" s="249">
        <f>'Extract Conc-0.5LOD'!CK43</f>
        <v>347.33333333333331</v>
      </c>
      <c r="BF59" s="249">
        <f>'Extract Conc-0.5LOD'!CL43</f>
        <v>21.962088546705509</v>
      </c>
      <c r="BG59" s="249">
        <f t="shared" si="74"/>
        <v>35.639283508338472</v>
      </c>
      <c r="BH59" s="249">
        <f t="shared" si="67"/>
        <v>4.0695655120516685</v>
      </c>
      <c r="BI59" s="254">
        <f>'Extract Conc-0.5LOD'!CS43</f>
        <v>8.91</v>
      </c>
      <c r="BJ59" s="249">
        <f>'Extract Conc-0.5LOD'!CT43</f>
        <v>1.6829141392239748</v>
      </c>
      <c r="BK59" s="223">
        <f t="shared" si="68"/>
        <v>98.348980852377991</v>
      </c>
      <c r="BL59" s="249">
        <f t="shared" si="69"/>
        <v>0.31184326236392723</v>
      </c>
      <c r="BM59" s="408">
        <f>'Extract Conc-0.5LOD'!DA43</f>
        <v>108.56666666666666</v>
      </c>
      <c r="BN59" s="249">
        <f>'Extract Conc-0.5LOD'!DB43</f>
        <v>22.540260276521551</v>
      </c>
      <c r="BO59" s="93">
        <f t="shared" si="70"/>
        <v>79.882643607164923</v>
      </c>
      <c r="BP59" s="93">
        <f t="shared" si="71"/>
        <v>4.1767004836049688</v>
      </c>
      <c r="BQ59" s="253">
        <f>'Extract Conc-0.5LOD'!DI43</f>
        <v>0.58499999999999996</v>
      </c>
      <c r="BR59" s="93">
        <f>'Extract Conc-0.5LOD'!DJ43</f>
        <v>8.6602540378443935E-3</v>
      </c>
      <c r="BS59" s="93">
        <f t="shared" si="72"/>
        <v>99.891599752933914</v>
      </c>
      <c r="BT59" s="93">
        <f t="shared" si="73"/>
        <v>1.6047413288211227E-3</v>
      </c>
      <c r="CF59" s="276"/>
      <c r="CG59" s="276"/>
      <c r="CH59" s="276"/>
      <c r="CI59" s="297"/>
      <c r="CT59" s="276"/>
      <c r="CU59" s="276"/>
      <c r="CV59" s="276"/>
      <c r="CW59" s="276"/>
      <c r="CX59" s="276"/>
      <c r="CY59" s="276"/>
      <c r="CZ59" s="276"/>
      <c r="DA59" s="276"/>
      <c r="DB59" s="276"/>
      <c r="DE59" s="89"/>
      <c r="DH59" s="89"/>
      <c r="DL59" s="276"/>
      <c r="DM59" s="276"/>
      <c r="DN59" s="276"/>
      <c r="DO59" s="276"/>
      <c r="DP59" s="276"/>
      <c r="DQ59" s="276"/>
      <c r="DR59" s="276"/>
      <c r="DS59" s="276"/>
      <c r="DT59" s="276"/>
      <c r="DU59" s="276"/>
      <c r="DV59" s="276"/>
      <c r="DW59" s="276"/>
      <c r="DX59" s="276"/>
      <c r="DY59" s="276"/>
      <c r="DZ59" s="276"/>
      <c r="EA59" s="276"/>
      <c r="EB59" s="276"/>
      <c r="EC59" s="276"/>
      <c r="ED59" s="276"/>
      <c r="EE59" s="276"/>
      <c r="EF59" s="276"/>
      <c r="EG59" s="276"/>
      <c r="EH59" s="276"/>
      <c r="EI59" s="276"/>
      <c r="EJ59" s="276"/>
      <c r="EK59" s="276"/>
    </row>
    <row r="60" spans="1:141" s="93" customFormat="1" x14ac:dyDescent="0.25">
      <c r="A60" s="285" t="s">
        <v>191</v>
      </c>
      <c r="B60" s="228">
        <f t="shared" si="56"/>
        <v>0.56833333333333325</v>
      </c>
      <c r="C60" s="228"/>
      <c r="D60" s="213"/>
      <c r="E60" s="226"/>
      <c r="F60" s="213"/>
      <c r="G60" s="226"/>
      <c r="H60" s="213"/>
      <c r="I60" s="226"/>
      <c r="J60" s="213"/>
      <c r="K60" s="213"/>
      <c r="L60" s="276"/>
      <c r="M60" s="285"/>
      <c r="N60" s="225"/>
      <c r="O60" s="225"/>
      <c r="P60" s="213"/>
      <c r="Q60" s="225"/>
      <c r="R60" s="213"/>
      <c r="S60" s="225"/>
      <c r="T60" s="215"/>
      <c r="U60" s="225"/>
      <c r="V60" s="215"/>
      <c r="AI60" s="249">
        <f t="shared" si="60"/>
        <v>3.4034296427770193E-2</v>
      </c>
      <c r="AJ60" s="251">
        <f>'Extract Conc-0.5LOD'!AW44</f>
        <v>0.59666666666666668</v>
      </c>
      <c r="AK60" s="93">
        <f>'Extract Conc-0.5LOD'!AX44</f>
        <v>2.7537852736430536E-2</v>
      </c>
      <c r="AL60" s="93">
        <v>0</v>
      </c>
      <c r="AM60" s="93">
        <f t="shared" si="61"/>
        <v>4.8453699829496548</v>
      </c>
      <c r="AN60" s="253">
        <f>'Extract Conc-0.5LOD'!BE44</f>
        <v>0.59499999999999997</v>
      </c>
      <c r="AO60" s="93">
        <f>'Extract Conc-0.5LOD'!BF44</f>
        <v>0</v>
      </c>
      <c r="AP60" s="93">
        <v>0</v>
      </c>
      <c r="AQ60" s="93">
        <f t="shared" si="62"/>
        <v>0</v>
      </c>
      <c r="AR60" s="253">
        <f>'Extract Conc-0.5LOD'!BM44</f>
        <v>0.59499999999999997</v>
      </c>
      <c r="AS60" s="93">
        <f>'Extract Conc-0.5LOD'!BN44</f>
        <v>0</v>
      </c>
      <c r="AT60" s="93">
        <v>0</v>
      </c>
      <c r="AU60" s="93">
        <f t="shared" si="64"/>
        <v>0</v>
      </c>
      <c r="AV60" s="253">
        <f>'Extract Conc-0.5LOD'!BU44</f>
        <v>0.56833333333333336</v>
      </c>
      <c r="AW60" s="93">
        <f>'Extract Conc-0.5LOD'!BV44</f>
        <v>1.2583057392117869E-2</v>
      </c>
      <c r="AX60" s="93">
        <f t="shared" si="65"/>
        <v>-1.2878587085651816E-14</v>
      </c>
      <c r="AY60" s="89">
        <f t="shared" si="66"/>
        <v>2.2140276936277776</v>
      </c>
      <c r="AZ60" s="93">
        <v>50</v>
      </c>
      <c r="BA60" s="93">
        <v>100</v>
      </c>
      <c r="BB60" s="285" t="s">
        <v>191</v>
      </c>
      <c r="BC60" s="249">
        <f t="shared" si="58"/>
        <v>6273.333333333333</v>
      </c>
      <c r="BD60" s="249">
        <f t="shared" si="59"/>
        <v>2325.1308206923186</v>
      </c>
      <c r="BE60" s="249">
        <f>'Extract Conc-0.5LOD'!CK44</f>
        <v>7130</v>
      </c>
      <c r="BF60" s="249">
        <f>'Extract Conc-0.5LOD'!CL44</f>
        <v>1103.6756769993619</v>
      </c>
      <c r="BG60" s="249">
        <v>0</v>
      </c>
      <c r="BH60" s="249">
        <f t="shared" si="67"/>
        <v>17.593129814017463</v>
      </c>
      <c r="BI60" s="408">
        <f>'Extract Conc-0.5LOD'!CS44</f>
        <v>3146.6666666666665</v>
      </c>
      <c r="BJ60" s="249">
        <f>'Extract Conc-0.5LOD'!CT44</f>
        <v>688.21023919535946</v>
      </c>
      <c r="BK60" s="249">
        <f t="shared" si="68"/>
        <v>49.840595111583418</v>
      </c>
      <c r="BL60" s="249">
        <f t="shared" si="69"/>
        <v>10.970407638608254</v>
      </c>
      <c r="BM60" s="408">
        <f>'Extract Conc-0.5LOD'!DA44</f>
        <v>158.66666666666666</v>
      </c>
      <c r="BN60" s="249">
        <f>'Extract Conc-0.5LOD'!DB44</f>
        <v>46.651187909134059</v>
      </c>
      <c r="BO60" s="93">
        <f t="shared" si="70"/>
        <v>97.470775770456953</v>
      </c>
      <c r="BP60" s="93">
        <f t="shared" si="71"/>
        <v>0.74364274031563271</v>
      </c>
      <c r="BQ60" s="407">
        <f>'Extract Conc-0.5LOD'!DI44</f>
        <v>12.266666666666666</v>
      </c>
      <c r="BR60" s="93">
        <f>'Extract Conc-0.5LOD'!DJ44</f>
        <v>1.5044378795195674</v>
      </c>
      <c r="BS60" s="93">
        <f t="shared" si="72"/>
        <v>99.804463336875656</v>
      </c>
      <c r="BT60" s="93">
        <f t="shared" si="73"/>
        <v>2.398147523144642E-2</v>
      </c>
      <c r="CF60" s="276"/>
      <c r="CG60" s="276"/>
      <c r="CH60" s="276"/>
      <c r="CI60" s="297"/>
      <c r="CT60" s="276"/>
      <c r="CU60" s="276"/>
      <c r="CV60" s="276"/>
      <c r="CW60" s="276"/>
      <c r="CX60" s="276"/>
      <c r="CY60" s="276"/>
      <c r="CZ60" s="276"/>
      <c r="DA60" s="276"/>
      <c r="DB60" s="276"/>
      <c r="DE60" s="89"/>
      <c r="DH60" s="89"/>
      <c r="DL60" s="276"/>
      <c r="DM60" s="276"/>
      <c r="DN60" s="276"/>
      <c r="DO60" s="276"/>
      <c r="DP60" s="276"/>
      <c r="DQ60" s="276"/>
      <c r="DR60" s="276"/>
      <c r="DS60" s="276"/>
      <c r="DT60" s="276"/>
      <c r="DU60" s="276"/>
      <c r="DV60" s="276"/>
      <c r="DW60" s="276"/>
      <c r="DX60" s="276"/>
      <c r="DY60" s="276"/>
      <c r="DZ60" s="276"/>
      <c r="EA60" s="276"/>
      <c r="EB60" s="276"/>
      <c r="EC60" s="276"/>
      <c r="ED60" s="276"/>
      <c r="EE60" s="276"/>
      <c r="EF60" s="276"/>
      <c r="EG60" s="276"/>
      <c r="EH60" s="276"/>
      <c r="EI60" s="276"/>
      <c r="EJ60" s="276"/>
      <c r="EK60" s="276"/>
    </row>
    <row r="61" spans="1:141" s="93" customFormat="1" x14ac:dyDescent="0.25">
      <c r="A61" s="93" t="s">
        <v>197</v>
      </c>
      <c r="B61" s="249">
        <f t="shared" si="56"/>
        <v>170.33333333333334</v>
      </c>
      <c r="C61" s="223"/>
      <c r="D61" s="213"/>
      <c r="E61" s="225"/>
      <c r="F61" s="213"/>
      <c r="G61" s="227"/>
      <c r="H61" s="213"/>
      <c r="I61" s="227"/>
      <c r="J61" s="213"/>
      <c r="K61" s="213"/>
      <c r="L61" s="276"/>
      <c r="N61" s="225"/>
      <c r="O61" s="225"/>
      <c r="P61" s="213"/>
      <c r="Q61" s="225"/>
      <c r="R61" s="213"/>
      <c r="S61" s="225"/>
      <c r="T61" s="215"/>
      <c r="U61" s="225"/>
      <c r="V61" s="215"/>
      <c r="AI61" s="249">
        <f t="shared" si="60"/>
        <v>8.0829037686547611</v>
      </c>
      <c r="AJ61" s="283">
        <f>'Extract Conc-0.5LOD'!AW45</f>
        <v>346.33333333333331</v>
      </c>
      <c r="AK61" s="93">
        <f>'Extract Conc-0.5LOD'!AX45</f>
        <v>44.657959350303315</v>
      </c>
      <c r="AL61" s="93">
        <v>0</v>
      </c>
      <c r="AM61" s="93">
        <f t="shared" si="61"/>
        <v>26.217980049101744</v>
      </c>
      <c r="AN61" s="407">
        <f>'Extract Conc-0.5LOD'!BE45</f>
        <v>929</v>
      </c>
      <c r="AO61" s="93">
        <f>'Extract Conc-0.5LOD'!BF45</f>
        <v>194.13139879988503</v>
      </c>
      <c r="AP61" s="93">
        <v>0</v>
      </c>
      <c r="AQ61" s="93">
        <f t="shared" si="62"/>
        <v>113.97146700580322</v>
      </c>
      <c r="AR61" s="252">
        <f>'Extract Conc-0.5LOD'!BM45</f>
        <v>10.355</v>
      </c>
      <c r="AS61" s="93">
        <f>'Extract Conc-0.5LOD'!BN45</f>
        <v>2.1849599538664357</v>
      </c>
      <c r="AT61" s="250">
        <f t="shared" si="63"/>
        <v>93.920743639921724</v>
      </c>
      <c r="AU61" s="93">
        <f t="shared" si="64"/>
        <v>1.2827553545204138</v>
      </c>
      <c r="AV61" s="252">
        <f>'Extract Conc-0.5LOD'!BU45</f>
        <v>6.78</v>
      </c>
      <c r="AW61" s="93">
        <f>'Extract Conc-0.5LOD'!BV45</f>
        <v>0</v>
      </c>
      <c r="AX61" s="250">
        <f t="shared" si="65"/>
        <v>96.019569471624266</v>
      </c>
      <c r="AY61" s="89">
        <f t="shared" si="66"/>
        <v>0</v>
      </c>
      <c r="AZ61" s="93">
        <v>50</v>
      </c>
      <c r="BA61" s="93">
        <v>100</v>
      </c>
      <c r="BB61" s="93" t="s">
        <v>197</v>
      </c>
      <c r="BC61" s="249">
        <f t="shared" si="58"/>
        <v>209666.66666666666</v>
      </c>
      <c r="BD61" s="249">
        <f t="shared" si="59"/>
        <v>64902.490964009507</v>
      </c>
      <c r="BE61" s="249">
        <f>'Extract Conc-0.5LOD'!CK45</f>
        <v>201666.66666666666</v>
      </c>
      <c r="BF61" s="249">
        <f>'Extract Conc-0.5LOD'!CL45</f>
        <v>34947.579792216457</v>
      </c>
      <c r="BG61" s="249">
        <f t="shared" si="74"/>
        <v>3.8155802861685166</v>
      </c>
      <c r="BH61" s="249">
        <f t="shared" si="67"/>
        <v>16.668162063060297</v>
      </c>
      <c r="BI61" s="408">
        <f>'Extract Conc-0.5LOD'!CS45</f>
        <v>27666.666666666668</v>
      </c>
      <c r="BJ61" s="249">
        <f>'Extract Conc-0.5LOD'!CT45</f>
        <v>5381.7593158123727</v>
      </c>
      <c r="BK61" s="249">
        <f t="shared" si="68"/>
        <v>86.804451510333863</v>
      </c>
      <c r="BL61" s="249">
        <f t="shared" si="69"/>
        <v>2.5668168437896886</v>
      </c>
      <c r="BM61" s="408">
        <f>'Extract Conc-0.5LOD'!DA45</f>
        <v>12123.333333333334</v>
      </c>
      <c r="BN61" s="249">
        <f>'Extract Conc-0.5LOD'!DB45</f>
        <v>4162.4071561217243</v>
      </c>
      <c r="BO61" s="93">
        <f t="shared" si="70"/>
        <v>94.21780604133545</v>
      </c>
      <c r="BP61" s="93">
        <f t="shared" si="71"/>
        <v>1.9852498359881021</v>
      </c>
      <c r="BQ61" s="407">
        <f>'Extract Conc-0.5LOD'!DI45</f>
        <v>536.33333333333337</v>
      </c>
      <c r="BR61" s="93">
        <f>'Extract Conc-0.5LOD'!DJ45</f>
        <v>29.297326385411576</v>
      </c>
      <c r="BS61" s="93">
        <f t="shared" si="72"/>
        <v>99.744197138314789</v>
      </c>
      <c r="BT61" s="93">
        <f t="shared" si="73"/>
        <v>1.3973287624201618E-2</v>
      </c>
      <c r="CF61" s="276"/>
      <c r="CG61" s="276"/>
      <c r="CH61" s="276"/>
      <c r="CI61" s="297"/>
      <c r="CT61" s="276"/>
      <c r="CU61" s="276"/>
      <c r="CV61" s="276"/>
      <c r="CW61" s="276"/>
      <c r="CX61" s="276"/>
      <c r="CY61" s="276"/>
      <c r="CZ61" s="276"/>
      <c r="DA61" s="276"/>
      <c r="DB61" s="276"/>
      <c r="DE61" s="89"/>
      <c r="DH61" s="89"/>
      <c r="DL61" s="276"/>
      <c r="DM61" s="276"/>
      <c r="DN61" s="276"/>
      <c r="DO61" s="276"/>
      <c r="DP61" s="276"/>
      <c r="DQ61" s="276"/>
      <c r="DR61" s="276"/>
      <c r="DS61" s="276"/>
      <c r="DT61" s="276"/>
      <c r="DU61" s="276"/>
      <c r="DV61" s="276"/>
      <c r="DW61" s="276"/>
      <c r="DX61" s="276"/>
      <c r="DY61" s="276"/>
      <c r="DZ61" s="276"/>
      <c r="EA61" s="276"/>
      <c r="EB61" s="276"/>
      <c r="EC61" s="276"/>
      <c r="ED61" s="276"/>
      <c r="EE61" s="276"/>
      <c r="EF61" s="276"/>
      <c r="EG61" s="276"/>
      <c r="EH61" s="276"/>
      <c r="EI61" s="276"/>
      <c r="EJ61" s="276"/>
      <c r="EK61" s="276"/>
    </row>
    <row r="62" spans="1:141" s="93" customFormat="1" x14ac:dyDescent="0.25">
      <c r="A62" s="285" t="s">
        <v>202</v>
      </c>
      <c r="B62" s="249">
        <f t="shared" si="56"/>
        <v>8043.333333333333</v>
      </c>
      <c r="C62" s="223"/>
      <c r="D62" s="213"/>
      <c r="E62" s="225"/>
      <c r="F62" s="213"/>
      <c r="G62" s="227"/>
      <c r="H62" s="213"/>
      <c r="I62" s="225"/>
      <c r="J62" s="213"/>
      <c r="K62" s="213"/>
      <c r="L62" s="276"/>
      <c r="M62" s="285"/>
      <c r="N62" s="225"/>
      <c r="O62" s="225"/>
      <c r="P62" s="213"/>
      <c r="Q62" s="225"/>
      <c r="R62" s="213"/>
      <c r="S62" s="225"/>
      <c r="T62" s="215"/>
      <c r="U62" s="225"/>
      <c r="V62" s="215"/>
      <c r="AI62" s="249">
        <f t="shared" si="60"/>
        <v>593.40823497263113</v>
      </c>
      <c r="AJ62" s="283">
        <f>'Extract Conc-0.5LOD'!AW46</f>
        <v>11066.666666666666</v>
      </c>
      <c r="AK62" s="93">
        <f>'Extract Conc-0.5LOD'!AX46</f>
        <v>493.28828623162474</v>
      </c>
      <c r="AL62" s="93">
        <v>0</v>
      </c>
      <c r="AM62" s="93">
        <f t="shared" si="61"/>
        <v>6.1328837906957254</v>
      </c>
      <c r="AN62" s="407">
        <f>'Extract Conc-0.5LOD'!BE46</f>
        <v>1366.6666666666667</v>
      </c>
      <c r="AO62" s="93">
        <f>'Extract Conc-0.5LOD'!BF46</f>
        <v>381.35722535876187</v>
      </c>
      <c r="AP62" s="93">
        <f t="shared" si="75"/>
        <v>83.00870285951099</v>
      </c>
      <c r="AQ62" s="93">
        <f t="shared" si="62"/>
        <v>4.7412833654218165</v>
      </c>
      <c r="AR62" s="252">
        <f>'Extract Conc-0.5LOD'!BM46</f>
        <v>195.33333333333334</v>
      </c>
      <c r="AS62" s="93">
        <f>'Extract Conc-0.5LOD'!BN46</f>
        <v>159.80613254815975</v>
      </c>
      <c r="AT62" s="250">
        <f t="shared" si="63"/>
        <v>96.357231661831747</v>
      </c>
      <c r="AU62" s="93">
        <f t="shared" si="64"/>
        <v>1.9868147436571921</v>
      </c>
      <c r="AV62" s="407">
        <f>'Extract Conc-0.5LOD'!BU46</f>
        <v>127.66666666666667</v>
      </c>
      <c r="AW62" s="93">
        <f>'Extract Conc-0.5LOD'!BV46</f>
        <v>21.733231083604025</v>
      </c>
      <c r="AX62" s="93">
        <f t="shared" si="65"/>
        <v>98.412764193949442</v>
      </c>
      <c r="AY62" s="89">
        <f t="shared" si="66"/>
        <v>0.27020179548617301</v>
      </c>
      <c r="AZ62" s="93">
        <v>50</v>
      </c>
      <c r="BA62" s="93">
        <v>100</v>
      </c>
      <c r="BB62" s="285" t="s">
        <v>202</v>
      </c>
      <c r="BC62" s="249">
        <f t="shared" si="58"/>
        <v>57566.666666666664</v>
      </c>
      <c r="BD62" s="249">
        <f t="shared" si="59"/>
        <v>1401.1899704655802</v>
      </c>
      <c r="BE62" s="249">
        <f>'Extract Conc-0.5LOD'!CK46</f>
        <v>32933.333333333336</v>
      </c>
      <c r="BF62" s="249">
        <f>'Extract Conc-0.5LOD'!CL46</f>
        <v>3855.2993831002714</v>
      </c>
      <c r="BG62" s="249">
        <f t="shared" si="74"/>
        <v>42.790966994788647</v>
      </c>
      <c r="BH62" s="249">
        <f t="shared" si="67"/>
        <v>6.697103734395391</v>
      </c>
      <c r="BI62" s="408">
        <f>'Extract Conc-0.5LOD'!CS46</f>
        <v>6643.333333333333</v>
      </c>
      <c r="BJ62" s="249">
        <f>'Extract Conc-0.5LOD'!CT46</f>
        <v>1089.6941466913254</v>
      </c>
      <c r="BK62" s="249">
        <f t="shared" si="68"/>
        <v>88.459756803705844</v>
      </c>
      <c r="BL62" s="249">
        <f t="shared" si="69"/>
        <v>1.8929255588152678</v>
      </c>
      <c r="BM62" s="408">
        <f>'Extract Conc-0.5LOD'!DA46</f>
        <v>6140</v>
      </c>
      <c r="BN62" s="249">
        <f>'Extract Conc-0.5LOD'!DB46</f>
        <v>1077.8218776773831</v>
      </c>
      <c r="BO62" s="93">
        <f t="shared" si="70"/>
        <v>89.334105385060795</v>
      </c>
      <c r="BP62" s="93">
        <f t="shared" si="71"/>
        <v>1.8723020457626758</v>
      </c>
      <c r="BQ62" s="407">
        <f>'Extract Conc-0.5LOD'!DI46</f>
        <v>1036.3333333333333</v>
      </c>
      <c r="BR62" s="93">
        <f>'Extract Conc-0.5LOD'!DJ46</f>
        <v>145.25953783945911</v>
      </c>
      <c r="BS62" s="93">
        <f t="shared" si="72"/>
        <v>98.199768384481743</v>
      </c>
      <c r="BT62" s="93">
        <f t="shared" si="73"/>
        <v>0.25233272351961628</v>
      </c>
      <c r="CF62" s="276"/>
      <c r="CG62" s="276"/>
      <c r="CH62" s="276"/>
      <c r="CI62" s="297"/>
      <c r="CT62" s="276"/>
      <c r="CU62" s="276"/>
      <c r="CV62" s="276"/>
      <c r="CW62" s="276"/>
      <c r="CX62" s="276"/>
      <c r="CY62" s="276"/>
      <c r="CZ62" s="276"/>
      <c r="DA62" s="276"/>
      <c r="DB62" s="276"/>
      <c r="DE62" s="89"/>
      <c r="DH62" s="89"/>
      <c r="DL62" s="276"/>
      <c r="DM62" s="276"/>
      <c r="DN62" s="276"/>
      <c r="DO62" s="276"/>
      <c r="DP62" s="276"/>
      <c r="DQ62" s="276"/>
      <c r="DR62" s="276"/>
      <c r="DS62" s="276"/>
      <c r="DT62" s="276"/>
      <c r="DU62" s="276"/>
      <c r="DV62" s="276"/>
      <c r="DW62" s="276"/>
      <c r="DX62" s="276"/>
      <c r="DY62" s="276"/>
      <c r="DZ62" s="276"/>
      <c r="EA62" s="276"/>
      <c r="EB62" s="276"/>
      <c r="EC62" s="276"/>
      <c r="ED62" s="276"/>
      <c r="EE62" s="276"/>
      <c r="EF62" s="276"/>
      <c r="EG62" s="276"/>
      <c r="EH62" s="276"/>
      <c r="EI62" s="276"/>
      <c r="EJ62" s="276"/>
      <c r="EK62" s="276"/>
    </row>
    <row r="63" spans="1:141" s="93" customFormat="1" x14ac:dyDescent="0.25">
      <c r="A63" s="93" t="s">
        <v>212</v>
      </c>
      <c r="B63" s="228">
        <f t="shared" si="56"/>
        <v>0.28466666666666668</v>
      </c>
      <c r="C63" s="228"/>
      <c r="D63" s="213"/>
      <c r="E63" s="226"/>
      <c r="F63" s="213"/>
      <c r="G63" s="226"/>
      <c r="H63" s="213"/>
      <c r="I63" s="226"/>
      <c r="J63" s="213"/>
      <c r="K63" s="213"/>
      <c r="L63" s="276"/>
      <c r="N63" s="226"/>
      <c r="O63" s="226"/>
      <c r="P63" s="213"/>
      <c r="Q63" s="226"/>
      <c r="R63" s="213"/>
      <c r="S63" s="226"/>
      <c r="T63" s="215"/>
      <c r="U63" s="226"/>
      <c r="V63" s="215"/>
      <c r="AI63" s="249">
        <f t="shared" si="60"/>
        <v>1.6540354691884113E-2</v>
      </c>
      <c r="AJ63" s="251">
        <f>'Extract Conc-0.5LOD'!AW47</f>
        <v>0.29799999999999999</v>
      </c>
      <c r="AK63" s="93">
        <f>'Extract Conc-0.5LOD'!AX47</f>
        <v>1.4256577429383266E-2</v>
      </c>
      <c r="AL63" s="93">
        <v>0</v>
      </c>
      <c r="AM63" s="93">
        <f t="shared" si="61"/>
        <v>5.0081653733196498</v>
      </c>
      <c r="AN63" s="253">
        <f>'Extract Conc-0.5LOD'!BE47</f>
        <v>0.29749999999999999</v>
      </c>
      <c r="AO63" s="93">
        <f>'Extract Conc-0.5LOD'!BF47</f>
        <v>0</v>
      </c>
      <c r="AP63" s="93">
        <v>0</v>
      </c>
      <c r="AQ63" s="93">
        <f t="shared" si="62"/>
        <v>0</v>
      </c>
      <c r="AR63" s="253">
        <f>'Extract Conc-0.5LOD'!BM47</f>
        <v>0.29749999999999999</v>
      </c>
      <c r="AS63" s="93">
        <f>'Extract Conc-0.5LOD'!BN47</f>
        <v>0</v>
      </c>
      <c r="AT63" s="93">
        <v>0</v>
      </c>
      <c r="AU63" s="93">
        <f t="shared" si="64"/>
        <v>0</v>
      </c>
      <c r="AV63" s="253">
        <f>'Extract Conc-0.5LOD'!BU47</f>
        <v>0.28416666666666668</v>
      </c>
      <c r="AW63" s="93">
        <f>'Extract Conc-0.5LOD'!BV47</f>
        <v>6.2516664445036617E-3</v>
      </c>
      <c r="AX63" s="93">
        <f t="shared" si="65"/>
        <v>0.17564402810305113</v>
      </c>
      <c r="AY63" s="89">
        <f t="shared" si="66"/>
        <v>2.1961357533385231</v>
      </c>
      <c r="AZ63" s="93">
        <v>50</v>
      </c>
      <c r="BA63" s="93">
        <v>100</v>
      </c>
      <c r="BB63" s="93" t="s">
        <v>212</v>
      </c>
      <c r="BC63" s="228">
        <f t="shared" si="58"/>
        <v>0.30249999999999999</v>
      </c>
      <c r="BD63" s="249">
        <f t="shared" si="59"/>
        <v>4.3301270189221967E-3</v>
      </c>
      <c r="BE63" s="228">
        <f>'Extract Conc-0.5LOD'!CK47</f>
        <v>0.30249999999999999</v>
      </c>
      <c r="BF63" s="249">
        <f>'Extract Conc-0.5LOD'!CL47</f>
        <v>4.3301270189221976E-3</v>
      </c>
      <c r="BG63" s="249">
        <f t="shared" si="74"/>
        <v>0</v>
      </c>
      <c r="BH63" s="249">
        <f t="shared" si="67"/>
        <v>1.431446948404032</v>
      </c>
      <c r="BI63" s="255">
        <f>'Extract Conc-0.5LOD'!CS47</f>
        <v>0.30249999999999999</v>
      </c>
      <c r="BJ63" s="249">
        <f>'Extract Conc-0.5LOD'!CT47</f>
        <v>4.3301270189221976E-3</v>
      </c>
      <c r="BK63" s="249">
        <f t="shared" si="68"/>
        <v>0</v>
      </c>
      <c r="BL63" s="249">
        <f t="shared" si="69"/>
        <v>1.431446948404032</v>
      </c>
      <c r="BM63" s="255">
        <f>'Extract Conc-0.5LOD'!DA47</f>
        <v>0.29933333333333328</v>
      </c>
      <c r="BN63" s="249">
        <f>'Extract Conc-0.5LOD'!DB47</f>
        <v>9.8149545762236459E-3</v>
      </c>
      <c r="BO63" s="93">
        <f t="shared" si="70"/>
        <v>1.046831955922866</v>
      </c>
      <c r="BP63" s="93">
        <f t="shared" si="71"/>
        <v>3.2446130830491393</v>
      </c>
      <c r="BQ63" s="253">
        <f>'Extract Conc-0.5LOD'!DI47</f>
        <v>0.29283333333333333</v>
      </c>
      <c r="BR63" s="93">
        <f>'Extract Conc-0.5LOD'!DJ47</f>
        <v>4.0414518843273836E-3</v>
      </c>
      <c r="BS63" s="93">
        <f t="shared" si="72"/>
        <v>3.1955922865013804</v>
      </c>
      <c r="BT63" s="93">
        <f t="shared" si="73"/>
        <v>1.3360171518437636</v>
      </c>
      <c r="CF63" s="276"/>
      <c r="CG63" s="276"/>
      <c r="CH63" s="276"/>
      <c r="CI63" s="297"/>
      <c r="CT63" s="276"/>
      <c r="CU63" s="276"/>
      <c r="CV63" s="276"/>
      <c r="CW63" s="276"/>
      <c r="CX63" s="276"/>
      <c r="CY63" s="276"/>
      <c r="CZ63" s="276"/>
      <c r="DA63" s="276"/>
      <c r="DB63" s="276"/>
      <c r="DE63" s="89"/>
      <c r="DH63" s="89"/>
      <c r="DL63" s="276"/>
      <c r="DM63" s="276"/>
      <c r="DN63" s="276"/>
      <c r="DO63" s="276"/>
      <c r="DP63" s="276"/>
      <c r="DQ63" s="276"/>
      <c r="DR63" s="276"/>
      <c r="DS63" s="276"/>
      <c r="DT63" s="276"/>
      <c r="DU63" s="276"/>
      <c r="DV63" s="276"/>
      <c r="DW63" s="276"/>
      <c r="DX63" s="276"/>
      <c r="DY63" s="276"/>
      <c r="DZ63" s="276"/>
      <c r="EA63" s="276"/>
      <c r="EB63" s="276"/>
      <c r="EC63" s="276"/>
      <c r="ED63" s="276"/>
      <c r="EE63" s="276"/>
      <c r="EF63" s="276"/>
      <c r="EG63" s="276"/>
      <c r="EH63" s="276"/>
      <c r="EI63" s="276"/>
      <c r="EJ63" s="276"/>
      <c r="EK63" s="276"/>
    </row>
    <row r="64" spans="1:141" s="93" customFormat="1" x14ac:dyDescent="0.25">
      <c r="A64" s="285" t="s">
        <v>216</v>
      </c>
      <c r="B64" s="228">
        <f t="shared" si="56"/>
        <v>0.56833333333333325</v>
      </c>
      <c r="C64" s="228"/>
      <c r="D64" s="213"/>
      <c r="E64" s="226"/>
      <c r="F64" s="213"/>
      <c r="G64" s="226"/>
      <c r="H64" s="213"/>
      <c r="I64" s="226"/>
      <c r="J64" s="213"/>
      <c r="K64" s="213"/>
      <c r="L64" s="276"/>
      <c r="M64" s="285"/>
      <c r="N64" s="226"/>
      <c r="O64" s="226"/>
      <c r="P64" s="213"/>
      <c r="Q64" s="226"/>
      <c r="R64" s="213"/>
      <c r="S64" s="226"/>
      <c r="T64" s="215"/>
      <c r="U64" s="226"/>
      <c r="V64" s="215"/>
      <c r="AI64" s="249">
        <f t="shared" si="60"/>
        <v>3.4034296427770193E-2</v>
      </c>
      <c r="AJ64" s="251">
        <f>'Extract Conc-0.5LOD'!AW48</f>
        <v>0.59666666666666668</v>
      </c>
      <c r="AK64" s="93">
        <f>'Extract Conc-0.5LOD'!AX48</f>
        <v>2.7537852736430536E-2</v>
      </c>
      <c r="AL64" s="93">
        <v>0</v>
      </c>
      <c r="AM64" s="93">
        <f t="shared" si="61"/>
        <v>4.8453699829496548</v>
      </c>
      <c r="AN64" s="253">
        <f>'Extract Conc-0.5LOD'!BE48</f>
        <v>0.59499999999999997</v>
      </c>
      <c r="AO64" s="93">
        <f>'Extract Conc-0.5LOD'!BF48</f>
        <v>0</v>
      </c>
      <c r="AP64" s="93">
        <v>0</v>
      </c>
      <c r="AQ64" s="93">
        <f t="shared" si="62"/>
        <v>0</v>
      </c>
      <c r="AR64" s="253">
        <f>'Extract Conc-0.5LOD'!BM48</f>
        <v>0.59499999999999997</v>
      </c>
      <c r="AS64" s="93">
        <f>'Extract Conc-0.5LOD'!BN48</f>
        <v>0</v>
      </c>
      <c r="AT64" s="93">
        <v>0</v>
      </c>
      <c r="AU64" s="93">
        <f t="shared" si="64"/>
        <v>0</v>
      </c>
      <c r="AV64" s="253">
        <f>'Extract Conc-0.5LOD'!BU48</f>
        <v>0.56833333333333336</v>
      </c>
      <c r="AW64" s="93">
        <f>'Extract Conc-0.5LOD'!BV48</f>
        <v>1.2583057392117869E-2</v>
      </c>
      <c r="AX64" s="93">
        <f t="shared" si="65"/>
        <v>-1.2878587085651816E-14</v>
      </c>
      <c r="AY64" s="89">
        <f t="shared" si="66"/>
        <v>2.2140276936277776</v>
      </c>
      <c r="AZ64" s="93">
        <v>50</v>
      </c>
      <c r="BA64" s="93">
        <v>100</v>
      </c>
      <c r="BB64" s="285" t="s">
        <v>216</v>
      </c>
      <c r="BC64" s="228">
        <f t="shared" si="58"/>
        <v>0.60499999999999998</v>
      </c>
      <c r="BD64" s="249">
        <f t="shared" si="59"/>
        <v>8.6602540378443935E-3</v>
      </c>
      <c r="BE64" s="228">
        <f>'Extract Conc-0.5LOD'!CK48</f>
        <v>0.60499999999999998</v>
      </c>
      <c r="BF64" s="249">
        <f>'Extract Conc-0.5LOD'!CL48</f>
        <v>8.6602540378443952E-3</v>
      </c>
      <c r="BG64" s="249">
        <f t="shared" si="74"/>
        <v>0</v>
      </c>
      <c r="BH64" s="249">
        <f t="shared" si="67"/>
        <v>1.431446948404032</v>
      </c>
      <c r="BI64" s="255">
        <f>'Extract Conc-0.5LOD'!CS48</f>
        <v>0.60499999999999998</v>
      </c>
      <c r="BJ64" s="249">
        <f>'Extract Conc-0.5LOD'!CT48</f>
        <v>8.6602540378443952E-3</v>
      </c>
      <c r="BK64" s="249">
        <f t="shared" si="68"/>
        <v>0</v>
      </c>
      <c r="BL64" s="249">
        <f t="shared" si="69"/>
        <v>1.431446948404032</v>
      </c>
      <c r="BM64" s="255">
        <f>'Extract Conc-0.5LOD'!DA48</f>
        <v>0.59833333333333327</v>
      </c>
      <c r="BN64" s="249">
        <f>'Extract Conc-0.5LOD'!DB48</f>
        <v>2.0207259421636918E-2</v>
      </c>
      <c r="BO64" s="93">
        <f t="shared" si="70"/>
        <v>1.1019283746556481</v>
      </c>
      <c r="BP64" s="93">
        <f t="shared" si="71"/>
        <v>3.3400428796094079</v>
      </c>
      <c r="BQ64" s="253">
        <f>'Extract Conc-0.5LOD'!DI48</f>
        <v>0.58499999999999996</v>
      </c>
      <c r="BR64" s="93">
        <f>'Extract Conc-0.5LOD'!DJ48</f>
        <v>8.6602540378443935E-3</v>
      </c>
      <c r="BS64" s="93">
        <f t="shared" si="72"/>
        <v>3.3057851239669453</v>
      </c>
      <c r="BT64" s="93">
        <f t="shared" si="73"/>
        <v>1.4314469484040311</v>
      </c>
      <c r="CF64" s="276"/>
      <c r="CG64" s="276"/>
      <c r="CH64" s="276"/>
      <c r="CI64" s="297"/>
      <c r="CT64" s="276"/>
      <c r="CU64" s="276"/>
      <c r="CV64" s="276"/>
      <c r="CW64" s="276"/>
      <c r="CX64" s="276"/>
      <c r="CY64" s="276"/>
      <c r="CZ64" s="276"/>
      <c r="DA64" s="276"/>
      <c r="DB64" s="276"/>
      <c r="DE64" s="89"/>
      <c r="DH64" s="89"/>
      <c r="DL64" s="276"/>
      <c r="DM64" s="276"/>
      <c r="DN64" s="276"/>
      <c r="DO64" s="276"/>
      <c r="DP64" s="276"/>
      <c r="DQ64" s="276"/>
      <c r="DR64" s="276"/>
      <c r="DS64" s="276"/>
      <c r="DT64" s="276"/>
      <c r="DU64" s="276"/>
      <c r="DV64" s="276"/>
      <c r="DW64" s="276"/>
      <c r="DX64" s="276"/>
      <c r="DY64" s="276"/>
      <c r="DZ64" s="276"/>
      <c r="EA64" s="276"/>
      <c r="EB64" s="276"/>
      <c r="EC64" s="276"/>
      <c r="ED64" s="276"/>
      <c r="EE64" s="276"/>
      <c r="EF64" s="276"/>
      <c r="EG64" s="276"/>
      <c r="EH64" s="276"/>
      <c r="EI64" s="276"/>
      <c r="EJ64" s="276"/>
      <c r="EK64" s="276"/>
    </row>
    <row r="65" spans="1:141" s="93" customFormat="1" x14ac:dyDescent="0.25">
      <c r="A65" s="93" t="s">
        <v>220</v>
      </c>
      <c r="B65" s="228">
        <f t="shared" si="56"/>
        <v>0.28466666666666668</v>
      </c>
      <c r="C65" s="228"/>
      <c r="D65" s="213"/>
      <c r="E65" s="226"/>
      <c r="F65" s="213"/>
      <c r="G65" s="226"/>
      <c r="H65" s="213"/>
      <c r="I65" s="226"/>
      <c r="J65" s="213"/>
      <c r="K65" s="213"/>
      <c r="L65" s="276"/>
      <c r="N65" s="226"/>
      <c r="O65" s="226"/>
      <c r="P65" s="213"/>
      <c r="Q65" s="226"/>
      <c r="R65" s="213"/>
      <c r="S65" s="226"/>
      <c r="T65" s="215"/>
      <c r="U65" s="226"/>
      <c r="V65" s="215"/>
      <c r="AI65" s="249">
        <f t="shared" si="60"/>
        <v>1.6540354691884113E-2</v>
      </c>
      <c r="AJ65" s="251">
        <f>'Extract Conc-0.5LOD'!AW49</f>
        <v>0.29799999999999999</v>
      </c>
      <c r="AK65" s="93">
        <f>'Extract Conc-0.5LOD'!AX49</f>
        <v>1.4256577429383266E-2</v>
      </c>
      <c r="AL65" s="93">
        <v>0</v>
      </c>
      <c r="AM65" s="93">
        <f t="shared" si="61"/>
        <v>5.0081653733196498</v>
      </c>
      <c r="AN65" s="253">
        <f>'Extract Conc-0.5LOD'!BE49</f>
        <v>0.29749999999999999</v>
      </c>
      <c r="AO65" s="93">
        <f>'Extract Conc-0.5LOD'!BF49</f>
        <v>0</v>
      </c>
      <c r="AP65" s="93">
        <v>0</v>
      </c>
      <c r="AQ65" s="93">
        <f t="shared" si="62"/>
        <v>0</v>
      </c>
      <c r="AR65" s="253">
        <f>'Extract Conc-0.5LOD'!BM49</f>
        <v>0.29749999999999999</v>
      </c>
      <c r="AS65" s="93">
        <f>'Extract Conc-0.5LOD'!BN49</f>
        <v>0</v>
      </c>
      <c r="AT65" s="93">
        <v>0</v>
      </c>
      <c r="AU65" s="93">
        <f t="shared" si="64"/>
        <v>0</v>
      </c>
      <c r="AV65" s="253">
        <f>'Extract Conc-0.5LOD'!BU49</f>
        <v>0.28416666666666668</v>
      </c>
      <c r="AW65" s="93">
        <f>'Extract Conc-0.5LOD'!BV49</f>
        <v>6.2516664445036617E-3</v>
      </c>
      <c r="AX65" s="93">
        <f t="shared" si="65"/>
        <v>0.17564402810305113</v>
      </c>
      <c r="AY65" s="89">
        <f t="shared" si="66"/>
        <v>2.1961357533385231</v>
      </c>
      <c r="AZ65" s="93">
        <v>50</v>
      </c>
      <c r="BA65" s="93">
        <v>100</v>
      </c>
      <c r="BB65" s="93" t="s">
        <v>220</v>
      </c>
      <c r="BC65" s="228">
        <f t="shared" si="58"/>
        <v>0.30249999999999999</v>
      </c>
      <c r="BD65" s="249">
        <f t="shared" si="59"/>
        <v>4.3301270189221967E-3</v>
      </c>
      <c r="BE65" s="228">
        <f>'Extract Conc-0.5LOD'!CK49</f>
        <v>0.30249999999999999</v>
      </c>
      <c r="BF65" s="249">
        <f>'Extract Conc-0.5LOD'!CL49</f>
        <v>4.3301270189221976E-3</v>
      </c>
      <c r="BG65" s="249">
        <f t="shared" si="74"/>
        <v>0</v>
      </c>
      <c r="BH65" s="249">
        <f t="shared" si="67"/>
        <v>1.431446948404032</v>
      </c>
      <c r="BI65" s="255">
        <f>'Extract Conc-0.5LOD'!CS49</f>
        <v>0.30249999999999999</v>
      </c>
      <c r="BJ65" s="249">
        <f>'Extract Conc-0.5LOD'!CT49</f>
        <v>4.3301270189221976E-3</v>
      </c>
      <c r="BK65" s="249">
        <f t="shared" si="68"/>
        <v>0</v>
      </c>
      <c r="BL65" s="249">
        <f t="shared" si="69"/>
        <v>1.431446948404032</v>
      </c>
      <c r="BM65" s="255">
        <f>'Extract Conc-0.5LOD'!DA49</f>
        <v>0.29933333333333328</v>
      </c>
      <c r="BN65" s="249">
        <f>'Extract Conc-0.5LOD'!DB49</f>
        <v>9.8149545762236459E-3</v>
      </c>
      <c r="BO65" s="93">
        <f t="shared" si="70"/>
        <v>1.046831955922866</v>
      </c>
      <c r="BP65" s="93">
        <f t="shared" si="71"/>
        <v>3.2446130830491393</v>
      </c>
      <c r="BQ65" s="253">
        <f>'Extract Conc-0.5LOD'!DI49</f>
        <v>0.29283333333333333</v>
      </c>
      <c r="BR65" s="93">
        <f>'Extract Conc-0.5LOD'!DJ49</f>
        <v>4.0414518843273836E-3</v>
      </c>
      <c r="BS65" s="93">
        <f t="shared" si="72"/>
        <v>3.1955922865013804</v>
      </c>
      <c r="BT65" s="93">
        <f t="shared" si="73"/>
        <v>1.3360171518437636</v>
      </c>
      <c r="CB65" s="276"/>
      <c r="CC65" s="276"/>
      <c r="CD65" s="276"/>
      <c r="CE65" s="276"/>
      <c r="CF65" s="276"/>
      <c r="CG65" s="276"/>
      <c r="CH65" s="276"/>
      <c r="CI65" s="297"/>
      <c r="CJ65" s="276"/>
      <c r="CK65" s="276"/>
      <c r="CL65" s="276"/>
      <c r="CT65" s="276"/>
      <c r="CU65" s="276"/>
      <c r="CV65" s="276"/>
      <c r="CW65" s="276"/>
      <c r="CX65" s="276"/>
      <c r="CY65" s="276"/>
      <c r="CZ65" s="276"/>
      <c r="DA65" s="276"/>
      <c r="DB65" s="276"/>
      <c r="DE65" s="89"/>
      <c r="DH65" s="89"/>
      <c r="DL65" s="276"/>
      <c r="DM65" s="276"/>
      <c r="DN65" s="276"/>
      <c r="DO65" s="276"/>
      <c r="DP65" s="276"/>
      <c r="DQ65" s="276"/>
      <c r="DR65" s="276"/>
      <c r="DS65" s="276"/>
      <c r="DT65" s="276"/>
      <c r="DU65" s="276"/>
      <c r="DV65" s="276"/>
      <c r="DW65" s="276"/>
      <c r="DX65" s="276"/>
      <c r="DY65" s="276"/>
      <c r="DZ65" s="276"/>
      <c r="EA65" s="276"/>
      <c r="EB65" s="276"/>
      <c r="EC65" s="276"/>
      <c r="ED65" s="276"/>
      <c r="EE65" s="276"/>
      <c r="EF65" s="276"/>
      <c r="EG65" s="276"/>
      <c r="EH65" s="276"/>
      <c r="EI65" s="276"/>
      <c r="EJ65" s="276"/>
      <c r="EK65" s="276"/>
    </row>
    <row r="66" spans="1:141" s="93" customFormat="1" x14ac:dyDescent="0.25">
      <c r="A66" s="285" t="s">
        <v>224</v>
      </c>
      <c r="B66" s="228">
        <f t="shared" si="56"/>
        <v>0.56833333333333325</v>
      </c>
      <c r="C66" s="228"/>
      <c r="D66" s="213"/>
      <c r="E66" s="226"/>
      <c r="F66" s="213"/>
      <c r="G66" s="226"/>
      <c r="H66" s="213"/>
      <c r="I66" s="226"/>
      <c r="J66" s="213"/>
      <c r="K66" s="213"/>
      <c r="L66" s="276"/>
      <c r="M66" s="285"/>
      <c r="N66" s="226"/>
      <c r="O66" s="226"/>
      <c r="P66" s="213"/>
      <c r="Q66" s="226"/>
      <c r="R66" s="213"/>
      <c r="S66" s="226"/>
      <c r="T66" s="215"/>
      <c r="U66" s="226"/>
      <c r="V66" s="215"/>
      <c r="AI66" s="249">
        <f t="shared" si="60"/>
        <v>3.4034296427770193E-2</v>
      </c>
      <c r="AJ66" s="251">
        <f>'Extract Conc-0.5LOD'!AW50</f>
        <v>0.59933333333333338</v>
      </c>
      <c r="AK66" s="93">
        <f>'Extract Conc-0.5LOD'!AX50</f>
        <v>2.7682726262659441E-2</v>
      </c>
      <c r="AL66" s="93">
        <v>0</v>
      </c>
      <c r="AM66" s="93">
        <f t="shared" si="61"/>
        <v>4.870860925981134</v>
      </c>
      <c r="AN66" s="253">
        <f>'Extract Conc-0.5LOD'!BE50</f>
        <v>0.59499999999999997</v>
      </c>
      <c r="AO66" s="93">
        <f>'Extract Conc-0.5LOD'!BF50</f>
        <v>0</v>
      </c>
      <c r="AP66" s="93">
        <v>0</v>
      </c>
      <c r="AQ66" s="93">
        <f t="shared" si="62"/>
        <v>0</v>
      </c>
      <c r="AR66" s="253">
        <f>'Extract Conc-0.5LOD'!BM50</f>
        <v>0.59499999999999997</v>
      </c>
      <c r="AS66" s="93">
        <f>'Extract Conc-0.5LOD'!BN50</f>
        <v>0</v>
      </c>
      <c r="AT66" s="93">
        <v>0</v>
      </c>
      <c r="AU66" s="93">
        <f t="shared" si="64"/>
        <v>0</v>
      </c>
      <c r="AV66" s="253">
        <f>'Extract Conc-0.5LOD'!BU50</f>
        <v>0.56833333333333336</v>
      </c>
      <c r="AW66" s="93">
        <f>'Extract Conc-0.5LOD'!BV50</f>
        <v>1.2583057392117869E-2</v>
      </c>
      <c r="AX66" s="93">
        <f t="shared" si="65"/>
        <v>-1.2878587085651816E-14</v>
      </c>
      <c r="AY66" s="89">
        <f t="shared" si="66"/>
        <v>2.2140276936277776</v>
      </c>
      <c r="AZ66" s="93">
        <v>50</v>
      </c>
      <c r="BA66" s="93">
        <v>100</v>
      </c>
      <c r="BB66" s="285" t="s">
        <v>224</v>
      </c>
      <c r="BC66" s="228">
        <f t="shared" si="58"/>
        <v>0.60499999999999998</v>
      </c>
      <c r="BD66" s="249">
        <f t="shared" si="59"/>
        <v>8.6602540378443935E-3</v>
      </c>
      <c r="BE66" s="228">
        <f>'Extract Conc-0.5LOD'!CK50</f>
        <v>0.60499999999999998</v>
      </c>
      <c r="BF66" s="249">
        <f>'Extract Conc-0.5LOD'!CL50</f>
        <v>8.6602540378443952E-3</v>
      </c>
      <c r="BG66" s="249">
        <f t="shared" si="74"/>
        <v>0</v>
      </c>
      <c r="BH66" s="249">
        <f t="shared" si="67"/>
        <v>1.431446948404032</v>
      </c>
      <c r="BI66" s="255">
        <f>'Extract Conc-0.5LOD'!CS50</f>
        <v>0.60499999999999998</v>
      </c>
      <c r="BJ66" s="249">
        <f>'Extract Conc-0.5LOD'!CT50</f>
        <v>8.6602540378443952E-3</v>
      </c>
      <c r="BK66" s="249">
        <f t="shared" si="68"/>
        <v>0</v>
      </c>
      <c r="BL66" s="249">
        <f t="shared" si="69"/>
        <v>1.431446948404032</v>
      </c>
      <c r="BM66" s="255">
        <f>'Extract Conc-0.5LOD'!DA50</f>
        <v>0.59833333333333327</v>
      </c>
      <c r="BN66" s="249">
        <f>'Extract Conc-0.5LOD'!DB50</f>
        <v>2.0207259421636918E-2</v>
      </c>
      <c r="BO66" s="93">
        <f t="shared" si="70"/>
        <v>1.1019283746556481</v>
      </c>
      <c r="BP66" s="93">
        <f t="shared" si="71"/>
        <v>3.3400428796094079</v>
      </c>
      <c r="BQ66" s="253">
        <f>'Extract Conc-0.5LOD'!DI50</f>
        <v>0.58499999999999996</v>
      </c>
      <c r="BR66" s="93">
        <f>'Extract Conc-0.5LOD'!DJ50</f>
        <v>8.6602540378443935E-3</v>
      </c>
      <c r="BS66" s="93">
        <f t="shared" si="72"/>
        <v>3.3057851239669453</v>
      </c>
      <c r="BT66" s="93">
        <f t="shared" si="73"/>
        <v>1.4314469484040311</v>
      </c>
      <c r="CB66" s="276"/>
      <c r="CC66" s="276"/>
      <c r="CD66" s="276"/>
      <c r="CE66" s="276"/>
      <c r="CF66" s="276"/>
      <c r="CG66" s="276"/>
      <c r="CH66" s="276"/>
      <c r="CI66" s="297"/>
      <c r="CJ66" s="276"/>
      <c r="CK66" s="276"/>
      <c r="CL66" s="276"/>
      <c r="CT66" s="276"/>
      <c r="CU66" s="276"/>
      <c r="CV66" s="276"/>
      <c r="CW66" s="276"/>
      <c r="CX66" s="276"/>
      <c r="CY66" s="276"/>
      <c r="CZ66" s="276"/>
      <c r="DA66" s="276"/>
      <c r="DB66" s="276"/>
      <c r="DE66" s="89"/>
      <c r="DH66" s="89"/>
      <c r="DL66" s="276"/>
      <c r="DM66" s="276"/>
      <c r="DN66" s="276"/>
      <c r="DO66" s="276"/>
      <c r="DP66" s="276"/>
      <c r="DQ66" s="276"/>
      <c r="DR66" s="276"/>
      <c r="DS66" s="276"/>
      <c r="DT66" s="276"/>
      <c r="DU66" s="276"/>
      <c r="DV66" s="276"/>
      <c r="DW66" s="276"/>
      <c r="DX66" s="276"/>
      <c r="DY66" s="276"/>
      <c r="DZ66" s="276"/>
      <c r="EA66" s="276"/>
      <c r="EB66" s="276"/>
      <c r="EC66" s="276"/>
      <c r="ED66" s="276"/>
      <c r="EE66" s="276"/>
      <c r="EF66" s="276"/>
      <c r="EG66" s="276"/>
      <c r="EH66" s="276"/>
      <c r="EI66" s="276"/>
      <c r="EJ66" s="276"/>
      <c r="EK66" s="276"/>
    </row>
    <row r="67" spans="1:141" s="93" customFormat="1" x14ac:dyDescent="0.25">
      <c r="B67" s="213"/>
      <c r="C67" s="213"/>
      <c r="D67" s="213"/>
      <c r="E67" s="213"/>
      <c r="F67" s="213"/>
      <c r="G67" s="213"/>
      <c r="H67" s="213"/>
      <c r="I67" s="213"/>
      <c r="J67" s="213"/>
      <c r="K67" s="213"/>
      <c r="L67" s="276"/>
      <c r="M67" s="276"/>
      <c r="N67" s="276"/>
      <c r="O67" s="276"/>
      <c r="P67" s="276"/>
      <c r="Q67" s="276"/>
      <c r="R67" s="276"/>
      <c r="S67" s="276"/>
      <c r="T67" s="276"/>
      <c r="U67" s="213"/>
      <c r="V67" s="89"/>
      <c r="CB67" s="276"/>
      <c r="CC67" s="276"/>
      <c r="CD67" s="276"/>
      <c r="CE67" s="276"/>
      <c r="CF67" s="276"/>
      <c r="CG67" s="276"/>
      <c r="CH67" s="276"/>
      <c r="CI67" s="297"/>
      <c r="CJ67" s="276"/>
      <c r="CK67" s="276"/>
      <c r="CL67" s="276"/>
      <c r="CT67" s="276"/>
      <c r="CU67" s="276"/>
      <c r="CV67" s="276"/>
      <c r="CW67" s="276"/>
      <c r="CX67" s="276"/>
      <c r="CY67" s="276"/>
      <c r="CZ67" s="276"/>
      <c r="DA67" s="276"/>
      <c r="DB67" s="276"/>
      <c r="DE67" s="89"/>
      <c r="DH67" s="89"/>
      <c r="DL67" s="276"/>
      <c r="DM67" s="276"/>
      <c r="DN67" s="276"/>
      <c r="DO67" s="276"/>
      <c r="DP67" s="276"/>
      <c r="DQ67" s="276"/>
      <c r="DR67" s="276"/>
      <c r="DS67" s="276"/>
      <c r="DT67" s="276"/>
      <c r="DU67" s="276"/>
      <c r="DV67" s="276"/>
      <c r="DW67" s="276"/>
      <c r="DX67" s="276"/>
      <c r="DY67" s="276"/>
      <c r="DZ67" s="276"/>
      <c r="EA67" s="276"/>
      <c r="EB67" s="276"/>
      <c r="EC67" s="276"/>
      <c r="ED67" s="276"/>
      <c r="EE67" s="276"/>
      <c r="EF67" s="276"/>
      <c r="EG67" s="276"/>
      <c r="EH67" s="276"/>
      <c r="EI67" s="276"/>
      <c r="EJ67" s="276"/>
      <c r="EK67" s="276"/>
    </row>
    <row r="68" spans="1:141" s="93" customFormat="1" x14ac:dyDescent="0.25">
      <c r="A68" s="93" t="s">
        <v>1770</v>
      </c>
      <c r="B68" s="276"/>
      <c r="C68" s="276"/>
      <c r="D68" s="276"/>
      <c r="E68" s="213"/>
      <c r="F68" s="213"/>
      <c r="G68" s="213"/>
      <c r="H68" s="213"/>
      <c r="I68" s="213"/>
      <c r="J68" s="213"/>
      <c r="K68" s="276"/>
      <c r="L68" s="276"/>
      <c r="M68" s="276"/>
      <c r="N68" s="276"/>
      <c r="O68" s="276"/>
      <c r="P68" s="276"/>
      <c r="Q68" s="276"/>
      <c r="R68" s="276"/>
      <c r="S68" s="276"/>
      <c r="T68" s="213"/>
      <c r="V68" s="89"/>
      <c r="CA68" s="276"/>
      <c r="CB68" s="276"/>
      <c r="CC68" s="276"/>
      <c r="CD68" s="276"/>
      <c r="CE68" s="276"/>
      <c r="CF68" s="276"/>
      <c r="CG68" s="276"/>
      <c r="CH68" s="297"/>
      <c r="CI68" s="276"/>
      <c r="CJ68" s="276"/>
      <c r="CK68" s="276"/>
      <c r="CT68" s="276"/>
      <c r="CU68" s="276"/>
      <c r="CV68" s="276"/>
      <c r="CW68" s="276"/>
      <c r="CX68" s="276"/>
      <c r="CY68" s="276"/>
      <c r="CZ68" s="276"/>
      <c r="DA68" s="276"/>
      <c r="DB68" s="276"/>
      <c r="DD68" s="89"/>
      <c r="DG68" s="89"/>
      <c r="DJ68" s="89"/>
      <c r="DK68" s="298"/>
      <c r="DL68" s="276"/>
      <c r="DM68" s="276"/>
      <c r="DN68" s="276"/>
      <c r="DO68" s="276"/>
      <c r="DP68" s="276"/>
      <c r="DQ68" s="276"/>
      <c r="DR68" s="276"/>
      <c r="DS68" s="276"/>
      <c r="DT68" s="276"/>
      <c r="DU68" s="276"/>
      <c r="DV68" s="276"/>
      <c r="DW68" s="276"/>
      <c r="DX68" s="276"/>
      <c r="DY68" s="276"/>
      <c r="DZ68" s="276"/>
      <c r="EA68" s="276"/>
      <c r="EB68" s="276"/>
      <c r="EC68" s="276"/>
      <c r="ED68" s="276"/>
      <c r="EE68" s="276"/>
      <c r="EF68" s="276"/>
      <c r="EG68" s="276"/>
      <c r="EH68" s="276"/>
      <c r="EI68" s="276"/>
      <c r="EJ68" s="276"/>
      <c r="EK68" s="276"/>
    </row>
    <row r="69" spans="1:141" x14ac:dyDescent="0.25">
      <c r="AO69" s="276"/>
      <c r="AP69" s="276"/>
      <c r="AS69" s="276"/>
      <c r="AT69" s="277"/>
      <c r="AU69" s="276"/>
      <c r="AV69" s="276"/>
      <c r="AW69" s="277"/>
      <c r="AX69" s="276"/>
      <c r="AY69" s="276"/>
      <c r="AZ69" s="276"/>
      <c r="BA69" s="276"/>
      <c r="BB69" s="277"/>
      <c r="BN69" s="93"/>
      <c r="BO69" s="15"/>
      <c r="BP69" s="13"/>
      <c r="BQ69" s="15"/>
      <c r="BR69" s="13"/>
      <c r="BS69" s="15"/>
      <c r="BT69" s="13"/>
      <c r="BU69" s="15"/>
      <c r="BV69" s="13"/>
      <c r="BW69" s="15"/>
      <c r="BX69" s="93"/>
      <c r="BY69" s="331"/>
      <c r="BZ69" s="331"/>
      <c r="CA69" s="276"/>
      <c r="CB69" s="277"/>
      <c r="CC69" s="277"/>
      <c r="CD69" s="276"/>
      <c r="CE69" s="276"/>
      <c r="CF69" s="276"/>
      <c r="CG69" s="276"/>
      <c r="CH69" s="297"/>
      <c r="CI69" s="276"/>
      <c r="CJ69" s="334"/>
      <c r="CK69" s="335"/>
      <c r="CL69" s="15"/>
      <c r="CM69" s="13"/>
      <c r="CN69" s="15"/>
      <c r="CO69" s="13"/>
      <c r="CP69" s="15"/>
      <c r="CQ69" s="13"/>
      <c r="CR69" s="15"/>
      <c r="CS69" s="15"/>
      <c r="CT69" s="335"/>
      <c r="CU69" s="335"/>
      <c r="CV69" s="335"/>
      <c r="CW69" s="335"/>
      <c r="CX69" s="335"/>
      <c r="CY69" s="335"/>
      <c r="CZ69" s="335"/>
      <c r="DA69" s="335"/>
      <c r="DB69" s="335"/>
      <c r="DE69" s="13"/>
      <c r="DH69" s="13"/>
      <c r="DL69" s="276"/>
      <c r="DM69" s="276"/>
      <c r="DN69" s="276"/>
      <c r="DO69" s="276"/>
      <c r="DP69" s="276"/>
      <c r="DQ69" s="276"/>
      <c r="DR69" s="276"/>
      <c r="DS69" s="276"/>
      <c r="DT69" s="276"/>
      <c r="DU69" s="276"/>
      <c r="DV69" s="276"/>
      <c r="DW69" s="276"/>
      <c r="DX69" s="276"/>
      <c r="DY69" s="276"/>
      <c r="DZ69" s="276"/>
      <c r="EA69" s="276"/>
      <c r="EB69" s="276"/>
      <c r="EC69" s="276"/>
      <c r="ED69" s="276"/>
      <c r="EE69" s="276"/>
      <c r="EF69" s="276"/>
      <c r="EG69" s="276"/>
      <c r="EH69" s="276"/>
      <c r="EI69" s="276"/>
      <c r="EJ69" s="276"/>
      <c r="EK69" s="276"/>
    </row>
    <row r="70" spans="1:141" x14ac:dyDescent="0.25">
      <c r="AO70" s="276"/>
      <c r="AP70" s="276"/>
      <c r="AS70" s="276"/>
      <c r="AT70" s="277"/>
      <c r="AU70" s="276"/>
      <c r="AV70" s="276"/>
      <c r="AW70" s="277"/>
      <c r="AX70" s="276"/>
      <c r="AY70" s="276"/>
      <c r="AZ70" s="276"/>
      <c r="BA70" s="276"/>
      <c r="BB70" s="277"/>
      <c r="BN70" s="93"/>
      <c r="BO70" s="15"/>
      <c r="BP70" s="13"/>
      <c r="BQ70" s="15"/>
      <c r="BR70" s="13"/>
      <c r="BS70" s="15"/>
      <c r="BT70" s="13"/>
      <c r="BU70" s="15"/>
      <c r="BV70" s="13"/>
      <c r="BW70" s="15"/>
      <c r="BX70" s="93"/>
      <c r="BY70" s="331"/>
      <c r="BZ70" s="331"/>
      <c r="CA70" s="276"/>
      <c r="CB70" s="277"/>
      <c r="CC70" s="277"/>
      <c r="CD70" s="276"/>
      <c r="CE70" s="276"/>
      <c r="CF70" s="276"/>
      <c r="CG70" s="276"/>
      <c r="CH70" s="297"/>
      <c r="CI70" s="276"/>
      <c r="CJ70" s="334"/>
      <c r="CK70" s="335"/>
      <c r="CL70" s="15"/>
      <c r="CM70" s="13"/>
      <c r="CN70" s="15"/>
      <c r="CO70" s="13"/>
      <c r="CP70" s="15"/>
      <c r="CQ70" s="13"/>
      <c r="CR70" s="15"/>
      <c r="CS70" s="15"/>
      <c r="CT70" s="335"/>
      <c r="CU70" s="335"/>
      <c r="CV70" s="335"/>
      <c r="CW70" s="335"/>
      <c r="CX70" s="335"/>
      <c r="CY70" s="335"/>
      <c r="CZ70" s="335"/>
      <c r="DA70" s="335"/>
      <c r="DB70" s="335"/>
      <c r="DE70" s="13"/>
      <c r="DH70" s="13"/>
      <c r="DL70" s="276"/>
      <c r="DM70" s="276"/>
      <c r="DN70" s="276"/>
      <c r="DO70" s="276"/>
      <c r="DP70" s="276"/>
      <c r="DQ70" s="276"/>
      <c r="DR70" s="276"/>
      <c r="DS70" s="276"/>
      <c r="DT70" s="276"/>
      <c r="DU70" s="276"/>
      <c r="DV70" s="276"/>
      <c r="DW70" s="276"/>
      <c r="DX70" s="276"/>
      <c r="DY70" s="276"/>
      <c r="DZ70" s="276"/>
      <c r="EA70" s="276"/>
      <c r="EB70" s="276"/>
      <c r="EC70" s="276"/>
      <c r="ED70" s="276"/>
      <c r="EE70" s="276"/>
      <c r="EF70" s="276"/>
      <c r="EG70" s="276"/>
      <c r="EH70" s="276"/>
      <c r="EI70" s="276"/>
      <c r="EJ70" s="276"/>
      <c r="EK70" s="276"/>
    </row>
    <row r="71" spans="1:141" x14ac:dyDescent="0.25">
      <c r="AO71" s="276"/>
      <c r="AP71" s="276"/>
      <c r="AS71" s="276"/>
      <c r="AT71" s="277"/>
      <c r="AU71" s="276"/>
      <c r="AV71" s="276"/>
      <c r="AW71" s="277"/>
      <c r="AX71" s="276"/>
      <c r="AY71" s="276"/>
      <c r="AZ71" s="276"/>
      <c r="BA71" s="276"/>
      <c r="BB71" s="277"/>
      <c r="BN71" s="93"/>
      <c r="BO71" s="15"/>
      <c r="BP71" s="13"/>
      <c r="BQ71" s="15"/>
      <c r="BR71" s="13"/>
      <c r="BS71" s="15"/>
      <c r="BT71" s="13"/>
      <c r="BU71" s="15"/>
      <c r="BV71" s="13"/>
      <c r="BW71" s="15"/>
      <c r="BX71" s="93"/>
      <c r="BY71" s="331"/>
      <c r="BZ71" s="331"/>
      <c r="CA71" s="276"/>
      <c r="CB71" s="277"/>
      <c r="CC71" s="277"/>
      <c r="CD71" s="276"/>
      <c r="CE71" s="276"/>
      <c r="CF71" s="276"/>
      <c r="CG71" s="276"/>
      <c r="CH71" s="297"/>
      <c r="CI71" s="276"/>
      <c r="CJ71" s="334"/>
      <c r="CK71" s="335"/>
      <c r="CL71" s="15"/>
      <c r="CM71" s="13"/>
      <c r="CN71" s="15"/>
      <c r="CO71" s="13"/>
      <c r="CP71" s="15"/>
      <c r="CQ71" s="13"/>
      <c r="CR71" s="15"/>
      <c r="CS71" s="15"/>
      <c r="CT71" s="335"/>
      <c r="CU71" s="335"/>
      <c r="CV71" s="335"/>
      <c r="CW71" s="335"/>
      <c r="CX71" s="335"/>
      <c r="CY71" s="335"/>
      <c r="CZ71" s="335"/>
      <c r="DA71" s="335"/>
      <c r="DB71" s="335"/>
      <c r="DE71" s="13"/>
      <c r="DH71" s="13"/>
      <c r="DL71" s="276"/>
      <c r="DM71" s="276"/>
      <c r="DN71" s="276"/>
      <c r="DO71" s="276"/>
      <c r="DP71" s="276"/>
      <c r="DQ71" s="276"/>
      <c r="DR71" s="276"/>
      <c r="DS71" s="276"/>
      <c r="DT71" s="276"/>
      <c r="DU71" s="276"/>
      <c r="DV71" s="276"/>
      <c r="DW71" s="276"/>
      <c r="DX71" s="276"/>
      <c r="DY71" s="276"/>
      <c r="DZ71" s="276"/>
      <c r="EA71" s="276"/>
      <c r="EB71" s="276"/>
      <c r="EC71" s="276"/>
      <c r="ED71" s="276"/>
      <c r="EE71" s="276"/>
      <c r="EF71" s="276"/>
      <c r="EG71" s="276"/>
      <c r="EH71" s="276"/>
      <c r="EI71" s="276"/>
      <c r="EJ71" s="276"/>
      <c r="EK71" s="276"/>
    </row>
    <row r="72" spans="1:141" x14ac:dyDescent="0.25">
      <c r="AO72" s="276"/>
      <c r="AP72" s="276"/>
      <c r="AS72" s="276"/>
      <c r="AT72" s="277"/>
      <c r="AU72" s="276"/>
      <c r="AV72" s="276"/>
      <c r="AW72" s="277"/>
      <c r="AX72" s="276"/>
      <c r="AY72" s="276"/>
      <c r="AZ72" s="276"/>
      <c r="BA72" s="276"/>
      <c r="BB72" s="277"/>
      <c r="BN72" s="93"/>
      <c r="BO72" s="15"/>
      <c r="BP72" s="13"/>
      <c r="BQ72" s="15"/>
      <c r="BR72" s="13"/>
      <c r="BS72" s="15"/>
      <c r="BT72" s="13"/>
      <c r="BU72" s="15"/>
      <c r="BV72" s="13"/>
      <c r="BW72" s="15"/>
      <c r="BX72" s="93"/>
      <c r="BY72" s="331"/>
      <c r="BZ72" s="331"/>
      <c r="CA72" s="276"/>
      <c r="CB72" s="277"/>
      <c r="CC72" s="277"/>
      <c r="CD72" s="276"/>
      <c r="CE72" s="276"/>
      <c r="CF72" s="276"/>
      <c r="CG72" s="276"/>
      <c r="CH72" s="297"/>
      <c r="CI72" s="276"/>
      <c r="CJ72" s="334"/>
      <c r="CK72" s="335"/>
      <c r="CL72" s="15"/>
      <c r="CM72" s="13"/>
      <c r="CN72" s="15"/>
      <c r="CO72" s="13"/>
      <c r="CP72" s="15"/>
      <c r="CQ72" s="13"/>
      <c r="CR72" s="15"/>
      <c r="CS72" s="15"/>
      <c r="CT72" s="335"/>
      <c r="CU72" s="335"/>
      <c r="CV72" s="335"/>
      <c r="CW72" s="335"/>
      <c r="CX72" s="335"/>
      <c r="CY72" s="335"/>
      <c r="CZ72" s="335"/>
      <c r="DA72" s="335"/>
      <c r="DB72" s="335"/>
      <c r="DE72" s="13"/>
      <c r="DH72" s="13"/>
      <c r="DL72" s="276"/>
      <c r="DM72" s="276"/>
      <c r="DN72" s="276"/>
      <c r="DO72" s="276"/>
      <c r="DP72" s="276"/>
      <c r="DQ72" s="276"/>
      <c r="DR72" s="276"/>
      <c r="DS72" s="276"/>
      <c r="DT72" s="276"/>
      <c r="DU72" s="276"/>
      <c r="DV72" s="276"/>
      <c r="DW72" s="276"/>
      <c r="DX72" s="276"/>
      <c r="DY72" s="276"/>
      <c r="DZ72" s="276"/>
      <c r="EA72" s="276"/>
      <c r="EB72" s="276"/>
      <c r="EC72" s="276"/>
      <c r="ED72" s="276"/>
      <c r="EE72" s="276"/>
      <c r="EF72" s="276"/>
      <c r="EG72" s="276"/>
      <c r="EH72" s="276"/>
      <c r="EI72" s="276"/>
      <c r="EJ72" s="276"/>
      <c r="EK72" s="276"/>
    </row>
    <row r="73" spans="1:141" x14ac:dyDescent="0.25">
      <c r="AO73" s="276"/>
      <c r="AP73" s="276"/>
      <c r="AS73" s="276"/>
      <c r="AT73" s="277"/>
      <c r="AU73" s="276"/>
      <c r="AV73" s="276"/>
      <c r="AW73" s="277"/>
      <c r="AX73" s="276"/>
      <c r="AY73" s="276"/>
      <c r="AZ73" s="276"/>
      <c r="BA73" s="276"/>
      <c r="BB73" s="277"/>
      <c r="BN73" s="93"/>
      <c r="BO73" s="15"/>
      <c r="BP73" s="13"/>
      <c r="BQ73" s="15"/>
      <c r="BR73" s="13"/>
      <c r="BS73" s="15"/>
      <c r="BT73" s="13"/>
      <c r="BU73" s="15"/>
      <c r="BV73" s="13"/>
      <c r="BW73" s="15"/>
      <c r="BX73" s="93"/>
      <c r="BY73" s="331"/>
      <c r="BZ73" s="331"/>
      <c r="CA73" s="276"/>
      <c r="CB73" s="277"/>
      <c r="CC73" s="277"/>
      <c r="CD73" s="276"/>
      <c r="CE73" s="276"/>
      <c r="CF73" s="276"/>
      <c r="CG73" s="276"/>
      <c r="CH73" s="297"/>
      <c r="CI73" s="276"/>
      <c r="CJ73" s="334"/>
      <c r="CK73" s="335"/>
      <c r="CL73" s="15"/>
      <c r="CM73" s="13"/>
      <c r="CN73" s="15"/>
      <c r="CO73" s="13"/>
      <c r="CP73" s="15"/>
      <c r="CQ73" s="13"/>
      <c r="CR73" s="15"/>
      <c r="CS73" s="15"/>
      <c r="CT73" s="335"/>
      <c r="CU73" s="335"/>
      <c r="CV73" s="335"/>
      <c r="CW73" s="335"/>
      <c r="CX73" s="335"/>
      <c r="CY73" s="335"/>
      <c r="CZ73" s="335"/>
      <c r="DA73" s="335"/>
      <c r="DB73" s="335"/>
      <c r="DE73" s="13"/>
      <c r="DH73" s="13"/>
      <c r="DL73" s="276"/>
      <c r="DM73" s="276"/>
      <c r="DN73" s="276"/>
      <c r="DO73" s="276"/>
      <c r="DP73" s="276"/>
      <c r="DQ73" s="276"/>
      <c r="DR73" s="276"/>
      <c r="DS73" s="276"/>
      <c r="DT73" s="276"/>
      <c r="DU73" s="276"/>
      <c r="DV73" s="276"/>
      <c r="DW73" s="276"/>
      <c r="DX73" s="276"/>
      <c r="DY73" s="276"/>
      <c r="DZ73" s="276"/>
      <c r="EA73" s="276"/>
      <c r="EB73" s="276"/>
      <c r="EC73" s="276"/>
      <c r="ED73" s="276"/>
      <c r="EE73" s="276"/>
      <c r="EF73" s="276"/>
      <c r="EG73" s="276"/>
      <c r="EH73" s="276"/>
      <c r="EI73" s="276"/>
      <c r="EJ73" s="276"/>
      <c r="EK73" s="276"/>
    </row>
    <row r="74" spans="1:141" x14ac:dyDescent="0.25">
      <c r="AO74" s="276"/>
      <c r="AP74" s="276"/>
      <c r="AS74" s="276"/>
      <c r="AT74" s="277"/>
      <c r="AU74" s="276"/>
      <c r="AV74" s="276"/>
      <c r="AW74" s="277"/>
      <c r="AX74" s="276"/>
      <c r="AY74" s="276"/>
      <c r="AZ74" s="276"/>
      <c r="BA74" s="276"/>
      <c r="BB74" s="277"/>
      <c r="BN74" s="93"/>
      <c r="BO74" s="15"/>
      <c r="BP74" s="13"/>
      <c r="BQ74" s="15"/>
      <c r="BR74" s="13"/>
      <c r="BS74" s="15"/>
      <c r="BT74" s="13"/>
      <c r="BU74" s="15"/>
      <c r="BV74" s="13"/>
      <c r="BW74" s="15"/>
      <c r="BX74" s="93"/>
      <c r="BY74" s="331"/>
      <c r="BZ74" s="331"/>
      <c r="CA74" s="276"/>
      <c r="CB74" s="277"/>
      <c r="CC74" s="277"/>
      <c r="CD74" s="276"/>
      <c r="CE74" s="276"/>
      <c r="CF74" s="276"/>
      <c r="CG74" s="276"/>
      <c r="CH74" s="297"/>
      <c r="CI74" s="276"/>
      <c r="CJ74" s="334"/>
      <c r="CK74" s="335"/>
      <c r="CL74" s="15"/>
      <c r="CM74" s="13"/>
      <c r="CN74" s="15"/>
      <c r="CO74" s="13"/>
      <c r="CP74" s="15"/>
      <c r="CQ74" s="13"/>
      <c r="CR74" s="15"/>
      <c r="CS74" s="15"/>
      <c r="CT74" s="335"/>
      <c r="CU74" s="335"/>
      <c r="CV74" s="335"/>
      <c r="CW74" s="335"/>
      <c r="CX74" s="335"/>
      <c r="CY74" s="335"/>
      <c r="CZ74" s="335"/>
      <c r="DA74" s="335"/>
      <c r="DB74" s="335"/>
      <c r="DE74" s="13"/>
      <c r="DH74" s="13"/>
      <c r="DL74" s="276"/>
      <c r="DM74" s="276"/>
      <c r="DN74" s="276"/>
      <c r="DO74" s="276"/>
      <c r="DP74" s="276"/>
      <c r="DQ74" s="276"/>
      <c r="DR74" s="276"/>
      <c r="DS74" s="276"/>
      <c r="DT74" s="276"/>
      <c r="DU74" s="276"/>
      <c r="DV74" s="276"/>
      <c r="DW74" s="276"/>
      <c r="DX74" s="276"/>
      <c r="DY74" s="276"/>
      <c r="DZ74" s="276"/>
      <c r="EA74" s="276"/>
      <c r="EB74" s="276"/>
      <c r="EC74" s="276"/>
      <c r="ED74" s="276"/>
      <c r="EE74" s="276"/>
      <c r="EF74" s="276"/>
      <c r="EG74" s="276"/>
      <c r="EH74" s="276"/>
      <c r="EI74" s="276"/>
      <c r="EJ74" s="276"/>
      <c r="EK74" s="276"/>
    </row>
    <row r="75" spans="1:141" x14ac:dyDescent="0.25">
      <c r="AO75" s="276"/>
      <c r="AP75" s="276"/>
      <c r="AS75" s="276"/>
      <c r="AT75" s="277"/>
      <c r="AU75" s="276"/>
      <c r="AV75" s="276"/>
      <c r="AW75" s="277"/>
      <c r="AX75" s="276"/>
      <c r="AY75" s="276"/>
      <c r="AZ75" s="276"/>
      <c r="BA75" s="276"/>
      <c r="BB75" s="277"/>
      <c r="BN75" s="93"/>
      <c r="BO75" s="15"/>
      <c r="BP75" s="13"/>
      <c r="BQ75" s="15"/>
      <c r="BR75" s="13"/>
      <c r="BS75" s="15"/>
      <c r="BT75" s="13"/>
      <c r="BU75" s="15"/>
      <c r="BV75" s="13"/>
      <c r="BW75" s="15"/>
      <c r="BX75" s="93"/>
      <c r="BY75" s="331"/>
      <c r="BZ75" s="331"/>
      <c r="CA75" s="276"/>
      <c r="CB75" s="277"/>
      <c r="CC75" s="277"/>
      <c r="CD75" s="276"/>
      <c r="CE75" s="276"/>
      <c r="CF75" s="276"/>
      <c r="CG75" s="276"/>
      <c r="CH75" s="297"/>
      <c r="CI75" s="276"/>
      <c r="CJ75" s="334"/>
      <c r="CK75" s="335"/>
      <c r="CL75" s="15"/>
      <c r="CM75" s="13"/>
      <c r="CN75" s="15"/>
      <c r="CO75" s="13"/>
      <c r="CP75" s="15"/>
      <c r="CQ75" s="13"/>
      <c r="CR75" s="15"/>
      <c r="CS75" s="15"/>
      <c r="CT75" s="335"/>
      <c r="CU75" s="335"/>
      <c r="CV75" s="335"/>
      <c r="CW75" s="335"/>
      <c r="CX75" s="335"/>
      <c r="CY75" s="335"/>
      <c r="CZ75" s="335"/>
      <c r="DA75" s="335"/>
      <c r="DB75" s="335"/>
      <c r="DE75" s="13"/>
      <c r="DH75" s="13"/>
      <c r="DL75" s="276"/>
      <c r="DM75" s="276"/>
      <c r="DN75" s="276"/>
      <c r="DO75" s="276"/>
      <c r="DP75" s="276"/>
      <c r="DQ75" s="276"/>
      <c r="DR75" s="276"/>
      <c r="DS75" s="276"/>
      <c r="DT75" s="276"/>
      <c r="DU75" s="276"/>
      <c r="DV75" s="276"/>
      <c r="DW75" s="276"/>
      <c r="DX75" s="276"/>
      <c r="DY75" s="276"/>
      <c r="DZ75" s="276"/>
      <c r="EA75" s="276"/>
      <c r="EB75" s="276"/>
      <c r="EC75" s="276"/>
      <c r="ED75" s="276"/>
      <c r="EE75" s="276"/>
      <c r="EF75" s="276"/>
      <c r="EG75" s="276"/>
      <c r="EH75" s="276"/>
      <c r="EI75" s="276"/>
      <c r="EJ75" s="276"/>
      <c r="EK75" s="276"/>
    </row>
    <row r="76" spans="1:141" x14ac:dyDescent="0.25">
      <c r="AO76" s="276"/>
      <c r="AP76" s="276"/>
      <c r="AS76" s="276"/>
      <c r="AT76" s="277"/>
      <c r="AU76" s="276"/>
      <c r="AV76" s="276"/>
      <c r="AW76" s="277"/>
      <c r="AX76" s="276"/>
      <c r="AY76" s="276"/>
      <c r="AZ76" s="276"/>
      <c r="BA76" s="276"/>
      <c r="BB76" s="277"/>
      <c r="BN76" s="93"/>
      <c r="BO76" s="15"/>
      <c r="BP76" s="13"/>
      <c r="BQ76" s="15"/>
      <c r="BR76" s="13"/>
      <c r="BS76" s="15"/>
      <c r="BT76" s="13"/>
      <c r="BU76" s="15"/>
      <c r="BV76" s="13"/>
      <c r="BW76" s="15"/>
      <c r="BX76" s="93"/>
      <c r="BY76" s="331"/>
      <c r="BZ76" s="331"/>
      <c r="CA76" s="276"/>
      <c r="CB76" s="277"/>
      <c r="CC76" s="277"/>
      <c r="CD76" s="276"/>
      <c r="CE76" s="276"/>
      <c r="CF76" s="276"/>
      <c r="CG76" s="276"/>
      <c r="CH76" s="297"/>
      <c r="CI76" s="276"/>
      <c r="CJ76" s="334"/>
      <c r="CK76" s="335"/>
      <c r="CL76" s="15"/>
      <c r="CM76" s="13"/>
      <c r="CN76" s="15"/>
      <c r="CO76" s="13"/>
      <c r="CP76" s="15"/>
      <c r="CQ76" s="13"/>
      <c r="CR76" s="15"/>
      <c r="CS76" s="15"/>
      <c r="CT76" s="335"/>
      <c r="CU76" s="335"/>
      <c r="CV76" s="335"/>
      <c r="CW76" s="335"/>
      <c r="CX76" s="335"/>
      <c r="CY76" s="335"/>
      <c r="CZ76" s="335"/>
      <c r="DA76" s="335"/>
      <c r="DB76" s="335"/>
      <c r="DE76" s="13"/>
      <c r="DH76" s="13"/>
      <c r="DL76" s="276"/>
      <c r="DM76" s="276"/>
      <c r="DN76" s="276"/>
      <c r="DO76" s="276"/>
      <c r="DP76" s="276"/>
      <c r="DQ76" s="276"/>
      <c r="DR76" s="276"/>
      <c r="DS76" s="276"/>
      <c r="DT76" s="276"/>
      <c r="DU76" s="276"/>
      <c r="DV76" s="276"/>
      <c r="DW76" s="276"/>
      <c r="DX76" s="276"/>
      <c r="DY76" s="276"/>
      <c r="DZ76" s="276"/>
      <c r="EA76" s="276"/>
      <c r="EB76" s="276"/>
      <c r="EC76" s="276"/>
      <c r="ED76" s="276"/>
      <c r="EE76" s="276"/>
      <c r="EF76" s="276"/>
      <c r="EG76" s="276"/>
      <c r="EH76" s="276"/>
      <c r="EI76" s="276"/>
      <c r="EJ76" s="276"/>
      <c r="EK76" s="276"/>
    </row>
    <row r="77" spans="1:141" x14ac:dyDescent="0.25">
      <c r="AO77" s="276"/>
      <c r="AP77" s="276"/>
      <c r="AS77" s="276"/>
      <c r="AT77" s="277"/>
      <c r="AU77" s="276"/>
      <c r="AV77" s="276"/>
      <c r="AW77" s="277"/>
      <c r="AX77" s="276"/>
      <c r="AY77" s="276"/>
      <c r="AZ77" s="276"/>
      <c r="BA77" s="276"/>
      <c r="BB77" s="277"/>
      <c r="BN77" s="93"/>
      <c r="BO77" s="15"/>
      <c r="BP77" s="13"/>
      <c r="BQ77" s="15"/>
      <c r="BR77" s="13"/>
      <c r="BS77" s="15"/>
      <c r="BT77" s="13"/>
      <c r="BU77" s="15"/>
      <c r="BV77" s="13"/>
      <c r="BW77" s="15"/>
      <c r="BX77" s="93"/>
      <c r="BY77" s="331"/>
      <c r="BZ77" s="331"/>
      <c r="CA77" s="276"/>
      <c r="CB77" s="277"/>
      <c r="CC77" s="277"/>
      <c r="CD77" s="276"/>
      <c r="CE77" s="276"/>
      <c r="CF77" s="276"/>
      <c r="CG77" s="276"/>
      <c r="CH77" s="297"/>
      <c r="CI77" s="276"/>
      <c r="CJ77" s="334"/>
      <c r="CK77" s="335"/>
      <c r="CL77" s="15"/>
      <c r="CM77" s="13"/>
      <c r="CN77" s="15"/>
      <c r="CO77" s="13"/>
      <c r="CP77" s="15"/>
      <c r="CQ77" s="13"/>
      <c r="CR77" s="15"/>
      <c r="CS77" s="15"/>
      <c r="CT77" s="335"/>
      <c r="CU77" s="335"/>
      <c r="CV77" s="335"/>
      <c r="CW77" s="335"/>
      <c r="CX77" s="335"/>
      <c r="CY77" s="335"/>
      <c r="CZ77" s="335"/>
      <c r="DA77" s="335"/>
      <c r="DB77" s="335"/>
      <c r="DE77" s="13"/>
      <c r="DH77" s="13"/>
      <c r="DL77" s="276"/>
      <c r="DM77" s="276"/>
      <c r="DN77" s="276"/>
      <c r="DO77" s="276"/>
      <c r="DP77" s="276"/>
      <c r="DQ77" s="276"/>
      <c r="DR77" s="276"/>
      <c r="DS77" s="276"/>
      <c r="DT77" s="276"/>
      <c r="DU77" s="276"/>
      <c r="DV77" s="276"/>
      <c r="DW77" s="276"/>
      <c r="DX77" s="276"/>
      <c r="DY77" s="276"/>
      <c r="DZ77" s="276"/>
      <c r="EA77" s="276"/>
      <c r="EB77" s="276"/>
      <c r="EC77" s="276"/>
      <c r="ED77" s="276"/>
      <c r="EE77" s="276"/>
      <c r="EF77" s="276"/>
      <c r="EG77" s="276"/>
      <c r="EH77" s="276"/>
      <c r="EI77" s="276"/>
      <c r="EJ77" s="276"/>
      <c r="EK77" s="276"/>
    </row>
    <row r="78" spans="1:141" x14ac:dyDescent="0.25">
      <c r="AO78" s="276"/>
      <c r="AP78" s="276"/>
      <c r="AS78" s="276"/>
      <c r="AT78" s="277"/>
      <c r="AU78" s="276"/>
      <c r="AV78" s="276"/>
      <c r="AW78" s="277"/>
      <c r="AX78" s="276"/>
      <c r="AY78" s="276"/>
      <c r="AZ78" s="276"/>
      <c r="BA78" s="276"/>
      <c r="BB78" s="277"/>
      <c r="BN78" s="93"/>
      <c r="BO78" s="15"/>
      <c r="BP78" s="13"/>
      <c r="BQ78" s="15"/>
      <c r="BR78" s="13"/>
      <c r="BS78" s="15"/>
      <c r="BT78" s="13"/>
      <c r="BU78" s="15"/>
      <c r="BV78" s="13"/>
      <c r="BW78" s="15"/>
      <c r="BX78" s="93"/>
      <c r="BY78" s="331"/>
      <c r="BZ78" s="331"/>
      <c r="CA78" s="276"/>
      <c r="CB78" s="277"/>
      <c r="CC78" s="277"/>
      <c r="CD78" s="276"/>
      <c r="CE78" s="276"/>
      <c r="CF78" s="276"/>
      <c r="CG78" s="276"/>
      <c r="CH78" s="297"/>
      <c r="CI78" s="276"/>
      <c r="CJ78" s="334"/>
      <c r="CK78" s="335"/>
      <c r="CL78" s="15"/>
      <c r="CM78" s="13"/>
      <c r="CN78" s="15"/>
      <c r="CO78" s="13"/>
      <c r="CP78" s="15"/>
      <c r="CQ78" s="13"/>
      <c r="CR78" s="15"/>
      <c r="CS78" s="15"/>
      <c r="CT78" s="335"/>
      <c r="CU78" s="335"/>
      <c r="CV78" s="335"/>
      <c r="CW78" s="335"/>
      <c r="CX78" s="335"/>
      <c r="CY78" s="335"/>
      <c r="CZ78" s="335"/>
      <c r="DA78" s="335"/>
      <c r="DB78" s="335"/>
      <c r="DE78" s="13"/>
      <c r="DH78" s="13"/>
      <c r="DL78" s="276"/>
      <c r="DM78" s="276"/>
      <c r="DN78" s="276"/>
      <c r="DO78" s="276"/>
      <c r="DP78" s="276"/>
      <c r="DQ78" s="276"/>
      <c r="DR78" s="276"/>
      <c r="DS78" s="276"/>
      <c r="DT78" s="276"/>
      <c r="DU78" s="276"/>
      <c r="DV78" s="276"/>
      <c r="DW78" s="276"/>
      <c r="DX78" s="276"/>
      <c r="DY78" s="276"/>
      <c r="DZ78" s="276"/>
      <c r="EA78" s="276"/>
      <c r="EB78" s="276"/>
      <c r="EC78" s="276"/>
      <c r="ED78" s="276"/>
      <c r="EE78" s="276"/>
      <c r="EF78" s="276"/>
      <c r="EG78" s="276"/>
      <c r="EH78" s="276"/>
      <c r="EI78" s="276"/>
      <c r="EJ78" s="276"/>
      <c r="EK78" s="276"/>
    </row>
    <row r="79" spans="1:141" x14ac:dyDescent="0.25">
      <c r="AO79" s="276"/>
      <c r="AP79" s="276"/>
      <c r="AS79" s="276"/>
      <c r="AT79" s="277"/>
      <c r="AU79" s="276"/>
      <c r="AV79" s="276"/>
      <c r="AW79" s="277"/>
      <c r="AX79" s="276"/>
      <c r="AY79" s="276"/>
      <c r="AZ79" s="276"/>
      <c r="BA79" s="276"/>
      <c r="BB79" s="277"/>
      <c r="BN79" s="93"/>
      <c r="BO79" s="15"/>
      <c r="BP79" s="13"/>
      <c r="BQ79" s="15"/>
      <c r="BR79" s="13"/>
      <c r="BS79" s="15"/>
      <c r="BT79" s="13"/>
      <c r="BU79" s="15"/>
      <c r="BV79" s="13"/>
      <c r="BW79" s="15"/>
      <c r="BX79" s="93"/>
      <c r="BY79" s="331"/>
      <c r="BZ79" s="331"/>
      <c r="CA79" s="276"/>
      <c r="CB79" s="277"/>
      <c r="CC79" s="277"/>
      <c r="CD79" s="276"/>
      <c r="CE79" s="276"/>
      <c r="CF79" s="276"/>
      <c r="CG79" s="276"/>
      <c r="CH79" s="297"/>
      <c r="CI79" s="276"/>
      <c r="CJ79" s="334"/>
      <c r="CK79" s="335"/>
      <c r="CL79" s="15"/>
      <c r="CM79" s="13"/>
      <c r="CN79" s="15"/>
      <c r="CO79" s="13"/>
      <c r="CP79" s="15"/>
      <c r="CQ79" s="13"/>
      <c r="CR79" s="15"/>
      <c r="CS79" s="15"/>
      <c r="CT79" s="335"/>
      <c r="CU79" s="335"/>
      <c r="CV79" s="335"/>
      <c r="CW79" s="335"/>
      <c r="CX79" s="335"/>
      <c r="CY79" s="335"/>
      <c r="CZ79" s="335"/>
      <c r="DA79" s="335"/>
      <c r="DB79" s="335"/>
      <c r="DE79" s="13"/>
      <c r="DH79" s="13"/>
      <c r="DL79" s="276"/>
      <c r="DM79" s="276"/>
      <c r="DN79" s="276"/>
      <c r="DO79" s="276"/>
      <c r="DP79" s="276"/>
      <c r="DQ79" s="276"/>
      <c r="DR79" s="276"/>
      <c r="DS79" s="276"/>
      <c r="DT79" s="276"/>
      <c r="DU79" s="276"/>
      <c r="DV79" s="276"/>
      <c r="DW79" s="276"/>
      <c r="DX79" s="276"/>
      <c r="DY79" s="276"/>
      <c r="DZ79" s="276"/>
      <c r="EA79" s="276"/>
      <c r="EB79" s="276"/>
      <c r="EC79" s="276"/>
      <c r="ED79" s="276"/>
      <c r="EE79" s="276"/>
      <c r="EF79" s="276"/>
      <c r="EG79" s="276"/>
      <c r="EH79" s="276"/>
      <c r="EI79" s="276"/>
      <c r="EJ79" s="276"/>
      <c r="EK79" s="276"/>
    </row>
    <row r="80" spans="1:141" x14ac:dyDescent="0.25">
      <c r="AO80" s="276"/>
      <c r="AP80" s="276"/>
      <c r="AS80" s="276"/>
      <c r="AT80" s="277"/>
      <c r="AU80" s="276"/>
      <c r="AV80" s="276"/>
      <c r="AW80" s="277"/>
      <c r="AX80" s="276"/>
      <c r="AY80" s="276"/>
      <c r="AZ80" s="276"/>
      <c r="BA80" s="276"/>
      <c r="BB80" s="277"/>
      <c r="BN80" s="93"/>
      <c r="BO80" s="15"/>
      <c r="BP80" s="13"/>
      <c r="BQ80" s="15"/>
      <c r="BR80" s="13"/>
      <c r="BS80" s="15"/>
      <c r="BT80" s="13"/>
      <c r="BU80" s="15"/>
      <c r="BV80" s="13"/>
      <c r="BW80" s="15"/>
      <c r="BX80" s="93"/>
      <c r="BY80" s="331"/>
      <c r="BZ80" s="331"/>
      <c r="CA80" s="276"/>
      <c r="CB80" s="277"/>
      <c r="CC80" s="277"/>
      <c r="CD80" s="276"/>
      <c r="CE80" s="276"/>
      <c r="CF80" s="276"/>
      <c r="CG80" s="276"/>
      <c r="CH80" s="297"/>
      <c r="CI80" s="276"/>
      <c r="CJ80" s="334"/>
      <c r="CK80" s="335"/>
      <c r="CL80" s="15"/>
      <c r="CM80" s="13"/>
      <c r="CN80" s="15"/>
      <c r="CO80" s="13"/>
      <c r="CP80" s="15"/>
      <c r="CQ80" s="13"/>
      <c r="CR80" s="15"/>
      <c r="CS80" s="15"/>
      <c r="CT80" s="335"/>
      <c r="CU80" s="335"/>
      <c r="CV80" s="335"/>
      <c r="CW80" s="335"/>
      <c r="CX80" s="335"/>
      <c r="CY80" s="335"/>
      <c r="CZ80" s="335"/>
      <c r="DA80" s="335"/>
      <c r="DB80" s="335"/>
      <c r="DE80" s="13"/>
      <c r="DH80" s="13"/>
      <c r="DL80" s="276"/>
      <c r="DM80" s="276"/>
      <c r="DN80" s="276"/>
      <c r="DO80" s="276"/>
      <c r="DP80" s="276"/>
      <c r="DQ80" s="276"/>
      <c r="DR80" s="276"/>
      <c r="DS80" s="276"/>
      <c r="DT80" s="276"/>
      <c r="DU80" s="276"/>
      <c r="DV80" s="276"/>
      <c r="DW80" s="276"/>
      <c r="DX80" s="276"/>
      <c r="DY80" s="276"/>
      <c r="DZ80" s="276"/>
      <c r="EA80" s="276"/>
      <c r="EB80" s="276"/>
      <c r="EC80" s="276"/>
      <c r="ED80" s="276"/>
      <c r="EE80" s="276"/>
      <c r="EF80" s="276"/>
      <c r="EG80" s="276"/>
      <c r="EH80" s="276"/>
      <c r="EI80" s="276"/>
      <c r="EJ80" s="276"/>
      <c r="EK80" s="276"/>
    </row>
    <row r="81" spans="41:141" x14ac:dyDescent="0.25">
      <c r="AO81" s="276"/>
      <c r="AP81" s="276"/>
      <c r="AS81" s="276"/>
      <c r="AT81" s="277"/>
      <c r="AU81" s="276"/>
      <c r="AV81" s="276"/>
      <c r="AW81" s="277"/>
      <c r="AX81" s="276"/>
      <c r="AY81" s="276"/>
      <c r="AZ81" s="276"/>
      <c r="BA81" s="276"/>
      <c r="BB81" s="277"/>
      <c r="BN81" s="93"/>
      <c r="BO81" s="15"/>
      <c r="BP81" s="13"/>
      <c r="BQ81" s="15"/>
      <c r="BR81" s="13"/>
      <c r="BS81" s="15"/>
      <c r="BT81" s="13"/>
      <c r="BU81" s="15"/>
      <c r="BV81" s="13"/>
      <c r="BW81" s="15"/>
      <c r="BX81" s="93"/>
      <c r="BY81" s="331"/>
      <c r="BZ81" s="331"/>
      <c r="CA81" s="276"/>
      <c r="CB81" s="277"/>
      <c r="CC81" s="277"/>
      <c r="CD81" s="276"/>
      <c r="CE81" s="276"/>
      <c r="CF81" s="276"/>
      <c r="CG81" s="276"/>
      <c r="CH81" s="297"/>
      <c r="CI81" s="276"/>
      <c r="CJ81" s="334"/>
      <c r="CK81" s="335"/>
      <c r="CL81" s="15"/>
      <c r="CM81" s="13"/>
      <c r="CN81" s="15"/>
      <c r="CO81" s="13"/>
      <c r="CP81" s="15"/>
      <c r="CQ81" s="13"/>
      <c r="CR81" s="15"/>
      <c r="CS81" s="15"/>
      <c r="CT81" s="335"/>
      <c r="CU81" s="335"/>
      <c r="CV81" s="335"/>
      <c r="CW81" s="335"/>
      <c r="CX81" s="335"/>
      <c r="CY81" s="335"/>
      <c r="CZ81" s="335"/>
      <c r="DA81" s="335"/>
      <c r="DB81" s="335"/>
      <c r="DE81" s="13"/>
      <c r="DH81" s="13"/>
      <c r="DL81" s="276"/>
      <c r="DM81" s="276"/>
      <c r="DN81" s="276"/>
      <c r="DO81" s="276"/>
      <c r="DP81" s="276"/>
      <c r="DQ81" s="276"/>
      <c r="DR81" s="276"/>
      <c r="DS81" s="276"/>
      <c r="DT81" s="276"/>
      <c r="DU81" s="276"/>
      <c r="DV81" s="276"/>
      <c r="DW81" s="276"/>
      <c r="DX81" s="276"/>
      <c r="DY81" s="276"/>
      <c r="DZ81" s="276"/>
      <c r="EA81" s="276"/>
      <c r="EB81" s="276"/>
      <c r="EC81" s="276"/>
      <c r="ED81" s="276"/>
      <c r="EE81" s="276"/>
      <c r="EF81" s="276"/>
      <c r="EG81" s="276"/>
      <c r="EH81" s="276"/>
      <c r="EI81" s="276"/>
      <c r="EJ81" s="276"/>
      <c r="EK81" s="276"/>
    </row>
    <row r="82" spans="41:141" x14ac:dyDescent="0.25">
      <c r="AO82" s="276"/>
      <c r="AP82" s="276"/>
      <c r="AS82" s="276"/>
      <c r="AT82" s="277"/>
      <c r="AU82" s="276"/>
      <c r="AV82" s="276"/>
      <c r="AW82" s="277"/>
      <c r="AX82" s="276"/>
      <c r="AY82" s="276"/>
      <c r="AZ82" s="276"/>
      <c r="BA82" s="276"/>
      <c r="BB82" s="277"/>
      <c r="BN82" s="93"/>
      <c r="BO82" s="15"/>
      <c r="BP82" s="13"/>
      <c r="BQ82" s="15"/>
      <c r="BR82" s="13"/>
      <c r="BS82" s="15"/>
      <c r="BT82" s="13"/>
      <c r="BU82" s="15"/>
      <c r="BV82" s="13"/>
      <c r="BW82" s="15"/>
      <c r="BX82" s="93"/>
      <c r="BY82" s="331"/>
      <c r="BZ82" s="331"/>
      <c r="CA82" s="276"/>
      <c r="CB82" s="277"/>
      <c r="CC82" s="277"/>
      <c r="CD82" s="276"/>
      <c r="CE82" s="276"/>
      <c r="CF82" s="276"/>
      <c r="CG82" s="276"/>
      <c r="CH82" s="297"/>
      <c r="CI82" s="276"/>
      <c r="CJ82" s="334"/>
      <c r="CK82" s="335"/>
      <c r="CL82" s="15"/>
      <c r="CM82" s="13"/>
      <c r="CN82" s="15"/>
      <c r="CO82" s="13"/>
      <c r="CP82" s="15"/>
      <c r="CQ82" s="13"/>
      <c r="CR82" s="15"/>
      <c r="CS82" s="15"/>
      <c r="CT82" s="335"/>
      <c r="CU82" s="335"/>
      <c r="CV82" s="335"/>
      <c r="CW82" s="335"/>
      <c r="CX82" s="335"/>
      <c r="CY82" s="335"/>
      <c r="CZ82" s="335"/>
      <c r="DA82" s="335"/>
      <c r="DB82" s="335"/>
      <c r="DE82" s="13"/>
      <c r="DH82" s="13"/>
      <c r="DL82" s="276"/>
      <c r="DM82" s="276"/>
      <c r="DN82" s="276"/>
      <c r="DO82" s="276"/>
      <c r="DP82" s="276"/>
      <c r="DQ82" s="276"/>
      <c r="DR82" s="276"/>
      <c r="DS82" s="276"/>
      <c r="DT82" s="276"/>
      <c r="DU82" s="276"/>
      <c r="DV82" s="276"/>
      <c r="DW82" s="276"/>
      <c r="DX82" s="276"/>
      <c r="DY82" s="276"/>
      <c r="DZ82" s="276"/>
      <c r="EA82" s="276"/>
      <c r="EB82" s="276"/>
      <c r="EC82" s="276"/>
      <c r="ED82" s="276"/>
      <c r="EE82" s="276"/>
      <c r="EF82" s="276"/>
      <c r="EG82" s="276"/>
      <c r="EH82" s="276"/>
      <c r="EI82" s="276"/>
      <c r="EJ82" s="276"/>
      <c r="EK82" s="276"/>
    </row>
    <row r="83" spans="41:141" x14ac:dyDescent="0.25">
      <c r="AO83" s="276"/>
      <c r="AP83" s="276"/>
      <c r="AS83" s="276"/>
      <c r="AT83" s="277"/>
      <c r="AU83" s="276"/>
      <c r="AV83" s="276"/>
      <c r="AW83" s="277"/>
      <c r="AX83" s="276"/>
      <c r="AY83" s="276"/>
      <c r="AZ83" s="276"/>
      <c r="BA83" s="276"/>
      <c r="BB83" s="277"/>
      <c r="BN83" s="93"/>
      <c r="BO83" s="15"/>
      <c r="BP83" s="13"/>
      <c r="BQ83" s="15"/>
      <c r="BR83" s="13"/>
      <c r="BS83" s="15"/>
      <c r="BT83" s="13"/>
      <c r="BU83" s="15"/>
      <c r="BV83" s="13"/>
      <c r="BW83" s="15"/>
      <c r="BX83" s="93"/>
      <c r="BY83" s="331"/>
      <c r="BZ83" s="331"/>
      <c r="CA83" s="276"/>
      <c r="CB83" s="277"/>
      <c r="CC83" s="277"/>
      <c r="CD83" s="276"/>
      <c r="CE83" s="276"/>
      <c r="CF83" s="276"/>
      <c r="CG83" s="276"/>
      <c r="CH83" s="297"/>
      <c r="CI83" s="276"/>
      <c r="CJ83" s="334"/>
      <c r="CK83" s="335"/>
      <c r="CL83" s="15"/>
      <c r="CM83" s="13"/>
      <c r="CN83" s="15"/>
      <c r="CO83" s="13"/>
      <c r="CP83" s="15"/>
      <c r="CQ83" s="13"/>
      <c r="CR83" s="15"/>
      <c r="CS83" s="15"/>
      <c r="CT83" s="335"/>
      <c r="CU83" s="335"/>
      <c r="CV83" s="335"/>
      <c r="CW83" s="335"/>
      <c r="CX83" s="335"/>
      <c r="CY83" s="335"/>
      <c r="CZ83" s="335"/>
      <c r="DA83" s="335"/>
      <c r="DB83" s="335"/>
      <c r="DE83" s="13"/>
      <c r="DH83" s="13"/>
      <c r="DL83" s="276"/>
      <c r="DM83" s="276"/>
      <c r="DN83" s="276"/>
      <c r="DO83" s="276"/>
      <c r="DP83" s="276"/>
      <c r="DQ83" s="276"/>
      <c r="DR83" s="276"/>
      <c r="DS83" s="276"/>
      <c r="DT83" s="276"/>
      <c r="DU83" s="276"/>
      <c r="DV83" s="276"/>
      <c r="DW83" s="276"/>
      <c r="DX83" s="276"/>
      <c r="DY83" s="276"/>
      <c r="DZ83" s="276"/>
      <c r="EA83" s="276"/>
      <c r="EB83" s="276"/>
      <c r="EC83" s="276"/>
      <c r="ED83" s="276"/>
      <c r="EE83" s="276"/>
      <c r="EF83" s="276"/>
      <c r="EG83" s="276"/>
      <c r="EH83" s="276"/>
      <c r="EI83" s="276"/>
      <c r="EJ83" s="276"/>
      <c r="EK83" s="276"/>
    </row>
    <row r="84" spans="41:141" x14ac:dyDescent="0.25">
      <c r="AO84" s="276"/>
      <c r="AP84" s="276"/>
      <c r="AS84" s="276"/>
      <c r="AT84" s="277"/>
      <c r="AU84" s="276"/>
      <c r="AV84" s="276"/>
      <c r="AW84" s="277"/>
      <c r="AX84" s="276"/>
      <c r="AY84" s="276"/>
      <c r="AZ84" s="276"/>
      <c r="BA84" s="276"/>
      <c r="BB84" s="277"/>
      <c r="BN84" s="93"/>
      <c r="BO84" s="15"/>
      <c r="BP84" s="13"/>
      <c r="BQ84" s="15"/>
      <c r="BR84" s="13"/>
      <c r="BS84" s="15"/>
      <c r="BT84" s="13"/>
      <c r="BU84" s="15"/>
      <c r="BV84" s="13"/>
      <c r="BW84" s="15"/>
      <c r="BX84" s="93"/>
      <c r="BY84" s="331"/>
      <c r="BZ84" s="331"/>
      <c r="CA84" s="276"/>
      <c r="CB84" s="277"/>
      <c r="CC84" s="277"/>
      <c r="CD84" s="276"/>
      <c r="CE84" s="276"/>
      <c r="CF84" s="276"/>
      <c r="CG84" s="276"/>
      <c r="CH84" s="297"/>
      <c r="CI84" s="276"/>
      <c r="CJ84" s="334"/>
      <c r="CK84" s="335"/>
      <c r="CL84" s="15"/>
      <c r="CM84" s="13"/>
      <c r="CN84" s="15"/>
      <c r="CO84" s="13"/>
      <c r="CP84" s="15"/>
      <c r="CQ84" s="13"/>
      <c r="CR84" s="15"/>
      <c r="CS84" s="15"/>
      <c r="CT84" s="335"/>
      <c r="CU84" s="335"/>
      <c r="CV84" s="335"/>
      <c r="CW84" s="335"/>
      <c r="CX84" s="335"/>
      <c r="CY84" s="335"/>
      <c r="CZ84" s="335"/>
      <c r="DA84" s="335"/>
      <c r="DB84" s="335"/>
      <c r="DE84" s="13"/>
      <c r="DH84" s="13"/>
      <c r="DL84" s="276"/>
      <c r="DM84" s="276"/>
      <c r="DN84" s="276"/>
      <c r="DO84" s="276"/>
      <c r="DP84" s="276"/>
      <c r="DQ84" s="276"/>
      <c r="DR84" s="276"/>
      <c r="DS84" s="276"/>
      <c r="DT84" s="276"/>
      <c r="DU84" s="276"/>
      <c r="DV84" s="276"/>
      <c r="DW84" s="276"/>
      <c r="DX84" s="276"/>
      <c r="DY84" s="276"/>
      <c r="DZ84" s="276"/>
      <c r="EA84" s="276"/>
      <c r="EB84" s="276"/>
      <c r="EC84" s="276"/>
      <c r="ED84" s="276"/>
      <c r="EE84" s="276"/>
      <c r="EF84" s="276"/>
      <c r="EG84" s="276"/>
      <c r="EH84" s="276"/>
      <c r="EI84" s="276"/>
      <c r="EJ84" s="276"/>
      <c r="EK84" s="276"/>
    </row>
    <row r="85" spans="41:141" x14ac:dyDescent="0.25">
      <c r="AO85" s="276"/>
      <c r="AP85" s="276"/>
      <c r="AS85" s="276"/>
      <c r="AT85" s="277"/>
      <c r="AU85" s="276"/>
      <c r="AV85" s="276"/>
      <c r="AW85" s="277"/>
      <c r="AX85" s="276"/>
      <c r="AY85" s="276"/>
      <c r="AZ85" s="276"/>
      <c r="BA85" s="276"/>
      <c r="BB85" s="277"/>
      <c r="BN85" s="93"/>
      <c r="BO85" s="15"/>
      <c r="BP85" s="13"/>
      <c r="BQ85" s="15"/>
      <c r="BR85" s="13"/>
      <c r="BS85" s="15"/>
      <c r="BT85" s="13"/>
      <c r="BU85" s="15"/>
      <c r="BV85" s="13"/>
      <c r="BW85" s="15"/>
      <c r="BX85" s="93"/>
      <c r="BY85" s="331"/>
      <c r="BZ85" s="331"/>
      <c r="CA85" s="276"/>
      <c r="CB85" s="277"/>
      <c r="CC85" s="277"/>
      <c r="CD85" s="276"/>
      <c r="CE85" s="276"/>
      <c r="CF85" s="276"/>
      <c r="CG85" s="276"/>
      <c r="CH85" s="297"/>
      <c r="CI85" s="276"/>
      <c r="CJ85" s="334"/>
      <c r="CK85" s="335"/>
      <c r="CL85" s="15"/>
      <c r="CM85" s="13"/>
      <c r="CN85" s="15"/>
      <c r="CO85" s="13"/>
      <c r="CP85" s="15"/>
      <c r="CQ85" s="13"/>
      <c r="CR85" s="15"/>
      <c r="CS85" s="15"/>
      <c r="CT85" s="335"/>
      <c r="CU85" s="335"/>
      <c r="CV85" s="335"/>
      <c r="CW85" s="335"/>
      <c r="CX85" s="335"/>
      <c r="CY85" s="335"/>
      <c r="CZ85" s="335"/>
      <c r="DA85" s="335"/>
      <c r="DB85" s="335"/>
      <c r="DE85" s="13"/>
      <c r="DH85" s="13"/>
      <c r="DL85" s="276"/>
      <c r="DM85" s="276"/>
      <c r="DN85" s="276"/>
      <c r="DO85" s="276"/>
      <c r="DP85" s="276"/>
      <c r="DQ85" s="276"/>
      <c r="DR85" s="276"/>
      <c r="DS85" s="276"/>
      <c r="DT85" s="276"/>
      <c r="DU85" s="276"/>
      <c r="DV85" s="276"/>
      <c r="DW85" s="276"/>
      <c r="DX85" s="276"/>
      <c r="DY85" s="276"/>
      <c r="DZ85" s="276"/>
      <c r="EA85" s="276"/>
      <c r="EB85" s="276"/>
      <c r="EC85" s="276"/>
      <c r="ED85" s="276"/>
      <c r="EE85" s="276"/>
      <c r="EF85" s="276"/>
      <c r="EG85" s="276"/>
      <c r="EH85" s="276"/>
      <c r="EI85" s="276"/>
      <c r="EJ85" s="276"/>
      <c r="EK85" s="276"/>
    </row>
    <row r="86" spans="41:141" x14ac:dyDescent="0.25">
      <c r="AO86" s="276"/>
      <c r="AP86" s="276"/>
      <c r="AS86" s="276"/>
      <c r="AT86" s="277"/>
      <c r="AU86" s="276"/>
      <c r="AV86" s="276"/>
      <c r="AW86" s="277"/>
      <c r="AX86" s="276"/>
      <c r="AY86" s="276"/>
      <c r="AZ86" s="276"/>
      <c r="BA86" s="276"/>
      <c r="BB86" s="277"/>
      <c r="BN86" s="93"/>
      <c r="BO86" s="15"/>
      <c r="BP86" s="13"/>
      <c r="BQ86" s="15"/>
      <c r="BR86" s="13"/>
      <c r="BS86" s="15"/>
      <c r="BT86" s="13"/>
      <c r="BU86" s="15"/>
      <c r="BV86" s="13"/>
      <c r="BW86" s="15"/>
      <c r="BX86" s="93"/>
      <c r="BY86" s="331"/>
      <c r="BZ86" s="331"/>
      <c r="CA86" s="276"/>
      <c r="CB86" s="277"/>
      <c r="CC86" s="277"/>
      <c r="CD86" s="276"/>
      <c r="CE86" s="276"/>
      <c r="CF86" s="276"/>
      <c r="CG86" s="276"/>
      <c r="CH86" s="297"/>
      <c r="CI86" s="276"/>
      <c r="CJ86" s="334"/>
      <c r="CK86" s="335"/>
      <c r="CL86" s="15"/>
      <c r="CM86" s="13"/>
      <c r="CN86" s="15"/>
      <c r="CO86" s="13"/>
      <c r="CP86" s="15"/>
      <c r="CQ86" s="13"/>
      <c r="CR86" s="15"/>
      <c r="CS86" s="15"/>
      <c r="CT86" s="335"/>
      <c r="CU86" s="335"/>
      <c r="CV86" s="335"/>
      <c r="CW86" s="335"/>
      <c r="CX86" s="335"/>
      <c r="CY86" s="335"/>
      <c r="CZ86" s="335"/>
      <c r="DA86" s="335"/>
      <c r="DB86" s="335"/>
      <c r="DE86" s="13"/>
      <c r="DH86" s="13"/>
      <c r="DL86" s="276"/>
      <c r="DM86" s="276"/>
      <c r="DN86" s="276"/>
      <c r="DO86" s="276"/>
      <c r="DP86" s="276"/>
      <c r="DQ86" s="276"/>
      <c r="DR86" s="276"/>
      <c r="DS86" s="276"/>
      <c r="DT86" s="276"/>
      <c r="DU86" s="276"/>
      <c r="DV86" s="276"/>
      <c r="DW86" s="276"/>
      <c r="DX86" s="276"/>
      <c r="DY86" s="276"/>
      <c r="DZ86" s="276"/>
      <c r="EA86" s="276"/>
      <c r="EB86" s="276"/>
      <c r="EC86" s="276"/>
      <c r="ED86" s="276"/>
      <c r="EE86" s="276"/>
      <c r="EF86" s="276"/>
      <c r="EG86" s="276"/>
      <c r="EH86" s="276"/>
      <c r="EI86" s="276"/>
      <c r="EJ86" s="276"/>
      <c r="EK86" s="276"/>
    </row>
    <row r="87" spans="41:141" x14ac:dyDescent="0.25">
      <c r="AO87" s="276"/>
      <c r="AP87" s="276"/>
      <c r="AS87" s="276"/>
      <c r="AT87" s="277"/>
      <c r="AU87" s="276"/>
      <c r="AV87" s="276"/>
      <c r="AW87" s="277"/>
      <c r="AX87" s="276"/>
      <c r="AY87" s="276"/>
      <c r="AZ87" s="276"/>
      <c r="BA87" s="276"/>
      <c r="BB87" s="277"/>
      <c r="BN87" s="93"/>
      <c r="BO87" s="15"/>
      <c r="BP87" s="13"/>
      <c r="BQ87" s="15"/>
      <c r="BR87" s="13"/>
      <c r="BS87" s="15"/>
      <c r="BT87" s="13"/>
      <c r="BU87" s="15"/>
      <c r="BV87" s="13"/>
      <c r="BW87" s="15"/>
      <c r="BX87" s="93"/>
      <c r="BY87" s="331"/>
      <c r="BZ87" s="331"/>
      <c r="CA87" s="276"/>
      <c r="CB87" s="277"/>
      <c r="CC87" s="277"/>
      <c r="CD87" s="276"/>
      <c r="CE87" s="276"/>
      <c r="CF87" s="276"/>
      <c r="CG87" s="276"/>
      <c r="CH87" s="297"/>
      <c r="CI87" s="276"/>
      <c r="CJ87" s="334"/>
      <c r="CK87" s="335"/>
      <c r="CL87" s="15"/>
      <c r="CM87" s="13"/>
      <c r="CN87" s="15"/>
      <c r="CO87" s="13"/>
      <c r="CP87" s="15"/>
      <c r="CQ87" s="13"/>
      <c r="CR87" s="15"/>
      <c r="CS87" s="15"/>
      <c r="CT87" s="335"/>
      <c r="CU87" s="335"/>
      <c r="CV87" s="335"/>
      <c r="CW87" s="335"/>
      <c r="CX87" s="335"/>
      <c r="CY87" s="335"/>
      <c r="CZ87" s="335"/>
      <c r="DA87" s="335"/>
      <c r="DB87" s="335"/>
      <c r="DE87" s="13"/>
      <c r="DH87" s="13"/>
      <c r="DL87" s="276"/>
      <c r="DM87" s="276"/>
      <c r="DN87" s="276"/>
      <c r="DO87" s="276"/>
      <c r="DP87" s="276"/>
      <c r="DQ87" s="276"/>
      <c r="DR87" s="276"/>
      <c r="DS87" s="276"/>
      <c r="DT87" s="276"/>
      <c r="DU87" s="276"/>
      <c r="DV87" s="276"/>
      <c r="DW87" s="276"/>
      <c r="DX87" s="276"/>
      <c r="DY87" s="276"/>
      <c r="DZ87" s="276"/>
      <c r="EA87" s="276"/>
      <c r="EB87" s="276"/>
      <c r="EC87" s="276"/>
      <c r="ED87" s="276"/>
      <c r="EE87" s="276"/>
      <c r="EF87" s="276"/>
      <c r="EG87" s="276"/>
      <c r="EH87" s="276"/>
      <c r="EI87" s="276"/>
      <c r="EJ87" s="276"/>
      <c r="EK87" s="276"/>
    </row>
    <row r="88" spans="41:141" x14ac:dyDescent="0.25">
      <c r="AO88" s="276"/>
      <c r="AP88" s="276"/>
      <c r="AS88" s="276"/>
      <c r="AT88" s="277"/>
      <c r="AU88" s="276"/>
      <c r="AV88" s="276"/>
      <c r="AW88" s="277"/>
      <c r="AX88" s="276"/>
      <c r="AY88" s="276"/>
      <c r="AZ88" s="276"/>
      <c r="BA88" s="276"/>
      <c r="BB88" s="277"/>
      <c r="BN88" s="93"/>
      <c r="BO88" s="15"/>
      <c r="BP88" s="13"/>
      <c r="BQ88" s="15"/>
      <c r="BR88" s="13"/>
      <c r="BS88" s="15"/>
      <c r="BT88" s="13"/>
      <c r="BU88" s="15"/>
      <c r="BV88" s="13"/>
      <c r="BW88" s="15"/>
      <c r="BX88" s="93"/>
      <c r="BY88" s="331"/>
      <c r="BZ88" s="331"/>
      <c r="CA88" s="276"/>
      <c r="CB88" s="277"/>
      <c r="CC88" s="277"/>
      <c r="CD88" s="276"/>
      <c r="CE88" s="276"/>
      <c r="CF88" s="276"/>
      <c r="CG88" s="276"/>
      <c r="CH88" s="297"/>
      <c r="CI88" s="276"/>
      <c r="CJ88" s="334"/>
      <c r="CK88" s="335"/>
      <c r="CL88" s="15"/>
      <c r="CM88" s="13"/>
      <c r="CN88" s="15"/>
      <c r="CO88" s="13"/>
      <c r="CP88" s="15"/>
      <c r="CQ88" s="13"/>
      <c r="CR88" s="15"/>
      <c r="CS88" s="15"/>
      <c r="CT88" s="335"/>
      <c r="CU88" s="335"/>
      <c r="CV88" s="335"/>
      <c r="CW88" s="335"/>
      <c r="CX88" s="335"/>
      <c r="CY88" s="335"/>
      <c r="CZ88" s="335"/>
      <c r="DA88" s="335"/>
      <c r="DB88" s="335"/>
      <c r="DE88" s="13"/>
      <c r="DH88" s="13"/>
      <c r="DL88" s="276"/>
      <c r="DM88" s="276"/>
      <c r="DN88" s="276"/>
      <c r="DO88" s="276"/>
      <c r="DP88" s="276"/>
      <c r="DQ88" s="276"/>
      <c r="DR88" s="276"/>
      <c r="DS88" s="276"/>
      <c r="DT88" s="276"/>
      <c r="DU88" s="276"/>
      <c r="DV88" s="276"/>
      <c r="DW88" s="276"/>
      <c r="DX88" s="276"/>
      <c r="DY88" s="276"/>
      <c r="DZ88" s="276"/>
      <c r="EA88" s="276"/>
      <c r="EB88" s="276"/>
      <c r="EC88" s="276"/>
      <c r="ED88" s="276"/>
      <c r="EE88" s="276"/>
      <c r="EF88" s="276"/>
      <c r="EG88" s="276"/>
      <c r="EH88" s="276"/>
      <c r="EI88" s="276"/>
      <c r="EJ88" s="276"/>
      <c r="EK88" s="276"/>
    </row>
    <row r="89" spans="41:141" x14ac:dyDescent="0.25">
      <c r="AO89" s="276"/>
      <c r="AP89" s="276"/>
      <c r="AS89" s="276"/>
      <c r="AT89" s="277"/>
      <c r="AU89" s="276"/>
      <c r="AV89" s="276"/>
      <c r="AW89" s="277"/>
      <c r="AX89" s="276"/>
      <c r="AY89" s="276"/>
      <c r="AZ89" s="276"/>
      <c r="BA89" s="276"/>
      <c r="BB89" s="277"/>
      <c r="BN89" s="93"/>
      <c r="BO89" s="15"/>
      <c r="BP89" s="13"/>
      <c r="BQ89" s="15"/>
      <c r="BR89" s="13"/>
      <c r="BS89" s="15"/>
      <c r="BT89" s="13"/>
      <c r="BU89" s="15"/>
      <c r="BV89" s="13"/>
      <c r="BW89" s="15"/>
      <c r="BX89" s="93"/>
      <c r="BY89" s="331"/>
      <c r="BZ89" s="331"/>
      <c r="CA89" s="276"/>
      <c r="CB89" s="277"/>
      <c r="CC89" s="277"/>
      <c r="CD89" s="276"/>
      <c r="CE89" s="276"/>
      <c r="CF89" s="276"/>
      <c r="CG89" s="276"/>
      <c r="CH89" s="297"/>
      <c r="CI89" s="276"/>
      <c r="CJ89" s="334"/>
      <c r="CK89" s="335"/>
      <c r="CL89" s="15"/>
      <c r="CM89" s="13"/>
      <c r="CN89" s="15"/>
      <c r="CO89" s="13"/>
      <c r="CP89" s="15"/>
      <c r="CQ89" s="13"/>
      <c r="CR89" s="15"/>
      <c r="CS89" s="15"/>
      <c r="CT89" s="335"/>
      <c r="CU89" s="335"/>
      <c r="CV89" s="335"/>
      <c r="CW89" s="335"/>
      <c r="CX89" s="335"/>
      <c r="CY89" s="335"/>
      <c r="CZ89" s="335"/>
      <c r="DA89" s="335"/>
      <c r="DB89" s="335"/>
      <c r="DE89" s="13"/>
      <c r="DH89" s="13"/>
      <c r="DL89" s="276"/>
      <c r="DM89" s="276"/>
      <c r="DN89" s="276"/>
      <c r="DO89" s="276"/>
      <c r="DP89" s="276"/>
      <c r="DQ89" s="276"/>
      <c r="DR89" s="276"/>
      <c r="DS89" s="276"/>
      <c r="DT89" s="276"/>
      <c r="DU89" s="276"/>
      <c r="DV89" s="276"/>
      <c r="DW89" s="276"/>
      <c r="DX89" s="276"/>
      <c r="DY89" s="276"/>
      <c r="DZ89" s="276"/>
      <c r="EA89" s="276"/>
      <c r="EB89" s="276"/>
      <c r="EC89" s="276"/>
      <c r="ED89" s="276"/>
      <c r="EE89" s="276"/>
      <c r="EF89" s="276"/>
      <c r="EG89" s="276"/>
      <c r="EH89" s="276"/>
      <c r="EI89" s="276"/>
      <c r="EJ89" s="276"/>
      <c r="EK89" s="276"/>
    </row>
    <row r="90" spans="41:141" x14ac:dyDescent="0.25">
      <c r="AO90" s="276"/>
      <c r="AP90" s="276"/>
      <c r="AS90" s="276"/>
      <c r="AT90" s="277"/>
      <c r="AU90" s="276"/>
      <c r="AV90" s="276"/>
      <c r="AW90" s="277"/>
      <c r="AX90" s="276"/>
      <c r="AY90" s="276"/>
      <c r="AZ90" s="276"/>
      <c r="BA90" s="276"/>
      <c r="BB90" s="277"/>
      <c r="BN90" s="93"/>
      <c r="BO90" s="15"/>
      <c r="BP90" s="13"/>
      <c r="BQ90" s="15"/>
      <c r="BR90" s="13"/>
      <c r="BS90" s="15"/>
      <c r="BT90" s="13"/>
      <c r="BU90" s="15"/>
      <c r="BV90" s="13"/>
      <c r="BW90" s="15"/>
      <c r="BX90" s="93"/>
      <c r="BY90" s="331"/>
      <c r="BZ90" s="331"/>
      <c r="CA90" s="276"/>
      <c r="CB90" s="277"/>
      <c r="CC90" s="277"/>
      <c r="CD90" s="276"/>
      <c r="CE90" s="276"/>
      <c r="CF90" s="276"/>
      <c r="CG90" s="276"/>
      <c r="CH90" s="297"/>
      <c r="CI90" s="276"/>
      <c r="CJ90" s="334"/>
      <c r="CK90" s="335"/>
      <c r="CL90" s="15"/>
      <c r="CM90" s="13"/>
      <c r="CN90" s="15"/>
      <c r="CO90" s="13"/>
      <c r="CP90" s="15"/>
      <c r="CQ90" s="13"/>
      <c r="CR90" s="15"/>
      <c r="CS90" s="15"/>
      <c r="CT90" s="335"/>
      <c r="CU90" s="335"/>
      <c r="CV90" s="335"/>
      <c r="CW90" s="335"/>
      <c r="CX90" s="335"/>
      <c r="CY90" s="335"/>
      <c r="CZ90" s="335"/>
      <c r="DA90" s="335"/>
      <c r="DB90" s="335"/>
      <c r="DE90" s="13"/>
      <c r="DH90" s="13"/>
      <c r="DL90" s="276"/>
      <c r="DM90" s="276"/>
      <c r="DN90" s="276"/>
      <c r="DO90" s="276"/>
      <c r="DP90" s="276"/>
      <c r="DQ90" s="276"/>
      <c r="DR90" s="276"/>
      <c r="DS90" s="276"/>
      <c r="DT90" s="276"/>
      <c r="DU90" s="276"/>
      <c r="DV90" s="276"/>
      <c r="DW90" s="276"/>
      <c r="DX90" s="276"/>
      <c r="DY90" s="276"/>
      <c r="DZ90" s="276"/>
      <c r="EA90" s="276"/>
      <c r="EB90" s="276"/>
      <c r="EC90" s="276"/>
      <c r="ED90" s="276"/>
      <c r="EE90" s="276"/>
      <c r="EF90" s="276"/>
      <c r="EG90" s="276"/>
      <c r="EH90" s="276"/>
      <c r="EI90" s="276"/>
      <c r="EJ90" s="276"/>
      <c r="EK90" s="276"/>
    </row>
    <row r="91" spans="41:141" x14ac:dyDescent="0.25">
      <c r="AO91" s="276"/>
      <c r="AP91" s="276"/>
      <c r="AS91" s="276"/>
      <c r="AT91" s="277"/>
      <c r="AU91" s="276"/>
      <c r="AV91" s="276"/>
      <c r="AW91" s="277"/>
      <c r="AX91" s="276"/>
      <c r="AY91" s="276"/>
      <c r="AZ91" s="276"/>
      <c r="BA91" s="276"/>
      <c r="BB91" s="277"/>
      <c r="BN91" s="93"/>
      <c r="BO91" s="15"/>
      <c r="BP91" s="13"/>
      <c r="BQ91" s="15"/>
      <c r="BR91" s="13"/>
      <c r="BS91" s="15"/>
      <c r="BT91" s="13"/>
      <c r="BU91" s="15"/>
      <c r="BV91" s="13"/>
      <c r="BW91" s="15"/>
      <c r="BX91" s="93"/>
      <c r="BY91" s="331"/>
      <c r="BZ91" s="331"/>
      <c r="CA91" s="276"/>
      <c r="CB91" s="277"/>
      <c r="CC91" s="277"/>
      <c r="CD91" s="276"/>
      <c r="CE91" s="276"/>
      <c r="CF91" s="276"/>
      <c r="CG91" s="276"/>
      <c r="CH91" s="297"/>
      <c r="CI91" s="276"/>
      <c r="CJ91" s="334"/>
      <c r="CK91" s="335"/>
      <c r="CL91" s="15"/>
      <c r="CM91" s="13"/>
      <c r="CN91" s="15"/>
      <c r="CO91" s="13"/>
      <c r="CP91" s="15"/>
      <c r="CQ91" s="13"/>
      <c r="CR91" s="15"/>
      <c r="CS91" s="15"/>
      <c r="CT91" s="335"/>
      <c r="CU91" s="335"/>
      <c r="CV91" s="335"/>
      <c r="CW91" s="335"/>
      <c r="CX91" s="335"/>
      <c r="CY91" s="335"/>
      <c r="CZ91" s="335"/>
      <c r="DA91" s="335"/>
      <c r="DB91" s="335"/>
      <c r="DE91" s="13"/>
      <c r="DH91" s="13"/>
      <c r="DL91" s="276"/>
      <c r="DM91" s="276"/>
      <c r="DN91" s="276"/>
      <c r="DO91" s="276"/>
      <c r="DP91" s="276"/>
      <c r="DQ91" s="276"/>
      <c r="DR91" s="276"/>
      <c r="DS91" s="276"/>
      <c r="DT91" s="276"/>
      <c r="DU91" s="276"/>
      <c r="DV91" s="276"/>
      <c r="DW91" s="276"/>
      <c r="DX91" s="276"/>
      <c r="DY91" s="276"/>
      <c r="DZ91" s="276"/>
      <c r="EA91" s="276"/>
      <c r="EB91" s="276"/>
      <c r="EC91" s="276"/>
      <c r="ED91" s="276"/>
      <c r="EE91" s="276"/>
      <c r="EF91" s="276"/>
      <c r="EG91" s="276"/>
      <c r="EH91" s="276"/>
      <c r="EI91" s="276"/>
      <c r="EJ91" s="276"/>
      <c r="EK91" s="276"/>
    </row>
    <row r="92" spans="41:141" x14ac:dyDescent="0.25">
      <c r="AO92" s="276"/>
      <c r="AP92" s="276"/>
      <c r="AS92" s="276"/>
      <c r="AT92" s="277"/>
      <c r="AU92" s="276"/>
      <c r="AV92" s="276"/>
      <c r="AW92" s="277"/>
      <c r="AX92" s="276"/>
      <c r="AY92" s="276"/>
      <c r="AZ92" s="276"/>
      <c r="BA92" s="276"/>
      <c r="BB92" s="277"/>
      <c r="BN92" s="93"/>
      <c r="BO92" s="15"/>
      <c r="BP92" s="13"/>
      <c r="BQ92" s="15"/>
      <c r="BR92" s="13"/>
      <c r="BS92" s="15"/>
      <c r="BT92" s="13"/>
      <c r="BU92" s="15"/>
      <c r="BV92" s="13"/>
      <c r="BW92" s="15"/>
      <c r="BX92" s="93"/>
      <c r="BY92" s="331"/>
      <c r="BZ92" s="331"/>
      <c r="CA92" s="276"/>
      <c r="CB92" s="277"/>
      <c r="CC92" s="277"/>
      <c r="CD92" s="276"/>
      <c r="CE92" s="276"/>
      <c r="CF92" s="276"/>
      <c r="CG92" s="276"/>
      <c r="CH92" s="297"/>
      <c r="CI92" s="276"/>
      <c r="CJ92" s="334"/>
      <c r="CK92" s="335"/>
      <c r="CL92" s="15"/>
      <c r="CM92" s="13"/>
      <c r="CN92" s="15"/>
      <c r="CO92" s="13"/>
      <c r="CP92" s="15"/>
      <c r="CQ92" s="13"/>
      <c r="CR92" s="15"/>
      <c r="CS92" s="15"/>
      <c r="CT92" s="335"/>
      <c r="CU92" s="335"/>
      <c r="CV92" s="335"/>
      <c r="CW92" s="335"/>
      <c r="CX92" s="335"/>
      <c r="CY92" s="335"/>
      <c r="CZ92" s="335"/>
      <c r="DA92" s="335"/>
      <c r="DB92" s="335"/>
      <c r="DE92" s="13"/>
      <c r="DH92" s="13"/>
      <c r="DL92" s="276"/>
      <c r="DM92" s="276"/>
      <c r="DN92" s="276"/>
      <c r="DO92" s="276"/>
      <c r="DP92" s="276"/>
      <c r="DQ92" s="276"/>
      <c r="DR92" s="276"/>
      <c r="DS92" s="276"/>
      <c r="DT92" s="276"/>
      <c r="DU92" s="276"/>
      <c r="DV92" s="276"/>
      <c r="DW92" s="276"/>
      <c r="DX92" s="276"/>
      <c r="DY92" s="276"/>
      <c r="DZ92" s="276"/>
      <c r="EA92" s="276"/>
      <c r="EB92" s="276"/>
      <c r="EC92" s="276"/>
      <c r="ED92" s="276"/>
      <c r="EE92" s="276"/>
      <c r="EF92" s="276"/>
      <c r="EG92" s="276"/>
      <c r="EH92" s="276"/>
      <c r="EI92" s="276"/>
      <c r="EJ92" s="276"/>
      <c r="EK92" s="276"/>
    </row>
    <row r="93" spans="41:141" x14ac:dyDescent="0.25">
      <c r="AO93" s="276"/>
      <c r="AP93" s="276"/>
      <c r="AS93" s="276"/>
      <c r="AT93" s="277"/>
      <c r="AU93" s="276"/>
      <c r="AV93" s="276"/>
      <c r="AW93" s="277"/>
      <c r="AX93" s="276"/>
      <c r="AY93" s="276"/>
      <c r="AZ93" s="276"/>
      <c r="BA93" s="276"/>
      <c r="BB93" s="277"/>
      <c r="BN93" s="93"/>
      <c r="BO93" s="15"/>
      <c r="BP93" s="13"/>
      <c r="BQ93" s="15"/>
      <c r="BR93" s="13"/>
      <c r="BS93" s="15"/>
      <c r="BT93" s="13"/>
      <c r="BU93" s="15"/>
      <c r="BV93" s="13"/>
      <c r="BW93" s="15"/>
      <c r="BX93" s="93"/>
      <c r="BY93" s="331"/>
      <c r="BZ93" s="331"/>
      <c r="CA93" s="276"/>
      <c r="CB93" s="277"/>
      <c r="CC93" s="277"/>
      <c r="CD93" s="276"/>
      <c r="CE93" s="276"/>
      <c r="CF93" s="276"/>
      <c r="CG93" s="276"/>
      <c r="CH93" s="297"/>
      <c r="CI93" s="276"/>
      <c r="CJ93" s="334"/>
      <c r="CK93" s="335"/>
      <c r="CL93" s="15"/>
      <c r="CM93" s="13"/>
      <c r="CN93" s="15"/>
      <c r="CO93" s="13"/>
      <c r="CP93" s="15"/>
      <c r="CQ93" s="13"/>
      <c r="CR93" s="15"/>
      <c r="CS93" s="15"/>
      <c r="CT93" s="335"/>
      <c r="CU93" s="335"/>
      <c r="CV93" s="335"/>
      <c r="CW93" s="335"/>
      <c r="CX93" s="335"/>
      <c r="CY93" s="335"/>
      <c r="CZ93" s="335"/>
      <c r="DA93" s="335"/>
      <c r="DB93" s="335"/>
      <c r="DE93" s="13"/>
      <c r="DH93" s="13"/>
      <c r="DL93" s="276"/>
      <c r="DM93" s="276"/>
      <c r="DN93" s="276"/>
      <c r="DO93" s="276"/>
      <c r="DP93" s="276"/>
      <c r="DQ93" s="276"/>
      <c r="DR93" s="276"/>
      <c r="DS93" s="276"/>
      <c r="DT93" s="276"/>
      <c r="DU93" s="276"/>
      <c r="DV93" s="276"/>
      <c r="DW93" s="276"/>
      <c r="DX93" s="276"/>
      <c r="DY93" s="276"/>
      <c r="DZ93" s="276"/>
      <c r="EA93" s="276"/>
      <c r="EB93" s="276"/>
      <c r="EC93" s="276"/>
      <c r="ED93" s="276"/>
      <c r="EE93" s="276"/>
      <c r="EF93" s="276"/>
      <c r="EG93" s="276"/>
      <c r="EH93" s="276"/>
      <c r="EI93" s="276"/>
      <c r="EJ93" s="276"/>
      <c r="EK93" s="276"/>
    </row>
    <row r="94" spans="41:141" x14ac:dyDescent="0.25">
      <c r="AO94" s="276"/>
      <c r="AP94" s="276"/>
      <c r="AS94" s="276"/>
      <c r="AT94" s="277"/>
      <c r="AU94" s="276"/>
      <c r="AV94" s="276"/>
      <c r="AW94" s="277"/>
      <c r="AX94" s="276"/>
      <c r="AY94" s="276"/>
      <c r="AZ94" s="276"/>
      <c r="BA94" s="276"/>
      <c r="BB94" s="277"/>
      <c r="BN94" s="93"/>
      <c r="BO94" s="15"/>
      <c r="BP94" s="13"/>
      <c r="BQ94" s="15"/>
      <c r="BR94" s="13"/>
      <c r="BS94" s="15"/>
      <c r="BT94" s="13"/>
      <c r="BU94" s="15"/>
      <c r="BV94" s="13"/>
      <c r="BW94" s="15"/>
      <c r="BX94" s="93"/>
      <c r="BY94" s="331"/>
      <c r="BZ94" s="331"/>
      <c r="CA94" s="276"/>
      <c r="CB94" s="277"/>
      <c r="CC94" s="277"/>
      <c r="CD94" s="276"/>
      <c r="CE94" s="276"/>
      <c r="CF94" s="276"/>
      <c r="CG94" s="276"/>
      <c r="CH94" s="297"/>
      <c r="CI94" s="276"/>
      <c r="CJ94" s="334"/>
      <c r="CK94" s="335"/>
      <c r="CL94" s="15"/>
      <c r="CM94" s="13"/>
      <c r="CN94" s="15"/>
      <c r="CO94" s="13"/>
      <c r="CP94" s="15"/>
      <c r="CQ94" s="13"/>
      <c r="CR94" s="15"/>
      <c r="CS94" s="15"/>
      <c r="CT94" s="335"/>
      <c r="CU94" s="335"/>
      <c r="CV94" s="335"/>
      <c r="CW94" s="335"/>
      <c r="CX94" s="335"/>
      <c r="CY94" s="335"/>
      <c r="CZ94" s="335"/>
      <c r="DA94" s="335"/>
      <c r="DB94" s="335"/>
      <c r="DE94" s="13"/>
      <c r="DH94" s="13"/>
      <c r="DL94" s="276"/>
      <c r="DM94" s="276"/>
      <c r="DN94" s="276"/>
      <c r="DO94" s="276"/>
      <c r="DP94" s="276"/>
      <c r="DQ94" s="276"/>
      <c r="DR94" s="276"/>
      <c r="DS94" s="276"/>
      <c r="DT94" s="276"/>
      <c r="DU94" s="276"/>
      <c r="DV94" s="276"/>
      <c r="DW94" s="276"/>
      <c r="DX94" s="276"/>
      <c r="DY94" s="276"/>
      <c r="DZ94" s="276"/>
      <c r="EA94" s="276"/>
      <c r="EB94" s="276"/>
      <c r="EC94" s="276"/>
      <c r="ED94" s="276"/>
      <c r="EE94" s="276"/>
      <c r="EF94" s="276"/>
      <c r="EG94" s="276"/>
      <c r="EH94" s="276"/>
      <c r="EI94" s="276"/>
      <c r="EJ94" s="276"/>
      <c r="EK94" s="276"/>
    </row>
    <row r="95" spans="41:141" x14ac:dyDescent="0.25">
      <c r="AO95" s="276"/>
      <c r="AP95" s="276"/>
      <c r="AS95" s="276"/>
      <c r="AT95" s="277"/>
      <c r="AU95" s="276"/>
      <c r="AV95" s="276"/>
      <c r="AW95" s="277"/>
      <c r="AX95" s="276"/>
      <c r="AY95" s="276"/>
      <c r="AZ95" s="276"/>
      <c r="BA95" s="276"/>
      <c r="BB95" s="277"/>
      <c r="BN95" s="93"/>
      <c r="BO95" s="15"/>
      <c r="BP95" s="13"/>
      <c r="BQ95" s="15"/>
      <c r="BR95" s="13"/>
      <c r="BS95" s="15"/>
      <c r="BT95" s="13"/>
      <c r="BU95" s="15"/>
      <c r="BV95" s="13"/>
      <c r="BW95" s="15"/>
      <c r="BX95" s="93"/>
      <c r="BY95" s="331"/>
      <c r="BZ95" s="331"/>
      <c r="CA95" s="276"/>
      <c r="CB95" s="277"/>
      <c r="CC95" s="277"/>
      <c r="CD95" s="276"/>
      <c r="CE95" s="276"/>
      <c r="CF95" s="276"/>
      <c r="CG95" s="276"/>
      <c r="CH95" s="297"/>
      <c r="CI95" s="276"/>
      <c r="CJ95" s="334"/>
      <c r="CK95" s="335"/>
      <c r="CL95" s="15"/>
      <c r="CM95" s="13"/>
      <c r="CN95" s="15"/>
      <c r="CO95" s="13"/>
      <c r="CP95" s="15"/>
      <c r="CQ95" s="13"/>
      <c r="CR95" s="15"/>
      <c r="CS95" s="15"/>
      <c r="CT95" s="335"/>
      <c r="CU95" s="335"/>
      <c r="CV95" s="335"/>
      <c r="CW95" s="335"/>
      <c r="CX95" s="335"/>
      <c r="CY95" s="335"/>
      <c r="CZ95" s="335"/>
      <c r="DA95" s="335"/>
      <c r="DB95" s="335"/>
      <c r="DE95" s="13"/>
      <c r="DH95" s="13"/>
      <c r="DL95" s="276"/>
      <c r="DM95" s="276"/>
      <c r="DN95" s="276"/>
      <c r="DO95" s="276"/>
      <c r="DP95" s="276"/>
      <c r="DQ95" s="276"/>
      <c r="DR95" s="276"/>
      <c r="DS95" s="276"/>
      <c r="DT95" s="276"/>
      <c r="DU95" s="276"/>
      <c r="DV95" s="276"/>
      <c r="DW95" s="276"/>
      <c r="DX95" s="276"/>
      <c r="DY95" s="276"/>
      <c r="DZ95" s="276"/>
      <c r="EA95" s="276"/>
      <c r="EB95" s="276"/>
      <c r="EC95" s="276"/>
      <c r="ED95" s="276"/>
      <c r="EE95" s="276"/>
      <c r="EF95" s="276"/>
      <c r="EG95" s="276"/>
      <c r="EH95" s="276"/>
      <c r="EI95" s="276"/>
      <c r="EJ95" s="276"/>
      <c r="EK95" s="276"/>
    </row>
    <row r="96" spans="41:141" x14ac:dyDescent="0.25">
      <c r="AO96" s="276"/>
      <c r="AP96" s="276"/>
      <c r="AS96" s="276"/>
      <c r="AT96" s="277"/>
      <c r="AU96" s="276"/>
      <c r="AV96" s="276"/>
      <c r="AW96" s="277"/>
      <c r="AX96" s="276"/>
      <c r="AY96" s="276"/>
      <c r="AZ96" s="276"/>
      <c r="BA96" s="276"/>
      <c r="BB96" s="277"/>
      <c r="BN96" s="93"/>
      <c r="BO96" s="15"/>
      <c r="BP96" s="13"/>
      <c r="BQ96" s="15"/>
      <c r="BR96" s="13"/>
      <c r="BS96" s="15"/>
      <c r="BT96" s="13"/>
      <c r="BU96" s="15"/>
      <c r="BV96" s="13"/>
      <c r="BW96" s="15"/>
      <c r="BX96" s="93"/>
      <c r="BY96" s="331"/>
      <c r="BZ96" s="331"/>
      <c r="CA96" s="276"/>
      <c r="CB96" s="277"/>
      <c r="CC96" s="277"/>
      <c r="CD96" s="276"/>
      <c r="CE96" s="276"/>
      <c r="CF96" s="276"/>
      <c r="CG96" s="276"/>
      <c r="CH96" s="297"/>
      <c r="CI96" s="276"/>
      <c r="CJ96" s="334"/>
      <c r="CK96" s="335"/>
      <c r="CL96" s="15"/>
      <c r="CM96" s="13"/>
      <c r="CN96" s="15"/>
      <c r="CO96" s="13"/>
      <c r="CP96" s="15"/>
      <c r="CQ96" s="13"/>
      <c r="CR96" s="15"/>
      <c r="CS96" s="15"/>
      <c r="CT96" s="335"/>
      <c r="CU96" s="335"/>
      <c r="CV96" s="335"/>
      <c r="CW96" s="335"/>
      <c r="CX96" s="335"/>
      <c r="CY96" s="335"/>
      <c r="CZ96" s="335"/>
      <c r="DA96" s="335"/>
      <c r="DB96" s="335"/>
      <c r="DE96" s="13"/>
      <c r="DH96" s="13"/>
      <c r="DL96" s="276"/>
      <c r="DM96" s="276"/>
      <c r="DN96" s="276"/>
      <c r="DO96" s="276"/>
      <c r="DP96" s="276"/>
      <c r="DQ96" s="276"/>
      <c r="DR96" s="276"/>
      <c r="DS96" s="276"/>
      <c r="DT96" s="276"/>
      <c r="DU96" s="276"/>
      <c r="DV96" s="276"/>
      <c r="DW96" s="276"/>
      <c r="DX96" s="276"/>
      <c r="DY96" s="276"/>
      <c r="DZ96" s="276"/>
      <c r="EA96" s="276"/>
      <c r="EB96" s="276"/>
      <c r="EC96" s="276"/>
      <c r="ED96" s="276"/>
      <c r="EE96" s="276"/>
      <c r="EF96" s="276"/>
      <c r="EG96" s="276"/>
      <c r="EH96" s="276"/>
      <c r="EI96" s="276"/>
      <c r="EJ96" s="276"/>
      <c r="EK96" s="276"/>
    </row>
    <row r="97" spans="41:141" x14ac:dyDescent="0.25">
      <c r="AO97" s="276"/>
      <c r="AP97" s="276"/>
      <c r="AS97" s="276"/>
      <c r="AT97" s="277"/>
      <c r="AU97" s="276"/>
      <c r="AV97" s="276"/>
      <c r="AW97" s="277"/>
      <c r="AX97" s="276"/>
      <c r="AY97" s="276"/>
      <c r="AZ97" s="276"/>
      <c r="BA97" s="276"/>
      <c r="BB97" s="277"/>
      <c r="BN97" s="93"/>
      <c r="BO97" s="15"/>
      <c r="BP97" s="13"/>
      <c r="BQ97" s="15"/>
      <c r="BR97" s="13"/>
      <c r="BS97" s="15"/>
      <c r="BT97" s="13"/>
      <c r="BU97" s="15"/>
      <c r="BV97" s="13"/>
      <c r="BW97" s="15"/>
      <c r="BX97" s="93"/>
      <c r="BY97" s="331"/>
      <c r="BZ97" s="331"/>
      <c r="CA97" s="276"/>
      <c r="CB97" s="277"/>
      <c r="CC97" s="277"/>
      <c r="CD97" s="276"/>
      <c r="CE97" s="276"/>
      <c r="CF97" s="276"/>
      <c r="CG97" s="276"/>
      <c r="CH97" s="297"/>
      <c r="CI97" s="276"/>
      <c r="CJ97" s="334"/>
      <c r="CK97" s="335"/>
      <c r="CL97" s="15"/>
      <c r="CM97" s="13"/>
      <c r="CN97" s="15"/>
      <c r="CO97" s="13"/>
      <c r="CP97" s="15"/>
      <c r="CQ97" s="13"/>
      <c r="CR97" s="15"/>
      <c r="CS97" s="15"/>
      <c r="CT97" s="335"/>
      <c r="CU97" s="335"/>
      <c r="CV97" s="335"/>
      <c r="CW97" s="335"/>
      <c r="CX97" s="335"/>
      <c r="CY97" s="335"/>
      <c r="CZ97" s="335"/>
      <c r="DA97" s="335"/>
      <c r="DB97" s="335"/>
      <c r="DE97" s="13"/>
      <c r="DH97" s="13"/>
      <c r="DL97" s="276"/>
      <c r="DM97" s="276"/>
      <c r="DN97" s="276"/>
      <c r="DO97" s="276"/>
      <c r="DP97" s="276"/>
      <c r="DQ97" s="276"/>
      <c r="DR97" s="276"/>
      <c r="DS97" s="276"/>
      <c r="DT97" s="276"/>
      <c r="DU97" s="276"/>
      <c r="DV97" s="276"/>
      <c r="DW97" s="276"/>
      <c r="DX97" s="276"/>
      <c r="DY97" s="276"/>
      <c r="DZ97" s="276"/>
      <c r="EA97" s="276"/>
      <c r="EB97" s="276"/>
      <c r="EC97" s="276"/>
      <c r="ED97" s="276"/>
      <c r="EE97" s="276"/>
      <c r="EF97" s="276"/>
      <c r="EG97" s="276"/>
      <c r="EH97" s="276"/>
      <c r="EI97" s="276"/>
      <c r="EJ97" s="276"/>
      <c r="EK97" s="276"/>
    </row>
    <row r="98" spans="41:141" x14ac:dyDescent="0.25">
      <c r="AO98" s="276"/>
      <c r="AP98" s="276"/>
      <c r="AS98" s="276"/>
      <c r="AT98" s="277"/>
      <c r="AU98" s="276"/>
      <c r="AV98" s="276"/>
      <c r="AW98" s="277"/>
      <c r="AX98" s="276"/>
      <c r="AY98" s="276"/>
      <c r="AZ98" s="276"/>
      <c r="BA98" s="276"/>
      <c r="BB98" s="277"/>
      <c r="BN98" s="93"/>
      <c r="BO98" s="15"/>
      <c r="BP98" s="13"/>
      <c r="BQ98" s="15"/>
      <c r="BR98" s="13"/>
      <c r="BS98" s="15"/>
      <c r="BT98" s="13"/>
      <c r="BU98" s="15"/>
      <c r="BV98" s="13"/>
      <c r="BW98" s="15"/>
      <c r="BX98" s="93"/>
      <c r="BY98" s="331"/>
      <c r="BZ98" s="331"/>
      <c r="CA98" s="276"/>
      <c r="CB98" s="277"/>
      <c r="CC98" s="277"/>
      <c r="CD98" s="276"/>
      <c r="CE98" s="276"/>
      <c r="CF98" s="276"/>
      <c r="CG98" s="276"/>
      <c r="CH98" s="297"/>
      <c r="CI98" s="276"/>
      <c r="CJ98" s="334"/>
      <c r="CK98" s="335"/>
      <c r="CL98" s="15"/>
      <c r="CM98" s="13"/>
      <c r="CN98" s="15"/>
      <c r="CO98" s="13"/>
      <c r="CP98" s="15"/>
      <c r="CQ98" s="13"/>
      <c r="CR98" s="15"/>
      <c r="CS98" s="15"/>
      <c r="CT98" s="335"/>
      <c r="CU98" s="335"/>
      <c r="CV98" s="335"/>
      <c r="CW98" s="335"/>
      <c r="CX98" s="335"/>
      <c r="CY98" s="335"/>
      <c r="CZ98" s="335"/>
      <c r="DA98" s="335"/>
      <c r="DB98" s="335"/>
      <c r="DE98" s="13"/>
      <c r="DH98" s="13"/>
      <c r="DL98" s="276"/>
      <c r="DM98" s="276"/>
      <c r="DN98" s="276"/>
      <c r="DO98" s="276"/>
      <c r="DP98" s="276"/>
      <c r="DQ98" s="276"/>
      <c r="DR98" s="276"/>
      <c r="DS98" s="276"/>
      <c r="DT98" s="276"/>
      <c r="DU98" s="276"/>
      <c r="DV98" s="276"/>
      <c r="DW98" s="276"/>
      <c r="DX98" s="276"/>
      <c r="DY98" s="276"/>
      <c r="DZ98" s="276"/>
      <c r="EA98" s="276"/>
      <c r="EB98" s="276"/>
      <c r="EC98" s="276"/>
      <c r="ED98" s="276"/>
      <c r="EE98" s="276"/>
      <c r="EF98" s="276"/>
      <c r="EG98" s="276"/>
      <c r="EH98" s="276"/>
      <c r="EI98" s="276"/>
      <c r="EJ98" s="276"/>
      <c r="EK98" s="276"/>
    </row>
    <row r="99" spans="41:141" x14ac:dyDescent="0.25">
      <c r="AO99" s="276"/>
      <c r="AP99" s="276"/>
      <c r="AS99" s="276"/>
      <c r="AT99" s="277"/>
      <c r="AU99" s="276"/>
      <c r="AV99" s="276"/>
      <c r="AW99" s="277"/>
      <c r="AX99" s="276"/>
      <c r="AY99" s="276"/>
      <c r="AZ99" s="276"/>
      <c r="BA99" s="276"/>
      <c r="BB99" s="277"/>
      <c r="BN99" s="93"/>
      <c r="BO99" s="15"/>
      <c r="BP99" s="13"/>
      <c r="BQ99" s="15"/>
      <c r="BR99" s="13"/>
      <c r="BS99" s="15"/>
      <c r="BT99" s="13"/>
      <c r="BU99" s="15"/>
      <c r="BV99" s="13"/>
      <c r="BW99" s="15"/>
      <c r="BX99" s="93"/>
      <c r="BY99" s="331"/>
      <c r="BZ99" s="331"/>
      <c r="CA99" s="276"/>
      <c r="CB99" s="277"/>
      <c r="CC99" s="277"/>
      <c r="CD99" s="276"/>
      <c r="CE99" s="276"/>
      <c r="CF99" s="276"/>
      <c r="CG99" s="276"/>
      <c r="CH99" s="297"/>
      <c r="CI99" s="276"/>
      <c r="CJ99" s="334"/>
      <c r="CK99" s="335"/>
      <c r="CL99" s="15"/>
      <c r="CM99" s="13"/>
      <c r="CN99" s="15"/>
      <c r="CO99" s="13"/>
      <c r="CP99" s="15"/>
      <c r="CQ99" s="13"/>
      <c r="CR99" s="15"/>
      <c r="CS99" s="15"/>
      <c r="CT99" s="335"/>
      <c r="CU99" s="335"/>
      <c r="CV99" s="335"/>
      <c r="CW99" s="335"/>
      <c r="CX99" s="335"/>
      <c r="CY99" s="335"/>
      <c r="CZ99" s="335"/>
      <c r="DA99" s="335"/>
      <c r="DB99" s="335"/>
      <c r="DE99" s="13"/>
      <c r="DH99" s="13"/>
      <c r="DL99" s="276"/>
      <c r="DM99" s="276"/>
      <c r="DN99" s="276"/>
      <c r="DO99" s="276"/>
      <c r="DP99" s="276"/>
      <c r="DQ99" s="276"/>
      <c r="DR99" s="276"/>
      <c r="DS99" s="276"/>
      <c r="DT99" s="276"/>
      <c r="DU99" s="276"/>
      <c r="DV99" s="276"/>
      <c r="DW99" s="276"/>
      <c r="DX99" s="276"/>
      <c r="DY99" s="276"/>
      <c r="DZ99" s="276"/>
      <c r="EA99" s="276"/>
      <c r="EB99" s="276"/>
      <c r="EC99" s="276"/>
      <c r="ED99" s="276"/>
      <c r="EE99" s="276"/>
      <c r="EF99" s="276"/>
      <c r="EG99" s="276"/>
      <c r="EH99" s="276"/>
      <c r="EI99" s="276"/>
      <c r="EJ99" s="276"/>
      <c r="EK99" s="276"/>
    </row>
    <row r="100" spans="41:141" x14ac:dyDescent="0.25">
      <c r="AO100" s="276"/>
      <c r="AP100" s="276"/>
      <c r="AS100" s="276"/>
      <c r="AT100" s="277"/>
      <c r="AU100" s="276"/>
      <c r="AV100" s="276"/>
      <c r="AW100" s="277"/>
      <c r="AX100" s="276"/>
      <c r="AY100" s="276"/>
      <c r="AZ100" s="276"/>
      <c r="BA100" s="276"/>
      <c r="BB100" s="277"/>
      <c r="BN100" s="93"/>
      <c r="BO100" s="15"/>
      <c r="BP100" s="13"/>
      <c r="BQ100" s="15"/>
      <c r="BR100" s="13"/>
      <c r="BS100" s="15"/>
      <c r="BT100" s="13"/>
      <c r="BU100" s="15"/>
      <c r="BV100" s="13"/>
      <c r="BW100" s="15"/>
      <c r="BX100" s="93"/>
      <c r="BY100" s="331"/>
      <c r="BZ100" s="331"/>
      <c r="CA100" s="276"/>
      <c r="CB100" s="277"/>
      <c r="CC100" s="277"/>
      <c r="CD100" s="276"/>
      <c r="CE100" s="276"/>
      <c r="CF100" s="276"/>
      <c r="CG100" s="276"/>
      <c r="CH100" s="297"/>
      <c r="CI100" s="276"/>
      <c r="CJ100" s="334"/>
      <c r="CK100" s="335"/>
      <c r="CL100" s="15"/>
      <c r="CM100" s="13"/>
      <c r="CN100" s="15"/>
      <c r="CO100" s="13"/>
      <c r="CP100" s="15"/>
      <c r="CQ100" s="13"/>
      <c r="CR100" s="15"/>
      <c r="CS100" s="15"/>
      <c r="CT100" s="335"/>
      <c r="CU100" s="335"/>
      <c r="CV100" s="335"/>
      <c r="CW100" s="335"/>
      <c r="CX100" s="335"/>
      <c r="CY100" s="335"/>
      <c r="CZ100" s="335"/>
      <c r="DA100" s="335"/>
      <c r="DB100" s="335"/>
      <c r="DE100" s="13"/>
      <c r="DH100" s="13"/>
      <c r="DL100" s="276"/>
      <c r="DM100" s="276"/>
      <c r="DN100" s="276"/>
      <c r="DO100" s="276"/>
      <c r="DP100" s="276"/>
      <c r="DQ100" s="276"/>
      <c r="DR100" s="276"/>
      <c r="DS100" s="276"/>
      <c r="DT100" s="276"/>
      <c r="DU100" s="276"/>
      <c r="DV100" s="276"/>
      <c r="DW100" s="276"/>
      <c r="DX100" s="276"/>
      <c r="DY100" s="276"/>
      <c r="DZ100" s="276"/>
      <c r="EA100" s="276"/>
      <c r="EB100" s="276"/>
      <c r="EC100" s="276"/>
      <c r="ED100" s="276"/>
      <c r="EE100" s="276"/>
      <c r="EF100" s="276"/>
      <c r="EG100" s="276"/>
      <c r="EH100" s="276"/>
      <c r="EI100" s="276"/>
      <c r="EJ100" s="276"/>
      <c r="EK100" s="276"/>
    </row>
    <row r="101" spans="41:141" x14ac:dyDescent="0.25">
      <c r="AO101" s="276"/>
      <c r="AP101" s="276"/>
      <c r="AS101" s="276"/>
      <c r="AT101" s="277"/>
      <c r="AU101" s="276"/>
      <c r="AV101" s="276"/>
      <c r="AW101" s="277"/>
      <c r="AX101" s="276"/>
      <c r="AY101" s="276"/>
      <c r="AZ101" s="276"/>
      <c r="BA101" s="276"/>
      <c r="BB101" s="277"/>
      <c r="BN101" s="93"/>
      <c r="BO101" s="15"/>
      <c r="BP101" s="13"/>
      <c r="BQ101" s="15"/>
      <c r="BR101" s="13"/>
      <c r="BS101" s="15"/>
      <c r="BT101" s="13"/>
      <c r="BU101" s="15"/>
      <c r="BV101" s="13"/>
      <c r="BW101" s="15"/>
      <c r="BX101" s="93"/>
      <c r="BY101" s="331"/>
      <c r="BZ101" s="331"/>
      <c r="CA101" s="276"/>
      <c r="CB101" s="277"/>
      <c r="CC101" s="277"/>
      <c r="CD101" s="276"/>
      <c r="CE101" s="276"/>
      <c r="CF101" s="276"/>
      <c r="CG101" s="276"/>
      <c r="CH101" s="297"/>
      <c r="CI101" s="276"/>
      <c r="CJ101" s="334"/>
      <c r="CK101" s="335"/>
      <c r="CL101" s="15"/>
      <c r="CM101" s="13"/>
      <c r="CN101" s="15"/>
      <c r="CO101" s="13"/>
      <c r="CP101" s="15"/>
      <c r="CQ101" s="13"/>
      <c r="CR101" s="15"/>
      <c r="CS101" s="15"/>
      <c r="CT101" s="335"/>
      <c r="CU101" s="335"/>
      <c r="CV101" s="335"/>
      <c r="CW101" s="335"/>
      <c r="CX101" s="335"/>
      <c r="CY101" s="335"/>
      <c r="CZ101" s="335"/>
      <c r="DA101" s="335"/>
      <c r="DB101" s="335"/>
      <c r="DE101" s="13"/>
      <c r="DH101" s="13"/>
      <c r="DL101" s="276"/>
      <c r="DM101" s="276"/>
      <c r="DN101" s="276"/>
      <c r="DO101" s="276"/>
      <c r="DP101" s="276"/>
      <c r="DQ101" s="276"/>
      <c r="DR101" s="276"/>
      <c r="DS101" s="276"/>
      <c r="DT101" s="276"/>
      <c r="DU101" s="276"/>
      <c r="DV101" s="276"/>
      <c r="DW101" s="276"/>
      <c r="DX101" s="276"/>
      <c r="DY101" s="276"/>
      <c r="DZ101" s="276"/>
      <c r="EA101" s="276"/>
      <c r="EB101" s="276"/>
      <c r="EC101" s="276"/>
      <c r="ED101" s="276"/>
      <c r="EE101" s="276"/>
      <c r="EF101" s="276"/>
      <c r="EG101" s="276"/>
      <c r="EH101" s="276"/>
      <c r="EI101" s="276"/>
      <c r="EJ101" s="276"/>
      <c r="EK101" s="276"/>
    </row>
    <row r="102" spans="41:141" x14ac:dyDescent="0.25">
      <c r="AO102" s="276"/>
      <c r="AP102" s="276"/>
      <c r="AS102" s="276"/>
      <c r="AT102" s="277"/>
      <c r="AU102" s="276"/>
      <c r="AV102" s="276"/>
      <c r="AW102" s="277"/>
      <c r="AX102" s="276"/>
      <c r="AY102" s="276"/>
      <c r="AZ102" s="276"/>
      <c r="BA102" s="276"/>
      <c r="BB102" s="277"/>
      <c r="BN102" s="93"/>
      <c r="BO102" s="15"/>
      <c r="BP102" s="13"/>
      <c r="BQ102" s="15"/>
      <c r="BR102" s="13"/>
      <c r="BS102" s="15"/>
      <c r="BT102" s="13"/>
      <c r="BU102" s="15"/>
      <c r="BV102" s="13"/>
      <c r="BW102" s="15"/>
      <c r="BX102" s="93"/>
      <c r="BY102" s="331"/>
      <c r="BZ102" s="331"/>
      <c r="CA102" s="276"/>
      <c r="CB102" s="277"/>
      <c r="CC102" s="277"/>
      <c r="CD102" s="276"/>
      <c r="CE102" s="276"/>
      <c r="CF102" s="276"/>
      <c r="CG102" s="276"/>
      <c r="CH102" s="297"/>
      <c r="CI102" s="276"/>
      <c r="CJ102" s="334"/>
      <c r="CK102" s="335"/>
      <c r="CL102" s="15"/>
      <c r="CM102" s="13"/>
      <c r="CN102" s="15"/>
      <c r="CO102" s="13"/>
      <c r="CP102" s="15"/>
      <c r="CQ102" s="13"/>
      <c r="CR102" s="15"/>
      <c r="CS102" s="15"/>
      <c r="CT102" s="335"/>
      <c r="CU102" s="335"/>
      <c r="CV102" s="335"/>
      <c r="CW102" s="335"/>
      <c r="CX102" s="335"/>
      <c r="CY102" s="335"/>
      <c r="CZ102" s="335"/>
      <c r="DA102" s="335"/>
      <c r="DB102" s="335"/>
      <c r="DE102" s="13"/>
      <c r="DH102" s="13"/>
      <c r="DL102" s="276"/>
      <c r="DM102" s="276"/>
      <c r="DN102" s="276"/>
      <c r="DO102" s="276"/>
      <c r="DP102" s="276"/>
      <c r="DQ102" s="276"/>
      <c r="DR102" s="276"/>
      <c r="DS102" s="276"/>
      <c r="DT102" s="276"/>
      <c r="DU102" s="276"/>
      <c r="DV102" s="276"/>
      <c r="DW102" s="276"/>
      <c r="DX102" s="276"/>
      <c r="DY102" s="276"/>
      <c r="DZ102" s="276"/>
      <c r="EA102" s="276"/>
      <c r="EB102" s="276"/>
      <c r="EC102" s="276"/>
      <c r="ED102" s="276"/>
      <c r="EE102" s="276"/>
      <c r="EF102" s="276"/>
      <c r="EG102" s="276"/>
      <c r="EH102" s="276"/>
      <c r="EI102" s="276"/>
      <c r="EJ102" s="276"/>
      <c r="EK102" s="276"/>
    </row>
    <row r="103" spans="41:141" x14ac:dyDescent="0.25">
      <c r="AO103" s="276"/>
      <c r="AP103" s="276"/>
      <c r="AS103" s="276"/>
      <c r="AT103" s="277"/>
      <c r="AU103" s="276"/>
      <c r="AV103" s="276"/>
      <c r="AW103" s="277"/>
      <c r="AX103" s="276"/>
      <c r="AY103" s="276"/>
      <c r="AZ103" s="276"/>
      <c r="BA103" s="276"/>
      <c r="BB103" s="277"/>
      <c r="BN103" s="93"/>
      <c r="BO103" s="15"/>
      <c r="BP103" s="13"/>
      <c r="BQ103" s="15"/>
      <c r="BR103" s="13"/>
      <c r="BS103" s="15"/>
      <c r="BT103" s="13"/>
      <c r="BU103" s="15"/>
      <c r="BV103" s="13"/>
      <c r="BW103" s="15"/>
      <c r="BX103" s="93"/>
      <c r="BY103" s="331"/>
      <c r="BZ103" s="331"/>
      <c r="CA103" s="276"/>
      <c r="CB103" s="277"/>
      <c r="CC103" s="277"/>
      <c r="CD103" s="276"/>
      <c r="CE103" s="276"/>
      <c r="CF103" s="276"/>
      <c r="CG103" s="276"/>
      <c r="CH103" s="297"/>
      <c r="CI103" s="276"/>
      <c r="CJ103" s="334"/>
      <c r="CK103" s="335"/>
      <c r="CL103" s="15"/>
      <c r="CM103" s="13"/>
      <c r="CN103" s="15"/>
      <c r="CO103" s="13"/>
      <c r="CP103" s="15"/>
      <c r="CQ103" s="13"/>
      <c r="CR103" s="15"/>
      <c r="CS103" s="15"/>
      <c r="CT103" s="335"/>
      <c r="CU103" s="335"/>
      <c r="CV103" s="335"/>
      <c r="CW103" s="335"/>
      <c r="CX103" s="335"/>
      <c r="CY103" s="335"/>
      <c r="CZ103" s="335"/>
      <c r="DA103" s="335"/>
      <c r="DB103" s="335"/>
      <c r="DE103" s="13"/>
      <c r="DH103" s="13"/>
      <c r="DL103" s="276"/>
      <c r="DM103" s="276"/>
      <c r="DN103" s="276"/>
      <c r="DO103" s="276"/>
      <c r="DP103" s="276"/>
      <c r="DQ103" s="276"/>
      <c r="DR103" s="276"/>
      <c r="DS103" s="276"/>
      <c r="DT103" s="276"/>
      <c r="DU103" s="276"/>
      <c r="DV103" s="276"/>
      <c r="DW103" s="276"/>
      <c r="DX103" s="276"/>
      <c r="DY103" s="276"/>
      <c r="DZ103" s="276"/>
      <c r="EA103" s="276"/>
      <c r="EB103" s="276"/>
      <c r="EC103" s="276"/>
      <c r="ED103" s="276"/>
      <c r="EE103" s="276"/>
      <c r="EF103" s="276"/>
      <c r="EG103" s="276"/>
      <c r="EH103" s="276"/>
      <c r="EI103" s="276"/>
      <c r="EJ103" s="276"/>
      <c r="EK103" s="276"/>
    </row>
    <row r="104" spans="41:141" x14ac:dyDescent="0.25">
      <c r="AO104" s="276"/>
      <c r="AP104" s="276"/>
      <c r="AS104" s="276"/>
      <c r="AT104" s="277"/>
      <c r="AU104" s="276"/>
      <c r="AV104" s="276"/>
      <c r="AW104" s="277"/>
      <c r="AX104" s="276"/>
      <c r="AY104" s="276"/>
      <c r="AZ104" s="276"/>
      <c r="BA104" s="276"/>
      <c r="BB104" s="277"/>
      <c r="BN104" s="93"/>
      <c r="BO104" s="15"/>
      <c r="BP104" s="13"/>
      <c r="BQ104" s="15"/>
      <c r="BR104" s="13"/>
      <c r="BS104" s="15"/>
      <c r="BT104" s="13"/>
      <c r="BU104" s="15"/>
      <c r="BV104" s="13"/>
      <c r="BW104" s="15"/>
      <c r="BX104" s="93"/>
      <c r="BY104" s="331"/>
      <c r="BZ104" s="331"/>
      <c r="CA104" s="276"/>
      <c r="CB104" s="277"/>
      <c r="CC104" s="277"/>
      <c r="CD104" s="276"/>
      <c r="CE104" s="276"/>
      <c r="CF104" s="276"/>
      <c r="CG104" s="276"/>
      <c r="CH104" s="297"/>
      <c r="CI104" s="276"/>
      <c r="CJ104" s="334"/>
      <c r="CK104" s="335"/>
      <c r="CL104" s="15"/>
      <c r="CM104" s="13"/>
      <c r="CN104" s="15"/>
      <c r="CO104" s="13"/>
      <c r="CP104" s="15"/>
      <c r="CQ104" s="13"/>
      <c r="CR104" s="15"/>
      <c r="CS104" s="15"/>
      <c r="CT104" s="335"/>
      <c r="CU104" s="335"/>
      <c r="CV104" s="335"/>
      <c r="CW104" s="335"/>
      <c r="CX104" s="335"/>
      <c r="CY104" s="335"/>
      <c r="CZ104" s="335"/>
      <c r="DA104" s="335"/>
      <c r="DB104" s="335"/>
      <c r="DE104" s="13"/>
      <c r="DH104" s="13"/>
      <c r="DL104" s="276"/>
      <c r="DM104" s="276"/>
      <c r="DN104" s="276"/>
      <c r="DO104" s="276"/>
      <c r="DP104" s="276"/>
      <c r="DQ104" s="276"/>
      <c r="DR104" s="276"/>
      <c r="DS104" s="276"/>
      <c r="DT104" s="276"/>
      <c r="DU104" s="276"/>
      <c r="DV104" s="276"/>
      <c r="DW104" s="276"/>
      <c r="DX104" s="276"/>
      <c r="DY104" s="276"/>
      <c r="DZ104" s="276"/>
      <c r="EA104" s="276"/>
      <c r="EB104" s="276"/>
      <c r="EC104" s="276"/>
      <c r="ED104" s="276"/>
      <c r="EE104" s="276"/>
      <c r="EF104" s="276"/>
      <c r="EG104" s="276"/>
      <c r="EH104" s="276"/>
      <c r="EI104" s="276"/>
      <c r="EJ104" s="276"/>
      <c r="EK104" s="276"/>
    </row>
    <row r="105" spans="41:141" x14ac:dyDescent="0.25">
      <c r="AO105" s="276"/>
      <c r="AP105" s="276"/>
      <c r="AS105" s="276"/>
      <c r="AT105" s="277"/>
      <c r="AU105" s="276"/>
      <c r="AV105" s="276"/>
      <c r="AW105" s="277"/>
      <c r="AX105" s="276"/>
      <c r="AY105" s="276"/>
      <c r="AZ105" s="276"/>
      <c r="BA105" s="276"/>
      <c r="BB105" s="277"/>
      <c r="BN105" s="93"/>
      <c r="BO105" s="15"/>
      <c r="BP105" s="13"/>
      <c r="BQ105" s="15"/>
      <c r="BR105" s="13"/>
      <c r="BS105" s="15"/>
      <c r="BT105" s="13"/>
      <c r="BU105" s="15"/>
      <c r="BV105" s="13"/>
      <c r="BW105" s="15"/>
      <c r="BX105" s="93"/>
      <c r="BY105" s="331"/>
      <c r="BZ105" s="331"/>
      <c r="CA105" s="276"/>
      <c r="CB105" s="277"/>
      <c r="CC105" s="277"/>
      <c r="CD105" s="276"/>
      <c r="CE105" s="276"/>
      <c r="CF105" s="276"/>
      <c r="CG105" s="276"/>
      <c r="CH105" s="297"/>
      <c r="CI105" s="276"/>
      <c r="CJ105" s="334"/>
      <c r="CK105" s="335"/>
      <c r="CL105" s="15"/>
      <c r="CM105" s="13"/>
      <c r="CN105" s="15"/>
      <c r="CO105" s="13"/>
      <c r="CP105" s="15"/>
      <c r="CQ105" s="13"/>
      <c r="CR105" s="15"/>
      <c r="CS105" s="15"/>
      <c r="CT105" s="335"/>
      <c r="CU105" s="335"/>
      <c r="CV105" s="335"/>
      <c r="CW105" s="335"/>
      <c r="CX105" s="335"/>
      <c r="CY105" s="335"/>
      <c r="CZ105" s="335"/>
      <c r="DA105" s="335"/>
      <c r="DB105" s="335"/>
      <c r="DE105" s="13"/>
      <c r="DH105" s="13"/>
      <c r="DL105" s="276"/>
      <c r="DM105" s="276"/>
      <c r="DN105" s="276"/>
      <c r="DO105" s="276"/>
      <c r="DP105" s="276"/>
      <c r="DQ105" s="276"/>
      <c r="DR105" s="276"/>
      <c r="DS105" s="276"/>
      <c r="DT105" s="276"/>
      <c r="DU105" s="276"/>
      <c r="DV105" s="276"/>
      <c r="DW105" s="276"/>
      <c r="DX105" s="276"/>
      <c r="DY105" s="276"/>
      <c r="DZ105" s="276"/>
      <c r="EA105" s="276"/>
      <c r="EB105" s="276"/>
      <c r="EC105" s="276"/>
      <c r="ED105" s="276"/>
      <c r="EE105" s="276"/>
      <c r="EF105" s="276"/>
      <c r="EG105" s="276"/>
      <c r="EH105" s="276"/>
      <c r="EI105" s="276"/>
      <c r="EJ105" s="276"/>
      <c r="EK105" s="276"/>
    </row>
    <row r="106" spans="41:141" x14ac:dyDescent="0.25">
      <c r="AO106" s="276"/>
      <c r="AP106" s="276"/>
      <c r="AS106" s="276"/>
      <c r="AT106" s="277"/>
      <c r="AU106" s="276"/>
      <c r="AV106" s="276"/>
      <c r="AW106" s="277"/>
      <c r="AX106" s="276"/>
      <c r="AY106" s="276"/>
      <c r="AZ106" s="276"/>
      <c r="BA106" s="276"/>
      <c r="BB106" s="277"/>
      <c r="BN106" s="93"/>
      <c r="BO106" s="15"/>
      <c r="BP106" s="13"/>
      <c r="BQ106" s="15"/>
      <c r="BR106" s="13"/>
      <c r="BS106" s="15"/>
      <c r="BT106" s="13"/>
      <c r="BU106" s="15"/>
      <c r="BV106" s="13"/>
      <c r="BW106" s="15"/>
      <c r="BX106" s="93"/>
      <c r="BY106" s="331"/>
      <c r="BZ106" s="331"/>
      <c r="CA106" s="276"/>
      <c r="CB106" s="277"/>
      <c r="CC106" s="277"/>
      <c r="CD106" s="276"/>
      <c r="CE106" s="276"/>
      <c r="CF106" s="276"/>
      <c r="CG106" s="276"/>
      <c r="CH106" s="297"/>
      <c r="CI106" s="276"/>
      <c r="CJ106" s="334"/>
      <c r="CK106" s="335"/>
      <c r="CL106" s="15"/>
      <c r="CM106" s="13"/>
      <c r="CN106" s="15"/>
      <c r="CO106" s="13"/>
      <c r="CP106" s="15"/>
      <c r="CQ106" s="13"/>
      <c r="CR106" s="15"/>
      <c r="CS106" s="15"/>
      <c r="CT106" s="335"/>
      <c r="CU106" s="335"/>
      <c r="CV106" s="335"/>
      <c r="CW106" s="335"/>
      <c r="CX106" s="335"/>
      <c r="CY106" s="335"/>
      <c r="CZ106" s="335"/>
      <c r="DA106" s="335"/>
      <c r="DB106" s="335"/>
      <c r="DE106" s="13"/>
      <c r="DH106" s="13"/>
      <c r="DL106" s="276"/>
      <c r="DM106" s="276"/>
      <c r="DN106" s="276"/>
      <c r="DO106" s="276"/>
      <c r="DP106" s="276"/>
      <c r="DQ106" s="276"/>
      <c r="DR106" s="276"/>
      <c r="DS106" s="276"/>
      <c r="DT106" s="276"/>
      <c r="DU106" s="276"/>
      <c r="DV106" s="276"/>
      <c r="DW106" s="276"/>
      <c r="DX106" s="276"/>
      <c r="DY106" s="276"/>
      <c r="DZ106" s="276"/>
      <c r="EA106" s="276"/>
      <c r="EB106" s="276"/>
      <c r="EC106" s="276"/>
      <c r="ED106" s="276"/>
      <c r="EE106" s="276"/>
      <c r="EF106" s="276"/>
      <c r="EG106" s="276"/>
      <c r="EH106" s="276"/>
      <c r="EI106" s="276"/>
      <c r="EJ106" s="276"/>
      <c r="EK106" s="276"/>
    </row>
    <row r="107" spans="41:141" x14ac:dyDescent="0.25">
      <c r="AO107" s="276"/>
      <c r="AP107" s="276"/>
      <c r="AS107" s="276"/>
      <c r="AT107" s="277"/>
      <c r="AU107" s="276"/>
      <c r="AV107" s="276"/>
      <c r="AW107" s="277"/>
      <c r="AX107" s="276"/>
      <c r="AY107" s="276"/>
      <c r="AZ107" s="276"/>
      <c r="BA107" s="276"/>
      <c r="BB107" s="277"/>
      <c r="BN107" s="93"/>
      <c r="BO107" s="15"/>
      <c r="BP107" s="13"/>
      <c r="BQ107" s="15"/>
      <c r="BR107" s="13"/>
      <c r="BS107" s="15"/>
      <c r="BT107" s="13"/>
      <c r="BU107" s="15"/>
      <c r="BV107" s="13"/>
      <c r="BW107" s="15"/>
      <c r="BX107" s="93"/>
      <c r="BY107" s="331"/>
      <c r="BZ107" s="331"/>
      <c r="CA107" s="276"/>
      <c r="CB107" s="277"/>
      <c r="CC107" s="277"/>
      <c r="CD107" s="276"/>
      <c r="CE107" s="276"/>
      <c r="CF107" s="276"/>
      <c r="CG107" s="276"/>
      <c r="CH107" s="297"/>
      <c r="CI107" s="276"/>
      <c r="CJ107" s="334"/>
      <c r="CK107" s="335"/>
      <c r="CL107" s="15"/>
      <c r="CM107" s="13"/>
      <c r="CN107" s="15"/>
      <c r="CO107" s="13"/>
      <c r="CP107" s="15"/>
      <c r="CQ107" s="13"/>
      <c r="CR107" s="15"/>
      <c r="CS107" s="15"/>
      <c r="CT107" s="335"/>
      <c r="CU107" s="335"/>
      <c r="CV107" s="335"/>
      <c r="CW107" s="335"/>
      <c r="CX107" s="335"/>
      <c r="CY107" s="335"/>
      <c r="CZ107" s="335"/>
      <c r="DA107" s="335"/>
      <c r="DB107" s="335"/>
      <c r="DE107" s="13"/>
      <c r="DH107" s="13"/>
      <c r="DL107" s="276"/>
      <c r="DM107" s="276"/>
      <c r="DN107" s="276"/>
      <c r="DO107" s="276"/>
      <c r="DP107" s="276"/>
      <c r="DQ107" s="276"/>
      <c r="DR107" s="276"/>
      <c r="DS107" s="276"/>
      <c r="DT107" s="276"/>
      <c r="DU107" s="276"/>
      <c r="DV107" s="276"/>
      <c r="DW107" s="276"/>
      <c r="DX107" s="276"/>
      <c r="DY107" s="276"/>
      <c r="DZ107" s="276"/>
      <c r="EA107" s="276"/>
      <c r="EB107" s="276"/>
      <c r="EC107" s="276"/>
      <c r="ED107" s="276"/>
      <c r="EE107" s="276"/>
      <c r="EF107" s="276"/>
      <c r="EG107" s="276"/>
      <c r="EH107" s="276"/>
      <c r="EI107" s="276"/>
      <c r="EJ107" s="276"/>
      <c r="EK107" s="276"/>
    </row>
    <row r="108" spans="41:141" x14ac:dyDescent="0.25">
      <c r="AO108" s="276"/>
      <c r="AP108" s="276"/>
      <c r="AS108" s="276"/>
      <c r="AT108" s="277"/>
      <c r="AU108" s="276"/>
      <c r="AV108" s="276"/>
      <c r="AW108" s="277"/>
      <c r="AX108" s="276"/>
      <c r="AY108" s="276"/>
      <c r="AZ108" s="276"/>
      <c r="BA108" s="276"/>
      <c r="BB108" s="277"/>
      <c r="BN108" s="93"/>
      <c r="BO108" s="15"/>
      <c r="BP108" s="13"/>
      <c r="BQ108" s="15"/>
      <c r="BR108" s="13"/>
      <c r="BS108" s="15"/>
      <c r="BT108" s="13"/>
      <c r="BU108" s="15"/>
      <c r="BV108" s="13"/>
      <c r="BW108" s="15"/>
      <c r="BX108" s="93"/>
      <c r="BY108" s="331"/>
      <c r="BZ108" s="331"/>
      <c r="CA108" s="276"/>
      <c r="CB108" s="277"/>
      <c r="CC108" s="277"/>
      <c r="CD108" s="276"/>
      <c r="CE108" s="276"/>
      <c r="CF108" s="276"/>
      <c r="CG108" s="276"/>
      <c r="CH108" s="297"/>
      <c r="CI108" s="276"/>
      <c r="CJ108" s="334"/>
      <c r="CK108" s="335"/>
      <c r="CL108" s="15"/>
      <c r="CM108" s="13"/>
      <c r="CN108" s="15"/>
      <c r="CO108" s="13"/>
      <c r="CP108" s="15"/>
      <c r="CQ108" s="13"/>
      <c r="CR108" s="15"/>
      <c r="CS108" s="15"/>
      <c r="CT108" s="335"/>
      <c r="CU108" s="335"/>
      <c r="CV108" s="335"/>
      <c r="CW108" s="335"/>
      <c r="CX108" s="335"/>
      <c r="CY108" s="335"/>
      <c r="CZ108" s="335"/>
      <c r="DA108" s="335"/>
      <c r="DB108" s="335"/>
      <c r="DE108" s="13"/>
      <c r="DH108" s="13"/>
      <c r="DL108" s="276"/>
      <c r="DM108" s="276"/>
      <c r="DN108" s="276"/>
      <c r="DO108" s="276"/>
      <c r="DP108" s="276"/>
      <c r="DQ108" s="276"/>
      <c r="DR108" s="276"/>
      <c r="DS108" s="276"/>
      <c r="DT108" s="276"/>
      <c r="DU108" s="276"/>
      <c r="DV108" s="276"/>
      <c r="DW108" s="276"/>
      <c r="DX108" s="276"/>
      <c r="DY108" s="276"/>
      <c r="DZ108" s="276"/>
      <c r="EA108" s="276"/>
      <c r="EB108" s="276"/>
      <c r="EC108" s="276"/>
      <c r="ED108" s="276"/>
      <c r="EE108" s="276"/>
      <c r="EF108" s="276"/>
      <c r="EG108" s="276"/>
      <c r="EH108" s="276"/>
      <c r="EI108" s="276"/>
      <c r="EJ108" s="276"/>
      <c r="EK108" s="276"/>
    </row>
    <row r="109" spans="41:141" x14ac:dyDescent="0.25">
      <c r="AO109" s="276"/>
      <c r="AP109" s="276"/>
      <c r="AS109" s="276"/>
      <c r="AT109" s="277"/>
      <c r="AU109" s="276"/>
      <c r="AV109" s="276"/>
      <c r="AW109" s="277"/>
      <c r="AX109" s="276"/>
      <c r="AY109" s="276"/>
      <c r="AZ109" s="276"/>
      <c r="BA109" s="276"/>
      <c r="BB109" s="277"/>
      <c r="BN109" s="93"/>
      <c r="BO109" s="15"/>
      <c r="BP109" s="13"/>
      <c r="BQ109" s="15"/>
      <c r="BR109" s="13"/>
      <c r="BS109" s="15"/>
      <c r="BT109" s="13"/>
      <c r="BU109" s="15"/>
      <c r="BV109" s="13"/>
      <c r="BW109" s="15"/>
      <c r="BX109" s="93"/>
      <c r="BY109" s="331"/>
      <c r="BZ109" s="331"/>
      <c r="CA109" s="276"/>
      <c r="CB109" s="277"/>
      <c r="CC109" s="277"/>
      <c r="CD109" s="276"/>
      <c r="CE109" s="276"/>
      <c r="CF109" s="276"/>
      <c r="CG109" s="276"/>
      <c r="CH109" s="297"/>
      <c r="CI109" s="276"/>
      <c r="CJ109" s="334"/>
      <c r="CK109" s="335"/>
      <c r="CL109" s="15"/>
      <c r="CM109" s="13"/>
      <c r="CN109" s="15"/>
      <c r="CO109" s="13"/>
      <c r="CP109" s="15"/>
      <c r="CQ109" s="13"/>
      <c r="CR109" s="15"/>
      <c r="CS109" s="15"/>
      <c r="CT109" s="335"/>
      <c r="CU109" s="335"/>
      <c r="CV109" s="335"/>
      <c r="CW109" s="335"/>
      <c r="CX109" s="335"/>
      <c r="CY109" s="335"/>
      <c r="CZ109" s="335"/>
      <c r="DA109" s="335"/>
      <c r="DB109" s="335"/>
      <c r="DE109" s="13"/>
      <c r="DH109" s="13"/>
      <c r="DL109" s="276"/>
      <c r="DM109" s="276"/>
      <c r="DN109" s="276"/>
      <c r="DO109" s="276"/>
      <c r="DP109" s="276"/>
      <c r="DQ109" s="276"/>
      <c r="DR109" s="276"/>
      <c r="DS109" s="276"/>
      <c r="DT109" s="276"/>
      <c r="DU109" s="276"/>
      <c r="DV109" s="276"/>
      <c r="DW109" s="276"/>
      <c r="DX109" s="276"/>
      <c r="DY109" s="276"/>
      <c r="DZ109" s="276"/>
      <c r="EA109" s="276"/>
      <c r="EB109" s="276"/>
      <c r="EC109" s="276"/>
      <c r="ED109" s="276"/>
      <c r="EE109" s="276"/>
      <c r="EF109" s="276"/>
      <c r="EG109" s="276"/>
      <c r="EH109" s="276"/>
      <c r="EI109" s="276"/>
      <c r="EJ109" s="276"/>
      <c r="EK109" s="276"/>
    </row>
    <row r="110" spans="41:141" x14ac:dyDescent="0.25">
      <c r="AO110" s="276"/>
      <c r="AP110" s="276"/>
      <c r="AS110" s="276"/>
      <c r="AT110" s="277"/>
      <c r="AU110" s="276"/>
      <c r="AV110" s="276"/>
      <c r="AW110" s="277"/>
      <c r="AX110" s="276"/>
      <c r="AY110" s="276"/>
      <c r="AZ110" s="276"/>
      <c r="BA110" s="276"/>
      <c r="BB110" s="277"/>
      <c r="BN110" s="93"/>
      <c r="BO110" s="15"/>
      <c r="BP110" s="13"/>
      <c r="BQ110" s="15"/>
      <c r="BR110" s="13"/>
      <c r="BS110" s="15"/>
      <c r="BT110" s="13"/>
      <c r="BU110" s="15"/>
      <c r="BV110" s="13"/>
      <c r="BW110" s="15"/>
      <c r="BX110" s="93"/>
      <c r="BY110" s="331"/>
      <c r="BZ110" s="331"/>
      <c r="CA110" s="276"/>
      <c r="CB110" s="277"/>
      <c r="CC110" s="277"/>
      <c r="CD110" s="276"/>
      <c r="CE110" s="276"/>
      <c r="CF110" s="276"/>
      <c r="CG110" s="276"/>
      <c r="CH110" s="297"/>
      <c r="CI110" s="276"/>
      <c r="CJ110" s="334"/>
      <c r="CK110" s="335"/>
      <c r="CL110" s="15"/>
      <c r="CM110" s="13"/>
      <c r="CN110" s="15"/>
      <c r="CO110" s="13"/>
      <c r="CP110" s="15"/>
      <c r="CQ110" s="13"/>
      <c r="CR110" s="15"/>
      <c r="CS110" s="15"/>
      <c r="CT110" s="335"/>
      <c r="CU110" s="335"/>
      <c r="CV110" s="335"/>
      <c r="CW110" s="335"/>
      <c r="CX110" s="335"/>
      <c r="CY110" s="335"/>
      <c r="CZ110" s="335"/>
      <c r="DA110" s="335"/>
      <c r="DB110" s="335"/>
      <c r="DE110" s="13"/>
      <c r="DH110" s="13"/>
      <c r="DL110" s="276"/>
      <c r="DM110" s="276"/>
      <c r="DN110" s="276"/>
      <c r="DO110" s="276"/>
      <c r="DP110" s="276"/>
      <c r="DQ110" s="276"/>
      <c r="DR110" s="276"/>
      <c r="DS110" s="276"/>
      <c r="DT110" s="276"/>
      <c r="DU110" s="276"/>
      <c r="DV110" s="276"/>
      <c r="DW110" s="276"/>
      <c r="DX110" s="276"/>
      <c r="DY110" s="276"/>
      <c r="DZ110" s="276"/>
      <c r="EA110" s="276"/>
      <c r="EB110" s="276"/>
      <c r="EC110" s="276"/>
      <c r="ED110" s="276"/>
      <c r="EE110" s="276"/>
      <c r="EF110" s="276"/>
      <c r="EG110" s="276"/>
      <c r="EH110" s="276"/>
      <c r="EI110" s="276"/>
      <c r="EJ110" s="276"/>
      <c r="EK110" s="276"/>
    </row>
    <row r="111" spans="41:141" x14ac:dyDescent="0.25">
      <c r="AO111" s="276"/>
      <c r="AP111" s="276"/>
      <c r="AS111" s="276"/>
      <c r="AT111" s="277"/>
      <c r="AU111" s="276"/>
      <c r="AV111" s="276"/>
      <c r="AW111" s="277"/>
      <c r="AX111" s="276"/>
      <c r="AY111" s="276"/>
      <c r="AZ111" s="276"/>
      <c r="BA111" s="276"/>
      <c r="BB111" s="277"/>
      <c r="BN111" s="93"/>
      <c r="BO111" s="15"/>
      <c r="BP111" s="13"/>
      <c r="BQ111" s="15"/>
      <c r="BR111" s="13"/>
      <c r="BS111" s="15"/>
      <c r="BT111" s="13"/>
      <c r="BU111" s="15"/>
      <c r="BV111" s="13"/>
      <c r="BW111" s="15"/>
      <c r="BX111" s="93"/>
      <c r="BY111" s="331"/>
      <c r="BZ111" s="331"/>
      <c r="CA111" s="276"/>
      <c r="CB111" s="277"/>
      <c r="CC111" s="277"/>
      <c r="CD111" s="276"/>
      <c r="CE111" s="276"/>
      <c r="CF111" s="276"/>
      <c r="CG111" s="276"/>
      <c r="CH111" s="297"/>
      <c r="CI111" s="276"/>
      <c r="CJ111" s="334"/>
      <c r="CK111" s="335"/>
      <c r="CL111" s="15"/>
      <c r="CM111" s="13"/>
      <c r="CN111" s="15"/>
      <c r="CO111" s="13"/>
      <c r="CP111" s="15"/>
      <c r="CQ111" s="13"/>
      <c r="CR111" s="15"/>
      <c r="CS111" s="15"/>
      <c r="CT111" s="335"/>
      <c r="CU111" s="335"/>
      <c r="CV111" s="335"/>
      <c r="CW111" s="335"/>
      <c r="CX111" s="335"/>
      <c r="CY111" s="335"/>
      <c r="CZ111" s="335"/>
      <c r="DA111" s="335"/>
      <c r="DB111" s="335"/>
      <c r="DE111" s="13"/>
      <c r="DH111" s="13"/>
      <c r="DL111" s="276"/>
      <c r="DM111" s="276"/>
      <c r="DN111" s="276"/>
      <c r="DO111" s="276"/>
      <c r="DP111" s="276"/>
      <c r="DQ111" s="276"/>
      <c r="DR111" s="276"/>
      <c r="DS111" s="276"/>
      <c r="DT111" s="276"/>
      <c r="DU111" s="276"/>
      <c r="DV111" s="276"/>
      <c r="DW111" s="276"/>
      <c r="DX111" s="276"/>
      <c r="DY111" s="276"/>
      <c r="DZ111" s="276"/>
      <c r="EA111" s="276"/>
      <c r="EB111" s="276"/>
      <c r="EC111" s="276"/>
      <c r="ED111" s="276"/>
      <c r="EE111" s="276"/>
      <c r="EF111" s="276"/>
      <c r="EG111" s="276"/>
      <c r="EH111" s="276"/>
      <c r="EI111" s="276"/>
      <c r="EJ111" s="276"/>
      <c r="EK111" s="276"/>
    </row>
    <row r="112" spans="41:141" x14ac:dyDescent="0.25">
      <c r="AO112" s="276"/>
      <c r="AP112" s="276"/>
      <c r="AS112" s="276"/>
      <c r="AT112" s="277"/>
      <c r="AU112" s="276"/>
      <c r="AV112" s="276"/>
      <c r="AW112" s="277"/>
      <c r="AX112" s="276"/>
      <c r="AY112" s="276"/>
      <c r="AZ112" s="276"/>
      <c r="BA112" s="276"/>
      <c r="BB112" s="277"/>
      <c r="BN112" s="93"/>
      <c r="BO112" s="15"/>
      <c r="BP112" s="13"/>
      <c r="BQ112" s="15"/>
      <c r="BR112" s="13"/>
      <c r="BS112" s="15"/>
      <c r="BT112" s="13"/>
      <c r="BU112" s="15"/>
      <c r="BV112" s="13"/>
      <c r="BW112" s="15"/>
      <c r="BX112" s="93"/>
      <c r="BY112" s="331"/>
      <c r="BZ112" s="331"/>
      <c r="CA112" s="276"/>
      <c r="CB112" s="277"/>
      <c r="CC112" s="277"/>
      <c r="CD112" s="276"/>
      <c r="CE112" s="276"/>
      <c r="CF112" s="276"/>
      <c r="CG112" s="276"/>
      <c r="CH112" s="297"/>
      <c r="CI112" s="276"/>
      <c r="CJ112" s="334"/>
      <c r="CK112" s="335"/>
      <c r="CL112" s="15"/>
      <c r="CM112" s="13"/>
      <c r="CN112" s="15"/>
      <c r="CO112" s="13"/>
      <c r="CP112" s="15"/>
      <c r="CQ112" s="13"/>
      <c r="CR112" s="15"/>
      <c r="CS112" s="15"/>
      <c r="CT112" s="335"/>
      <c r="CU112" s="335"/>
      <c r="CV112" s="335"/>
      <c r="CW112" s="335"/>
      <c r="CX112" s="335"/>
      <c r="CY112" s="335"/>
      <c r="CZ112" s="335"/>
      <c r="DA112" s="335"/>
      <c r="DB112" s="335"/>
      <c r="DE112" s="13"/>
      <c r="DH112" s="13"/>
      <c r="DL112" s="276"/>
      <c r="DM112" s="276"/>
      <c r="DN112" s="276"/>
      <c r="DO112" s="276"/>
      <c r="DP112" s="276"/>
      <c r="DQ112" s="276"/>
      <c r="DR112" s="276"/>
      <c r="DS112" s="276"/>
      <c r="DT112" s="276"/>
      <c r="DU112" s="276"/>
      <c r="DV112" s="276"/>
      <c r="DW112" s="276"/>
      <c r="DX112" s="276"/>
      <c r="DY112" s="276"/>
      <c r="DZ112" s="276"/>
      <c r="EA112" s="276"/>
      <c r="EB112" s="276"/>
      <c r="EC112" s="276"/>
      <c r="ED112" s="276"/>
      <c r="EE112" s="276"/>
      <c r="EF112" s="276"/>
      <c r="EG112" s="276"/>
      <c r="EH112" s="276"/>
      <c r="EI112" s="276"/>
      <c r="EJ112" s="276"/>
      <c r="EK112" s="276"/>
    </row>
    <row r="113" spans="41:141" x14ac:dyDescent="0.25">
      <c r="AO113" s="276"/>
      <c r="AP113" s="276"/>
      <c r="AS113" s="276"/>
      <c r="AT113" s="277"/>
      <c r="AU113" s="276"/>
      <c r="AV113" s="276"/>
      <c r="AW113" s="277"/>
      <c r="AX113" s="276"/>
      <c r="AY113" s="276"/>
      <c r="AZ113" s="276"/>
      <c r="BA113" s="276"/>
      <c r="BB113" s="277"/>
      <c r="BN113" s="93"/>
      <c r="BO113" s="15"/>
      <c r="BP113" s="13"/>
      <c r="BQ113" s="15"/>
      <c r="BR113" s="13"/>
      <c r="BS113" s="15"/>
      <c r="BT113" s="13"/>
      <c r="BU113" s="15"/>
      <c r="BV113" s="13"/>
      <c r="BW113" s="15"/>
      <c r="BX113" s="93"/>
      <c r="BY113" s="331"/>
      <c r="BZ113" s="331"/>
      <c r="CA113" s="276"/>
      <c r="CB113" s="277"/>
      <c r="CC113" s="277"/>
      <c r="CD113" s="276"/>
      <c r="CE113" s="276"/>
      <c r="CF113" s="276"/>
      <c r="CG113" s="276"/>
      <c r="CH113" s="297"/>
      <c r="CI113" s="276"/>
      <c r="CJ113" s="334"/>
      <c r="CK113" s="335"/>
      <c r="CL113" s="15"/>
      <c r="CM113" s="13"/>
      <c r="CN113" s="15"/>
      <c r="CO113" s="13"/>
      <c r="CP113" s="15"/>
      <c r="CQ113" s="13"/>
      <c r="CR113" s="15"/>
      <c r="CS113" s="15"/>
      <c r="CT113" s="335"/>
      <c r="CU113" s="335"/>
      <c r="CV113" s="335"/>
      <c r="CW113" s="335"/>
      <c r="CX113" s="335"/>
      <c r="CY113" s="335"/>
      <c r="CZ113" s="335"/>
      <c r="DA113" s="335"/>
      <c r="DB113" s="335"/>
      <c r="DE113" s="13"/>
      <c r="DH113" s="13"/>
      <c r="DL113" s="276"/>
      <c r="DM113" s="276"/>
      <c r="DN113" s="276"/>
      <c r="DO113" s="276"/>
      <c r="DP113" s="276"/>
      <c r="DQ113" s="276"/>
      <c r="DR113" s="276"/>
      <c r="DS113" s="276"/>
      <c r="DT113" s="276"/>
      <c r="DU113" s="276"/>
      <c r="DV113" s="276"/>
      <c r="DW113" s="276"/>
      <c r="DX113" s="276"/>
      <c r="DY113" s="276"/>
      <c r="DZ113" s="276"/>
      <c r="EA113" s="276"/>
      <c r="EB113" s="276"/>
      <c r="EC113" s="276"/>
      <c r="ED113" s="276"/>
      <c r="EE113" s="276"/>
      <c r="EF113" s="276"/>
      <c r="EG113" s="276"/>
      <c r="EH113" s="276"/>
      <c r="EI113" s="276"/>
      <c r="EJ113" s="276"/>
      <c r="EK113" s="276"/>
    </row>
    <row r="114" spans="41:141" x14ac:dyDescent="0.25">
      <c r="AO114" s="276"/>
      <c r="AP114" s="276"/>
      <c r="AS114" s="276"/>
      <c r="AT114" s="277"/>
      <c r="AU114" s="276"/>
      <c r="AV114" s="276"/>
      <c r="AW114" s="277"/>
      <c r="AX114" s="276"/>
      <c r="AY114" s="276"/>
      <c r="AZ114" s="276"/>
      <c r="BA114" s="276"/>
      <c r="BB114" s="277"/>
      <c r="BN114" s="93"/>
      <c r="BO114" s="15"/>
      <c r="BP114" s="13"/>
      <c r="BQ114" s="15"/>
      <c r="BR114" s="13"/>
      <c r="BS114" s="15"/>
      <c r="BT114" s="13"/>
      <c r="BU114" s="15"/>
      <c r="BV114" s="13"/>
      <c r="BW114" s="15"/>
      <c r="BX114" s="93"/>
      <c r="BY114" s="331"/>
      <c r="BZ114" s="331"/>
      <c r="CA114" s="276"/>
      <c r="CB114" s="277"/>
      <c r="CC114" s="277"/>
      <c r="CD114" s="276"/>
      <c r="CE114" s="276"/>
      <c r="CF114" s="276"/>
      <c r="CG114" s="276"/>
      <c r="CH114" s="297"/>
      <c r="CI114" s="276"/>
      <c r="CJ114" s="334"/>
      <c r="CK114" s="335"/>
      <c r="CL114" s="15"/>
      <c r="CM114" s="13"/>
      <c r="CN114" s="15"/>
      <c r="CO114" s="13"/>
      <c r="CP114" s="15"/>
      <c r="CQ114" s="13"/>
      <c r="CR114" s="15"/>
      <c r="CS114" s="15"/>
      <c r="CT114" s="335"/>
      <c r="CU114" s="335"/>
      <c r="CV114" s="335"/>
      <c r="CW114" s="335"/>
      <c r="CX114" s="335"/>
      <c r="CY114" s="335"/>
      <c r="CZ114" s="335"/>
      <c r="DA114" s="335"/>
      <c r="DB114" s="335"/>
      <c r="DE114" s="13"/>
      <c r="DH114" s="13"/>
      <c r="DL114" s="276"/>
      <c r="DM114" s="276"/>
      <c r="DN114" s="276"/>
      <c r="DO114" s="276"/>
      <c r="DP114" s="276"/>
      <c r="DQ114" s="276"/>
      <c r="DR114" s="276"/>
      <c r="DS114" s="276"/>
      <c r="DT114" s="276"/>
      <c r="DU114" s="276"/>
      <c r="DV114" s="276"/>
      <c r="DW114" s="276"/>
      <c r="DX114" s="276"/>
      <c r="DY114" s="276"/>
      <c r="DZ114" s="276"/>
      <c r="EA114" s="276"/>
      <c r="EB114" s="276"/>
      <c r="EC114" s="276"/>
      <c r="ED114" s="276"/>
      <c r="EE114" s="276"/>
      <c r="EF114" s="276"/>
      <c r="EG114" s="276"/>
      <c r="EH114" s="276"/>
      <c r="EI114" s="276"/>
      <c r="EJ114" s="276"/>
      <c r="EK114" s="276"/>
    </row>
    <row r="115" spans="41:141" x14ac:dyDescent="0.25">
      <c r="AO115" s="276"/>
      <c r="AP115" s="276"/>
      <c r="AS115" s="276"/>
      <c r="AT115" s="277"/>
      <c r="AU115" s="276"/>
      <c r="AV115" s="276"/>
      <c r="AW115" s="277"/>
      <c r="AX115" s="276"/>
      <c r="AY115" s="276"/>
      <c r="AZ115" s="276"/>
      <c r="BA115" s="276"/>
      <c r="BB115" s="277"/>
      <c r="BN115" s="93"/>
      <c r="BO115" s="15"/>
      <c r="BP115" s="13"/>
      <c r="BQ115" s="15"/>
      <c r="BR115" s="13"/>
      <c r="BS115" s="15"/>
      <c r="BT115" s="13"/>
      <c r="BU115" s="15"/>
      <c r="BV115" s="13"/>
      <c r="BW115" s="15"/>
      <c r="BX115" s="93"/>
      <c r="BY115" s="331"/>
      <c r="BZ115" s="331"/>
      <c r="CA115" s="276"/>
      <c r="CB115" s="277"/>
      <c r="CC115" s="277"/>
      <c r="CD115" s="276"/>
      <c r="CE115" s="276"/>
      <c r="CF115" s="276"/>
      <c r="CG115" s="276"/>
      <c r="CH115" s="297"/>
      <c r="CI115" s="276"/>
      <c r="CJ115" s="334"/>
      <c r="CK115" s="335"/>
      <c r="CL115" s="15"/>
      <c r="CM115" s="13"/>
      <c r="CN115" s="15"/>
      <c r="CO115" s="13"/>
      <c r="CP115" s="15"/>
      <c r="CQ115" s="13"/>
      <c r="CR115" s="15"/>
      <c r="CS115" s="15"/>
      <c r="CT115" s="335"/>
      <c r="CU115" s="335"/>
      <c r="CV115" s="335"/>
      <c r="CW115" s="335"/>
      <c r="CX115" s="335"/>
      <c r="CY115" s="335"/>
      <c r="CZ115" s="335"/>
      <c r="DA115" s="335"/>
      <c r="DB115" s="335"/>
      <c r="DE115" s="13"/>
      <c r="DH115" s="13"/>
      <c r="DL115" s="276"/>
      <c r="DM115" s="276"/>
      <c r="DN115" s="276"/>
      <c r="DO115" s="276"/>
      <c r="DP115" s="276"/>
      <c r="DQ115" s="276"/>
      <c r="DR115" s="276"/>
      <c r="DS115" s="276"/>
      <c r="DT115" s="276"/>
      <c r="DU115" s="276"/>
      <c r="DV115" s="276"/>
      <c r="DW115" s="276"/>
      <c r="DX115" s="276"/>
      <c r="DY115" s="276"/>
      <c r="DZ115" s="276"/>
      <c r="EA115" s="276"/>
      <c r="EB115" s="276"/>
      <c r="EC115" s="276"/>
      <c r="ED115" s="276"/>
      <c r="EE115" s="276"/>
      <c r="EF115" s="276"/>
      <c r="EG115" s="276"/>
      <c r="EH115" s="276"/>
      <c r="EI115" s="276"/>
      <c r="EJ115" s="276"/>
      <c r="EK115" s="276"/>
    </row>
    <row r="116" spans="41:141" x14ac:dyDescent="0.25">
      <c r="AO116" s="276"/>
      <c r="AP116" s="276"/>
      <c r="AS116" s="276"/>
      <c r="AT116" s="277"/>
      <c r="AU116" s="276"/>
      <c r="AV116" s="276"/>
      <c r="AW116" s="277"/>
      <c r="AX116" s="276"/>
      <c r="AY116" s="276"/>
      <c r="AZ116" s="276"/>
      <c r="BA116" s="276"/>
      <c r="BB116" s="277"/>
      <c r="BN116" s="93"/>
      <c r="BO116" s="15"/>
      <c r="BP116" s="13"/>
      <c r="BQ116" s="15"/>
      <c r="BR116" s="13"/>
      <c r="BS116" s="15"/>
      <c r="BT116" s="13"/>
      <c r="BU116" s="15"/>
      <c r="BV116" s="13"/>
      <c r="BW116" s="15"/>
      <c r="BX116" s="93"/>
      <c r="BY116" s="331"/>
      <c r="BZ116" s="331"/>
      <c r="CA116" s="276"/>
      <c r="CB116" s="277"/>
      <c r="CC116" s="277"/>
      <c r="CD116" s="276"/>
      <c r="CE116" s="276"/>
      <c r="CF116" s="276"/>
      <c r="CG116" s="276"/>
      <c r="CH116" s="297"/>
      <c r="CI116" s="276"/>
      <c r="CJ116" s="334"/>
      <c r="CK116" s="335"/>
      <c r="CL116" s="15"/>
      <c r="CM116" s="13"/>
      <c r="CN116" s="15"/>
      <c r="CO116" s="13"/>
      <c r="CP116" s="15"/>
      <c r="CQ116" s="13"/>
      <c r="CR116" s="15"/>
      <c r="CS116" s="15"/>
      <c r="CT116" s="335"/>
      <c r="CU116" s="335"/>
      <c r="CV116" s="335"/>
      <c r="CW116" s="335"/>
      <c r="CX116" s="335"/>
      <c r="CY116" s="335"/>
      <c r="CZ116" s="335"/>
      <c r="DA116" s="335"/>
      <c r="DB116" s="335"/>
      <c r="DE116" s="13"/>
      <c r="DH116" s="13"/>
      <c r="DL116" s="276"/>
      <c r="DM116" s="276"/>
      <c r="DN116" s="276"/>
      <c r="DO116" s="276"/>
      <c r="DP116" s="276"/>
      <c r="DQ116" s="276"/>
      <c r="DR116" s="276"/>
      <c r="DS116" s="276"/>
      <c r="DT116" s="276"/>
      <c r="DU116" s="276"/>
      <c r="DV116" s="276"/>
      <c r="DW116" s="276"/>
      <c r="DX116" s="276"/>
      <c r="DY116" s="276"/>
      <c r="DZ116" s="276"/>
      <c r="EA116" s="276"/>
      <c r="EB116" s="276"/>
      <c r="EC116" s="276"/>
      <c r="ED116" s="276"/>
      <c r="EE116" s="276"/>
      <c r="EF116" s="276"/>
      <c r="EG116" s="276"/>
      <c r="EH116" s="276"/>
      <c r="EI116" s="276"/>
      <c r="EJ116" s="276"/>
      <c r="EK116" s="276"/>
    </row>
    <row r="117" spans="41:141" x14ac:dyDescent="0.25">
      <c r="AO117" s="276"/>
      <c r="AP117" s="276"/>
      <c r="AS117" s="276"/>
      <c r="AT117" s="277"/>
      <c r="AU117" s="276"/>
      <c r="AV117" s="276"/>
      <c r="AW117" s="277"/>
      <c r="AX117" s="276"/>
      <c r="AY117" s="276"/>
      <c r="AZ117" s="276"/>
      <c r="BA117" s="276"/>
      <c r="BB117" s="277"/>
      <c r="BN117" s="93"/>
      <c r="BO117" s="15"/>
      <c r="BP117" s="13"/>
      <c r="BQ117" s="15"/>
      <c r="BR117" s="13"/>
      <c r="BS117" s="15"/>
      <c r="BT117" s="13"/>
      <c r="BU117" s="15"/>
      <c r="BV117" s="13"/>
      <c r="BW117" s="15"/>
      <c r="BX117" s="93"/>
      <c r="BY117" s="331"/>
      <c r="BZ117" s="331"/>
      <c r="CA117" s="276"/>
      <c r="CB117" s="277"/>
      <c r="CC117" s="277"/>
      <c r="CD117" s="276"/>
      <c r="CE117" s="276"/>
      <c r="CF117" s="276"/>
      <c r="CG117" s="276"/>
      <c r="CH117" s="297"/>
      <c r="CI117" s="276"/>
      <c r="CJ117" s="334"/>
      <c r="CK117" s="335"/>
      <c r="CL117" s="15"/>
      <c r="CM117" s="13"/>
      <c r="CN117" s="15"/>
      <c r="CO117" s="13"/>
      <c r="CP117" s="15"/>
      <c r="CQ117" s="13"/>
      <c r="CR117" s="15"/>
      <c r="CS117" s="15"/>
      <c r="CT117" s="335"/>
      <c r="CU117" s="335"/>
      <c r="CV117" s="335"/>
      <c r="CW117" s="335"/>
      <c r="CX117" s="335"/>
      <c r="CY117" s="335"/>
      <c r="CZ117" s="335"/>
      <c r="DA117" s="335"/>
      <c r="DB117" s="335"/>
      <c r="DE117" s="13"/>
      <c r="DH117" s="13"/>
      <c r="DL117" s="276"/>
      <c r="DM117" s="276"/>
      <c r="DN117" s="276"/>
      <c r="DO117" s="276"/>
      <c r="DP117" s="276"/>
      <c r="DQ117" s="276"/>
      <c r="DR117" s="276"/>
      <c r="DS117" s="276"/>
      <c r="DT117" s="276"/>
      <c r="DU117" s="276"/>
      <c r="DV117" s="276"/>
      <c r="DW117" s="276"/>
      <c r="DX117" s="276"/>
      <c r="DY117" s="276"/>
      <c r="DZ117" s="276"/>
      <c r="EA117" s="276"/>
      <c r="EB117" s="276"/>
      <c r="EC117" s="276"/>
      <c r="ED117" s="276"/>
      <c r="EE117" s="276"/>
      <c r="EF117" s="276"/>
      <c r="EG117" s="276"/>
      <c r="EH117" s="276"/>
      <c r="EI117" s="276"/>
      <c r="EJ117" s="276"/>
      <c r="EK117" s="276"/>
    </row>
    <row r="118" spans="41:141" x14ac:dyDescent="0.25">
      <c r="AO118" s="276"/>
      <c r="AP118" s="276"/>
      <c r="AS118" s="276"/>
      <c r="AT118" s="277"/>
      <c r="AU118" s="276"/>
      <c r="AV118" s="276"/>
      <c r="AW118" s="277"/>
      <c r="AX118" s="276"/>
      <c r="AY118" s="276"/>
      <c r="AZ118" s="276"/>
      <c r="BA118" s="276"/>
      <c r="BB118" s="277"/>
      <c r="BN118" s="93"/>
      <c r="BO118" s="15"/>
      <c r="BP118" s="13"/>
      <c r="BQ118" s="15"/>
      <c r="BR118" s="13"/>
      <c r="BS118" s="15"/>
      <c r="BT118" s="13"/>
      <c r="BU118" s="15"/>
      <c r="BV118" s="13"/>
      <c r="BW118" s="15"/>
      <c r="BX118" s="93"/>
      <c r="BY118" s="331"/>
      <c r="BZ118" s="331"/>
      <c r="CA118" s="276"/>
      <c r="CB118" s="277"/>
      <c r="CC118" s="277"/>
      <c r="CD118" s="276"/>
      <c r="CE118" s="276"/>
      <c r="CF118" s="276"/>
      <c r="CG118" s="276"/>
      <c r="CH118" s="297"/>
      <c r="CI118" s="276"/>
      <c r="CJ118" s="334"/>
      <c r="CK118" s="335"/>
      <c r="CL118" s="15"/>
      <c r="CM118" s="13"/>
      <c r="CN118" s="15"/>
      <c r="CO118" s="13"/>
      <c r="CP118" s="15"/>
      <c r="CQ118" s="13"/>
      <c r="CR118" s="15"/>
      <c r="CS118" s="15"/>
      <c r="CT118" s="335"/>
      <c r="CU118" s="335"/>
      <c r="CV118" s="335"/>
      <c r="CW118" s="335"/>
      <c r="CX118" s="335"/>
      <c r="CY118" s="335"/>
      <c r="CZ118" s="335"/>
      <c r="DA118" s="335"/>
      <c r="DB118" s="335"/>
      <c r="DE118" s="13"/>
      <c r="DH118" s="13"/>
      <c r="DL118" s="276"/>
      <c r="DM118" s="276"/>
      <c r="DN118" s="276"/>
      <c r="DO118" s="276"/>
      <c r="DP118" s="276"/>
      <c r="DQ118" s="276"/>
      <c r="DR118" s="276"/>
      <c r="DS118" s="276"/>
      <c r="DT118" s="276"/>
      <c r="DU118" s="276"/>
      <c r="DV118" s="276"/>
      <c r="DW118" s="276"/>
      <c r="DX118" s="276"/>
      <c r="DY118" s="276"/>
      <c r="DZ118" s="276"/>
      <c r="EA118" s="276"/>
      <c r="EB118" s="276"/>
      <c r="EC118" s="276"/>
      <c r="ED118" s="276"/>
      <c r="EE118" s="276"/>
      <c r="EF118" s="276"/>
      <c r="EG118" s="276"/>
      <c r="EH118" s="276"/>
      <c r="EI118" s="276"/>
      <c r="EJ118" s="276"/>
      <c r="EK118" s="276"/>
    </row>
    <row r="119" spans="41:141" x14ac:dyDescent="0.25">
      <c r="AO119" s="276"/>
      <c r="AP119" s="276"/>
      <c r="AS119" s="276"/>
      <c r="AT119" s="277"/>
      <c r="AU119" s="276"/>
      <c r="AV119" s="276"/>
      <c r="AW119" s="277"/>
      <c r="AX119" s="276"/>
      <c r="AY119" s="276"/>
      <c r="AZ119" s="276"/>
      <c r="BA119" s="276"/>
      <c r="BB119" s="277"/>
      <c r="BN119" s="93"/>
      <c r="BO119" s="15"/>
      <c r="BP119" s="13"/>
      <c r="BQ119" s="15"/>
      <c r="BR119" s="13"/>
      <c r="BS119" s="15"/>
      <c r="BT119" s="13"/>
      <c r="BU119" s="15"/>
      <c r="BV119" s="13"/>
      <c r="BW119" s="15"/>
      <c r="BX119" s="93"/>
      <c r="BY119" s="331"/>
      <c r="BZ119" s="331"/>
      <c r="CA119" s="276"/>
      <c r="CB119" s="277"/>
      <c r="CC119" s="277"/>
      <c r="CD119" s="276"/>
      <c r="CE119" s="276"/>
      <c r="CF119" s="276"/>
      <c r="CG119" s="276"/>
      <c r="CH119" s="297"/>
      <c r="CI119" s="276"/>
      <c r="CJ119" s="334"/>
      <c r="CK119" s="335"/>
      <c r="CL119" s="15"/>
      <c r="CM119" s="13"/>
      <c r="CN119" s="15"/>
      <c r="CO119" s="13"/>
      <c r="CP119" s="15"/>
      <c r="CQ119" s="13"/>
      <c r="CR119" s="15"/>
      <c r="CS119" s="15"/>
      <c r="CT119" s="335"/>
      <c r="CU119" s="335"/>
      <c r="CV119" s="335"/>
      <c r="CW119" s="335"/>
      <c r="CX119" s="335"/>
      <c r="CY119" s="335"/>
      <c r="CZ119" s="335"/>
      <c r="DA119" s="335"/>
      <c r="DB119" s="335"/>
      <c r="DE119" s="13"/>
      <c r="DH119" s="13"/>
      <c r="DL119" s="276"/>
      <c r="DM119" s="276"/>
      <c r="DN119" s="276"/>
      <c r="DO119" s="276"/>
      <c r="DP119" s="276"/>
      <c r="DQ119" s="276"/>
      <c r="DR119" s="276"/>
      <c r="DS119" s="276"/>
      <c r="DT119" s="276"/>
      <c r="DU119" s="276"/>
      <c r="DV119" s="276"/>
      <c r="DW119" s="276"/>
      <c r="DX119" s="276"/>
      <c r="DY119" s="276"/>
      <c r="DZ119" s="276"/>
      <c r="EA119" s="276"/>
      <c r="EB119" s="276"/>
      <c r="EC119" s="276"/>
      <c r="ED119" s="276"/>
      <c r="EE119" s="276"/>
      <c r="EF119" s="276"/>
      <c r="EG119" s="276"/>
      <c r="EH119" s="276"/>
      <c r="EI119" s="276"/>
      <c r="EJ119" s="276"/>
      <c r="EK119" s="276"/>
    </row>
    <row r="120" spans="41:141" x14ac:dyDescent="0.25">
      <c r="AO120" s="276"/>
      <c r="AP120" s="276"/>
      <c r="AS120" s="276"/>
      <c r="AT120" s="277"/>
      <c r="AU120" s="276"/>
      <c r="AV120" s="276"/>
      <c r="AW120" s="277"/>
      <c r="AX120" s="276"/>
      <c r="AY120" s="276"/>
      <c r="AZ120" s="276"/>
      <c r="BA120" s="276"/>
      <c r="BB120" s="277"/>
      <c r="BN120" s="93"/>
      <c r="BO120" s="15"/>
      <c r="BP120" s="13"/>
      <c r="BQ120" s="15"/>
      <c r="BR120" s="13"/>
      <c r="BS120" s="15"/>
      <c r="BT120" s="13"/>
      <c r="BU120" s="15"/>
      <c r="BV120" s="13"/>
      <c r="BW120" s="15"/>
      <c r="BX120" s="93"/>
      <c r="BY120" s="331"/>
      <c r="BZ120" s="331"/>
      <c r="CA120" s="276"/>
      <c r="CB120" s="277"/>
      <c r="CC120" s="277"/>
      <c r="CD120" s="276"/>
      <c r="CE120" s="276"/>
      <c r="CF120" s="276"/>
      <c r="CG120" s="276"/>
      <c r="CH120" s="297"/>
      <c r="CI120" s="276"/>
      <c r="CJ120" s="334"/>
      <c r="CK120" s="335"/>
      <c r="CL120" s="15"/>
      <c r="CM120" s="13"/>
      <c r="CN120" s="15"/>
      <c r="CO120" s="13"/>
      <c r="CP120" s="15"/>
      <c r="CQ120" s="13"/>
      <c r="CR120" s="15"/>
      <c r="CS120" s="15"/>
      <c r="CT120" s="335"/>
      <c r="CU120" s="335"/>
      <c r="CV120" s="335"/>
      <c r="CW120" s="335"/>
      <c r="CX120" s="335"/>
      <c r="CY120" s="335"/>
      <c r="CZ120" s="335"/>
      <c r="DA120" s="335"/>
      <c r="DB120" s="335"/>
      <c r="DE120" s="13"/>
      <c r="DH120" s="13"/>
      <c r="DL120" s="276"/>
      <c r="DM120" s="276"/>
      <c r="DN120" s="276"/>
      <c r="DO120" s="276"/>
      <c r="DP120" s="276"/>
      <c r="DQ120" s="276"/>
      <c r="DR120" s="276"/>
      <c r="DS120" s="276"/>
      <c r="DT120" s="276"/>
      <c r="DU120" s="276"/>
      <c r="DV120" s="276"/>
      <c r="DW120" s="276"/>
      <c r="DX120" s="276"/>
      <c r="DY120" s="276"/>
      <c r="DZ120" s="276"/>
      <c r="EA120" s="276"/>
      <c r="EB120" s="276"/>
      <c r="EC120" s="276"/>
      <c r="ED120" s="276"/>
      <c r="EE120" s="276"/>
      <c r="EF120" s="276"/>
      <c r="EG120" s="276"/>
      <c r="EH120" s="276"/>
      <c r="EI120" s="276"/>
      <c r="EJ120" s="276"/>
      <c r="EK120" s="276"/>
    </row>
    <row r="121" spans="41:141" x14ac:dyDescent="0.25">
      <c r="AO121" s="276"/>
      <c r="AP121" s="276"/>
      <c r="AS121" s="276"/>
      <c r="AT121" s="277"/>
      <c r="AU121" s="276"/>
      <c r="AV121" s="276"/>
      <c r="AW121" s="277"/>
      <c r="AX121" s="276"/>
      <c r="AY121" s="276"/>
      <c r="AZ121" s="276"/>
      <c r="BA121" s="276"/>
      <c r="BB121" s="277"/>
      <c r="BN121" s="93"/>
      <c r="BO121" s="15"/>
      <c r="BP121" s="13"/>
      <c r="BQ121" s="15"/>
      <c r="BR121" s="13"/>
      <c r="BS121" s="15"/>
      <c r="BT121" s="13"/>
      <c r="BU121" s="15"/>
      <c r="BV121" s="13"/>
      <c r="BW121" s="15"/>
      <c r="BX121" s="93"/>
      <c r="BY121" s="331"/>
      <c r="BZ121" s="331"/>
      <c r="CA121" s="276"/>
      <c r="CB121" s="277"/>
      <c r="CC121" s="277"/>
      <c r="CD121" s="276"/>
      <c r="CE121" s="276"/>
      <c r="CF121" s="276"/>
      <c r="CG121" s="276"/>
      <c r="CH121" s="297"/>
      <c r="CI121" s="276"/>
      <c r="CJ121" s="334"/>
      <c r="CK121" s="335"/>
      <c r="CL121" s="15"/>
      <c r="CM121" s="13"/>
      <c r="CN121" s="15"/>
      <c r="CO121" s="13"/>
      <c r="CP121" s="15"/>
      <c r="CQ121" s="13"/>
      <c r="CR121" s="15"/>
      <c r="CS121" s="15"/>
      <c r="CT121" s="335"/>
      <c r="CU121" s="335"/>
      <c r="CV121" s="335"/>
      <c r="CW121" s="335"/>
      <c r="CX121" s="335"/>
      <c r="CY121" s="335"/>
      <c r="CZ121" s="335"/>
      <c r="DA121" s="335"/>
      <c r="DB121" s="335"/>
      <c r="DE121" s="13"/>
      <c r="DH121" s="13"/>
      <c r="DL121" s="276"/>
      <c r="DM121" s="276"/>
      <c r="DN121" s="276"/>
      <c r="DO121" s="276"/>
      <c r="DP121" s="276"/>
      <c r="DQ121" s="276"/>
      <c r="DR121" s="276"/>
      <c r="DS121" s="276"/>
      <c r="DT121" s="276"/>
      <c r="DU121" s="276"/>
      <c r="DV121" s="276"/>
      <c r="DW121" s="276"/>
      <c r="DX121" s="276"/>
      <c r="DY121" s="276"/>
      <c r="DZ121" s="276"/>
      <c r="EA121" s="276"/>
      <c r="EB121" s="276"/>
      <c r="EC121" s="276"/>
      <c r="ED121" s="276"/>
      <c r="EE121" s="276"/>
      <c r="EF121" s="276"/>
      <c r="EG121" s="276"/>
      <c r="EH121" s="276"/>
      <c r="EI121" s="276"/>
      <c r="EJ121" s="276"/>
      <c r="EK121" s="276"/>
    </row>
    <row r="122" spans="41:141" x14ac:dyDescent="0.25">
      <c r="AO122" s="276"/>
      <c r="AP122" s="276"/>
      <c r="AS122" s="276"/>
      <c r="AT122" s="277"/>
      <c r="AU122" s="276"/>
      <c r="AV122" s="276"/>
      <c r="AW122" s="277"/>
      <c r="AX122" s="276"/>
      <c r="AY122" s="276"/>
      <c r="AZ122" s="276"/>
      <c r="BA122" s="276"/>
      <c r="BB122" s="277"/>
      <c r="BN122" s="93"/>
      <c r="BO122" s="15"/>
      <c r="BP122" s="13"/>
      <c r="BQ122" s="15"/>
      <c r="BR122" s="13"/>
      <c r="BS122" s="15"/>
      <c r="BT122" s="13"/>
      <c r="BU122" s="15"/>
      <c r="BV122" s="13"/>
      <c r="BW122" s="15"/>
      <c r="BX122" s="93"/>
      <c r="BY122" s="331"/>
      <c r="BZ122" s="331"/>
      <c r="CA122" s="276"/>
      <c r="CB122" s="277"/>
      <c r="CC122" s="277"/>
      <c r="CD122" s="276"/>
      <c r="CE122" s="276"/>
      <c r="CF122" s="276"/>
      <c r="CG122" s="276"/>
      <c r="CH122" s="297"/>
      <c r="CI122" s="276"/>
      <c r="CJ122" s="334"/>
      <c r="CK122" s="335"/>
      <c r="CL122" s="15"/>
      <c r="CM122" s="13"/>
      <c r="CN122" s="15"/>
      <c r="CO122" s="13"/>
      <c r="CP122" s="15"/>
      <c r="CQ122" s="13"/>
      <c r="CR122" s="15"/>
      <c r="CS122" s="15"/>
      <c r="CT122" s="335"/>
      <c r="CU122" s="335"/>
      <c r="CV122" s="335"/>
      <c r="CW122" s="335"/>
      <c r="CX122" s="335"/>
      <c r="CY122" s="335"/>
      <c r="CZ122" s="335"/>
      <c r="DA122" s="335"/>
      <c r="DB122" s="335"/>
      <c r="DE122" s="13"/>
      <c r="DH122" s="13"/>
      <c r="DL122" s="276"/>
      <c r="DM122" s="276"/>
      <c r="DN122" s="276"/>
      <c r="DO122" s="276"/>
      <c r="DP122" s="276"/>
      <c r="DQ122" s="276"/>
      <c r="DR122" s="276"/>
      <c r="DS122" s="276"/>
      <c r="DT122" s="276"/>
      <c r="DU122" s="276"/>
      <c r="DV122" s="276"/>
      <c r="DW122" s="276"/>
      <c r="DX122" s="276"/>
      <c r="DY122" s="276"/>
      <c r="DZ122" s="276"/>
      <c r="EA122" s="276"/>
      <c r="EB122" s="276"/>
      <c r="EC122" s="276"/>
      <c r="ED122" s="276"/>
      <c r="EE122" s="276"/>
      <c r="EF122" s="276"/>
      <c r="EG122" s="276"/>
      <c r="EH122" s="276"/>
      <c r="EI122" s="276"/>
      <c r="EJ122" s="276"/>
      <c r="EK122" s="276"/>
    </row>
    <row r="123" spans="41:141" x14ac:dyDescent="0.25">
      <c r="AO123" s="276"/>
      <c r="AP123" s="276"/>
      <c r="AS123" s="276"/>
      <c r="AT123" s="277"/>
      <c r="AU123" s="276"/>
      <c r="AV123" s="276"/>
      <c r="AW123" s="277"/>
      <c r="AX123" s="276"/>
      <c r="AY123" s="276"/>
      <c r="AZ123" s="276"/>
      <c r="BA123" s="276"/>
      <c r="BB123" s="277"/>
      <c r="BN123" s="93"/>
      <c r="BO123" s="15"/>
      <c r="BP123" s="13"/>
      <c r="BQ123" s="15"/>
      <c r="BR123" s="13"/>
      <c r="BS123" s="15"/>
      <c r="BT123" s="13"/>
      <c r="BU123" s="15"/>
      <c r="BV123" s="13"/>
      <c r="BW123" s="15"/>
      <c r="BX123" s="93"/>
      <c r="BY123" s="331"/>
      <c r="BZ123" s="331"/>
      <c r="CA123" s="276"/>
      <c r="CB123" s="277"/>
      <c r="CC123" s="277"/>
      <c r="CD123" s="276"/>
      <c r="CE123" s="276"/>
      <c r="CF123" s="276"/>
      <c r="CG123" s="276"/>
      <c r="CH123" s="297"/>
      <c r="CI123" s="276"/>
      <c r="CJ123" s="334"/>
      <c r="CK123" s="335"/>
      <c r="CL123" s="15"/>
      <c r="CM123" s="13"/>
      <c r="CN123" s="15"/>
      <c r="CO123" s="13"/>
      <c r="CP123" s="15"/>
      <c r="CQ123" s="13"/>
      <c r="CR123" s="15"/>
      <c r="CS123" s="15"/>
      <c r="CT123" s="335"/>
      <c r="CU123" s="335"/>
      <c r="CV123" s="335"/>
      <c r="CW123" s="335"/>
      <c r="CX123" s="335"/>
      <c r="CY123" s="335"/>
      <c r="CZ123" s="335"/>
      <c r="DA123" s="335"/>
      <c r="DB123" s="335"/>
      <c r="DE123" s="13"/>
      <c r="DH123" s="13"/>
      <c r="DL123" s="276"/>
      <c r="DM123" s="276"/>
      <c r="DN123" s="276"/>
      <c r="DO123" s="276"/>
      <c r="DP123" s="276"/>
      <c r="DQ123" s="276"/>
      <c r="DR123" s="276"/>
      <c r="DS123" s="276"/>
      <c r="DT123" s="276"/>
      <c r="DU123" s="276"/>
      <c r="DV123" s="276"/>
      <c r="DW123" s="276"/>
      <c r="DX123" s="276"/>
      <c r="DY123" s="276"/>
      <c r="DZ123" s="276"/>
      <c r="EA123" s="276"/>
      <c r="EB123" s="276"/>
      <c r="EC123" s="276"/>
      <c r="ED123" s="276"/>
      <c r="EE123" s="276"/>
      <c r="EF123" s="276"/>
      <c r="EG123" s="276"/>
      <c r="EH123" s="276"/>
      <c r="EI123" s="276"/>
      <c r="EJ123" s="276"/>
      <c r="EK123" s="276"/>
    </row>
    <row r="124" spans="41:141" x14ac:dyDescent="0.25">
      <c r="AO124" s="276"/>
      <c r="AP124" s="276"/>
      <c r="AS124" s="276"/>
      <c r="AT124" s="277"/>
      <c r="AU124" s="276"/>
      <c r="AV124" s="276"/>
      <c r="AW124" s="277"/>
      <c r="AX124" s="276"/>
      <c r="AY124" s="276"/>
      <c r="AZ124" s="276"/>
      <c r="BA124" s="276"/>
      <c r="BB124" s="277"/>
      <c r="BN124" s="93"/>
      <c r="BO124" s="15"/>
      <c r="BP124" s="13"/>
      <c r="BQ124" s="15"/>
      <c r="BR124" s="13"/>
      <c r="BS124" s="15"/>
      <c r="BT124" s="13"/>
      <c r="BU124" s="15"/>
      <c r="BV124" s="13"/>
      <c r="BW124" s="15"/>
      <c r="BX124" s="93"/>
      <c r="BY124" s="331"/>
      <c r="BZ124" s="331"/>
      <c r="CA124" s="276"/>
      <c r="CB124" s="277"/>
      <c r="CC124" s="277"/>
      <c r="CD124" s="276"/>
      <c r="CE124" s="276"/>
      <c r="CF124" s="276"/>
      <c r="CG124" s="276"/>
      <c r="CH124" s="297"/>
      <c r="CI124" s="276"/>
      <c r="CJ124" s="334"/>
      <c r="CK124" s="335"/>
      <c r="CL124" s="15"/>
      <c r="CM124" s="13"/>
      <c r="CN124" s="15"/>
      <c r="CO124" s="13"/>
      <c r="CP124" s="15"/>
      <c r="CQ124" s="13"/>
      <c r="CR124" s="15"/>
      <c r="CS124" s="15"/>
      <c r="CT124" s="335"/>
      <c r="CU124" s="335"/>
      <c r="CV124" s="335"/>
      <c r="CW124" s="335"/>
      <c r="CX124" s="335"/>
      <c r="CY124" s="335"/>
      <c r="CZ124" s="335"/>
      <c r="DA124" s="335"/>
      <c r="DB124" s="335"/>
      <c r="DE124" s="13"/>
      <c r="DH124" s="13"/>
      <c r="DL124" s="276"/>
      <c r="DM124" s="276"/>
      <c r="DN124" s="276"/>
      <c r="DO124" s="276"/>
      <c r="DP124" s="276"/>
      <c r="DQ124" s="276"/>
      <c r="DR124" s="276"/>
      <c r="DS124" s="276"/>
      <c r="DT124" s="276"/>
      <c r="DU124" s="276"/>
      <c r="DV124" s="276"/>
      <c r="DW124" s="276"/>
      <c r="DX124" s="276"/>
      <c r="DY124" s="276"/>
      <c r="DZ124" s="276"/>
      <c r="EA124" s="276"/>
      <c r="EB124" s="276"/>
      <c r="EC124" s="276"/>
      <c r="ED124" s="276"/>
      <c r="EE124" s="276"/>
      <c r="EF124" s="276"/>
      <c r="EG124" s="276"/>
      <c r="EH124" s="276"/>
      <c r="EI124" s="276"/>
      <c r="EJ124" s="276"/>
      <c r="EK124" s="276"/>
    </row>
    <row r="125" spans="41:141" x14ac:dyDescent="0.25">
      <c r="AO125" s="276"/>
      <c r="AP125" s="276"/>
      <c r="AS125" s="276"/>
      <c r="AT125" s="277"/>
      <c r="AU125" s="276"/>
      <c r="AV125" s="276"/>
      <c r="AW125" s="277"/>
      <c r="AX125" s="276"/>
      <c r="AY125" s="276"/>
      <c r="AZ125" s="276"/>
      <c r="BA125" s="276"/>
      <c r="BB125" s="277"/>
      <c r="BN125" s="93"/>
      <c r="BO125" s="15"/>
      <c r="BP125" s="13"/>
      <c r="BQ125" s="15"/>
      <c r="BR125" s="13"/>
      <c r="BS125" s="15"/>
      <c r="BT125" s="13"/>
      <c r="BU125" s="15"/>
      <c r="BV125" s="13"/>
      <c r="BW125" s="15"/>
      <c r="BX125" s="93"/>
      <c r="BY125" s="331"/>
      <c r="BZ125" s="331"/>
      <c r="CA125" s="276"/>
      <c r="CB125" s="277"/>
      <c r="CC125" s="277"/>
      <c r="CD125" s="276"/>
      <c r="CE125" s="276"/>
      <c r="CF125" s="276"/>
      <c r="CG125" s="276"/>
      <c r="CH125" s="297"/>
      <c r="CI125" s="276"/>
      <c r="CJ125" s="334"/>
      <c r="CK125" s="335"/>
      <c r="CL125" s="15"/>
      <c r="CM125" s="13"/>
      <c r="CN125" s="15"/>
      <c r="CO125" s="13"/>
      <c r="CP125" s="15"/>
      <c r="CQ125" s="13"/>
      <c r="CR125" s="15"/>
      <c r="CS125" s="15"/>
      <c r="CT125" s="335"/>
      <c r="CU125" s="335"/>
      <c r="CV125" s="335"/>
      <c r="CW125" s="335"/>
      <c r="CX125" s="335"/>
      <c r="CY125" s="335"/>
      <c r="CZ125" s="335"/>
      <c r="DA125" s="335"/>
      <c r="DB125" s="335"/>
      <c r="DE125" s="13"/>
      <c r="DH125" s="13"/>
      <c r="DL125" s="276"/>
      <c r="DM125" s="276"/>
      <c r="DN125" s="276"/>
      <c r="DO125" s="276"/>
      <c r="DP125" s="276"/>
      <c r="DQ125" s="276"/>
      <c r="DR125" s="276"/>
      <c r="DS125" s="276"/>
      <c r="DT125" s="276"/>
      <c r="DU125" s="276"/>
      <c r="DV125" s="276"/>
      <c r="DW125" s="276"/>
      <c r="DX125" s="276"/>
      <c r="DY125" s="276"/>
      <c r="DZ125" s="276"/>
      <c r="EA125" s="276"/>
      <c r="EB125" s="276"/>
      <c r="EC125" s="276"/>
      <c r="ED125" s="276"/>
      <c r="EE125" s="276"/>
      <c r="EF125" s="276"/>
      <c r="EG125" s="276"/>
      <c r="EH125" s="276"/>
      <c r="EI125" s="276"/>
      <c r="EJ125" s="276"/>
      <c r="EK125" s="276"/>
    </row>
    <row r="126" spans="41:141" x14ac:dyDescent="0.25">
      <c r="AO126" s="276"/>
      <c r="AP126" s="276"/>
      <c r="AS126" s="276"/>
      <c r="AT126" s="277"/>
      <c r="AU126" s="276"/>
      <c r="AV126" s="276"/>
      <c r="AW126" s="277"/>
      <c r="AX126" s="276"/>
      <c r="AY126" s="276"/>
      <c r="AZ126" s="276"/>
      <c r="BA126" s="276"/>
      <c r="BB126" s="277"/>
      <c r="BN126" s="93"/>
      <c r="BO126" s="15"/>
      <c r="BP126" s="13"/>
      <c r="BQ126" s="15"/>
      <c r="BR126" s="13"/>
      <c r="BS126" s="15"/>
      <c r="BT126" s="13"/>
      <c r="BU126" s="15"/>
      <c r="BV126" s="13"/>
      <c r="BW126" s="15"/>
      <c r="BX126" s="93"/>
      <c r="BY126" s="331"/>
      <c r="BZ126" s="331"/>
      <c r="CA126" s="276"/>
      <c r="CB126" s="277"/>
      <c r="CC126" s="277"/>
      <c r="CD126" s="276"/>
      <c r="CE126" s="276"/>
      <c r="CF126" s="276"/>
      <c r="CG126" s="276"/>
      <c r="CH126" s="297"/>
      <c r="CI126" s="276"/>
      <c r="CJ126" s="334"/>
      <c r="CK126" s="335"/>
      <c r="CL126" s="15"/>
      <c r="CM126" s="13"/>
      <c r="CN126" s="15"/>
      <c r="CO126" s="13"/>
      <c r="CP126" s="15"/>
      <c r="CQ126" s="13"/>
      <c r="CR126" s="15"/>
      <c r="CS126" s="15"/>
      <c r="CT126" s="335"/>
      <c r="CU126" s="335"/>
      <c r="CV126" s="335"/>
      <c r="CW126" s="335"/>
      <c r="CX126" s="335"/>
      <c r="CY126" s="335"/>
      <c r="CZ126" s="335"/>
      <c r="DA126" s="335"/>
      <c r="DB126" s="335"/>
      <c r="DE126" s="13"/>
      <c r="DH126" s="13"/>
      <c r="DL126" s="276"/>
      <c r="DM126" s="276"/>
      <c r="DN126" s="276"/>
      <c r="DO126" s="276"/>
      <c r="DP126" s="276"/>
      <c r="DQ126" s="276"/>
      <c r="DR126" s="276"/>
      <c r="DS126" s="276"/>
      <c r="DT126" s="276"/>
      <c r="DU126" s="276"/>
      <c r="DV126" s="276"/>
      <c r="DW126" s="276"/>
      <c r="DX126" s="276"/>
      <c r="DY126" s="276"/>
      <c r="DZ126" s="276"/>
      <c r="EA126" s="276"/>
      <c r="EB126" s="276"/>
      <c r="EC126" s="276"/>
      <c r="ED126" s="276"/>
      <c r="EE126" s="276"/>
      <c r="EF126" s="276"/>
      <c r="EG126" s="276"/>
      <c r="EH126" s="276"/>
      <c r="EI126" s="276"/>
      <c r="EJ126" s="276"/>
      <c r="EK126" s="276"/>
    </row>
    <row r="127" spans="41:141" x14ac:dyDescent="0.25">
      <c r="AO127" s="276"/>
      <c r="AP127" s="276"/>
      <c r="AS127" s="276"/>
      <c r="AT127" s="277"/>
      <c r="AU127" s="276"/>
      <c r="AV127" s="276"/>
      <c r="AW127" s="277"/>
      <c r="AX127" s="276"/>
      <c r="AY127" s="276"/>
      <c r="AZ127" s="276"/>
      <c r="BA127" s="276"/>
      <c r="BB127" s="277"/>
      <c r="BN127" s="93"/>
      <c r="BO127" s="15"/>
      <c r="BP127" s="13"/>
      <c r="BQ127" s="15"/>
      <c r="BR127" s="13"/>
      <c r="BS127" s="15"/>
      <c r="BT127" s="13"/>
      <c r="BU127" s="15"/>
      <c r="BV127" s="13"/>
      <c r="BW127" s="15"/>
      <c r="BX127" s="93"/>
      <c r="BY127" s="331"/>
      <c r="BZ127" s="331"/>
      <c r="CA127" s="276"/>
      <c r="CB127" s="277"/>
      <c r="CC127" s="277"/>
      <c r="CD127" s="276"/>
      <c r="CE127" s="276"/>
      <c r="CF127" s="276"/>
      <c r="CG127" s="276"/>
      <c r="CH127" s="297"/>
      <c r="CI127" s="276"/>
      <c r="CJ127" s="334"/>
      <c r="CK127" s="335"/>
      <c r="CL127" s="15"/>
      <c r="CM127" s="13"/>
      <c r="CN127" s="15"/>
      <c r="CO127" s="13"/>
      <c r="CP127" s="15"/>
      <c r="CQ127" s="13"/>
      <c r="CR127" s="15"/>
      <c r="CS127" s="15"/>
      <c r="CT127" s="335"/>
      <c r="CU127" s="335"/>
      <c r="CV127" s="335"/>
      <c r="CW127" s="335"/>
      <c r="CX127" s="335"/>
      <c r="CY127" s="335"/>
      <c r="CZ127" s="335"/>
      <c r="DA127" s="335"/>
      <c r="DB127" s="335"/>
      <c r="DE127" s="13"/>
      <c r="DH127" s="13"/>
      <c r="DL127" s="276"/>
      <c r="DM127" s="276"/>
      <c r="DN127" s="276"/>
      <c r="DO127" s="276"/>
      <c r="DP127" s="276"/>
      <c r="DQ127" s="276"/>
      <c r="DR127" s="276"/>
      <c r="DS127" s="276"/>
      <c r="DT127" s="276"/>
      <c r="DU127" s="276"/>
      <c r="DV127" s="276"/>
      <c r="DW127" s="276"/>
      <c r="DX127" s="276"/>
      <c r="DY127" s="276"/>
      <c r="DZ127" s="276"/>
      <c r="EA127" s="276"/>
      <c r="EB127" s="276"/>
      <c r="EC127" s="276"/>
      <c r="ED127" s="276"/>
      <c r="EE127" s="276"/>
      <c r="EF127" s="276"/>
      <c r="EG127" s="276"/>
      <c r="EH127" s="276"/>
      <c r="EI127" s="276"/>
      <c r="EJ127" s="276"/>
      <c r="EK127" s="276"/>
    </row>
    <row r="128" spans="41:141" x14ac:dyDescent="0.25">
      <c r="AO128" s="276"/>
      <c r="AP128" s="276"/>
      <c r="AS128" s="276"/>
      <c r="AT128" s="277"/>
      <c r="AU128" s="276"/>
      <c r="AV128" s="276"/>
      <c r="AW128" s="277"/>
      <c r="AX128" s="276"/>
      <c r="AY128" s="276"/>
      <c r="AZ128" s="276"/>
      <c r="BA128" s="276"/>
      <c r="BB128" s="277"/>
      <c r="BN128" s="93"/>
      <c r="BO128" s="15"/>
      <c r="BP128" s="13"/>
      <c r="BQ128" s="15"/>
      <c r="BR128" s="13"/>
      <c r="BS128" s="15"/>
      <c r="BT128" s="13"/>
      <c r="BU128" s="15"/>
      <c r="BV128" s="13"/>
      <c r="BW128" s="15"/>
      <c r="BX128" s="93"/>
      <c r="BY128" s="331"/>
      <c r="BZ128" s="331"/>
      <c r="CA128" s="276"/>
      <c r="CB128" s="277"/>
      <c r="CC128" s="277"/>
      <c r="CD128" s="276"/>
      <c r="CE128" s="276"/>
      <c r="CF128" s="276"/>
      <c r="CG128" s="276"/>
      <c r="CH128" s="297"/>
      <c r="CI128" s="276"/>
      <c r="CJ128" s="334"/>
      <c r="CK128" s="335"/>
      <c r="CL128" s="15"/>
      <c r="CM128" s="13"/>
      <c r="CN128" s="15"/>
      <c r="CO128" s="13"/>
      <c r="CP128" s="15"/>
      <c r="CQ128" s="13"/>
      <c r="CR128" s="15"/>
      <c r="CS128" s="15"/>
      <c r="CT128" s="335"/>
      <c r="CU128" s="335"/>
      <c r="CV128" s="335"/>
      <c r="CW128" s="335"/>
      <c r="CX128" s="335"/>
      <c r="CY128" s="335"/>
      <c r="CZ128" s="335"/>
      <c r="DA128" s="335"/>
      <c r="DB128" s="335"/>
      <c r="DE128" s="13"/>
      <c r="DH128" s="13"/>
      <c r="DL128" s="276"/>
      <c r="DM128" s="276"/>
      <c r="DN128" s="276"/>
      <c r="DO128" s="276"/>
      <c r="DP128" s="276"/>
      <c r="DQ128" s="276"/>
      <c r="DR128" s="276"/>
      <c r="DS128" s="276"/>
      <c r="DT128" s="276"/>
      <c r="DU128" s="276"/>
      <c r="DV128" s="276"/>
      <c r="DW128" s="276"/>
      <c r="DX128" s="276"/>
      <c r="DY128" s="276"/>
      <c r="DZ128" s="276"/>
      <c r="EA128" s="276"/>
      <c r="EB128" s="276"/>
      <c r="EC128" s="276"/>
      <c r="ED128" s="276"/>
      <c r="EE128" s="276"/>
      <c r="EF128" s="276"/>
      <c r="EG128" s="276"/>
      <c r="EH128" s="276"/>
      <c r="EI128" s="276"/>
      <c r="EJ128" s="276"/>
      <c r="EK128" s="276"/>
    </row>
    <row r="129" spans="1:150" x14ac:dyDescent="0.25">
      <c r="AO129" s="276"/>
      <c r="AP129" s="276"/>
      <c r="AS129" s="276"/>
      <c r="AT129" s="277"/>
      <c r="AU129" s="276"/>
      <c r="AV129" s="276"/>
      <c r="AW129" s="277"/>
      <c r="AX129" s="276"/>
      <c r="AY129" s="276"/>
      <c r="AZ129" s="276"/>
      <c r="BA129" s="276"/>
      <c r="BB129" s="277"/>
      <c r="BN129" s="93"/>
      <c r="BO129" s="15"/>
      <c r="BP129" s="13"/>
      <c r="BQ129" s="15"/>
      <c r="BR129" s="13"/>
      <c r="BS129" s="15"/>
      <c r="BT129" s="13"/>
      <c r="BU129" s="15"/>
      <c r="BV129" s="13"/>
      <c r="BW129" s="15"/>
      <c r="BX129" s="93"/>
      <c r="BY129" s="331"/>
      <c r="BZ129" s="331"/>
      <c r="CA129" s="276"/>
      <c r="CB129" s="277"/>
      <c r="CC129" s="277"/>
      <c r="CD129" s="276"/>
      <c r="CE129" s="276"/>
      <c r="CF129" s="276"/>
      <c r="CG129" s="276"/>
      <c r="CH129" s="297"/>
      <c r="CI129" s="276"/>
      <c r="CJ129" s="334"/>
      <c r="CK129" s="335"/>
      <c r="CL129" s="15"/>
      <c r="CM129" s="13"/>
      <c r="CN129" s="15"/>
      <c r="CO129" s="13"/>
      <c r="CP129" s="15"/>
      <c r="CQ129" s="13"/>
      <c r="CR129" s="15"/>
      <c r="CS129" s="15"/>
      <c r="CT129" s="335"/>
      <c r="CU129" s="335"/>
      <c r="CV129" s="335"/>
      <c r="CW129" s="335"/>
      <c r="CX129" s="335"/>
      <c r="CY129" s="335"/>
      <c r="CZ129" s="335"/>
      <c r="DA129" s="335"/>
      <c r="DB129" s="335"/>
      <c r="DE129" s="13"/>
      <c r="DH129" s="13"/>
      <c r="DL129" s="276"/>
      <c r="DM129" s="276"/>
      <c r="DN129" s="276"/>
      <c r="DO129" s="276"/>
      <c r="DP129" s="276"/>
      <c r="DQ129" s="276"/>
      <c r="DR129" s="276"/>
      <c r="DS129" s="276"/>
      <c r="DT129" s="276"/>
      <c r="DU129" s="276"/>
      <c r="DV129" s="276"/>
      <c r="DW129" s="276"/>
      <c r="DX129" s="276"/>
      <c r="DY129" s="276"/>
      <c r="DZ129" s="276"/>
      <c r="EA129" s="276"/>
      <c r="EB129" s="276"/>
      <c r="EC129" s="276"/>
      <c r="ED129" s="276"/>
      <c r="EE129" s="276"/>
      <c r="EF129" s="276"/>
      <c r="EG129" s="276"/>
      <c r="EH129" s="276"/>
      <c r="EI129" s="276"/>
      <c r="EJ129" s="276"/>
      <c r="EK129" s="276"/>
    </row>
    <row r="130" spans="1:150" x14ac:dyDescent="0.25">
      <c r="AO130" s="276"/>
      <c r="AP130" s="276"/>
      <c r="AS130" s="276"/>
      <c r="AT130" s="277"/>
      <c r="AU130" s="276"/>
      <c r="AV130" s="276"/>
      <c r="AW130" s="277"/>
      <c r="AX130" s="276"/>
      <c r="AY130" s="276"/>
      <c r="AZ130" s="276"/>
      <c r="BA130" s="276"/>
      <c r="BB130" s="277"/>
      <c r="BN130" s="93"/>
      <c r="BO130" s="15"/>
      <c r="BP130" s="13"/>
      <c r="BQ130" s="15"/>
      <c r="BR130" s="13"/>
      <c r="BS130" s="15"/>
      <c r="BT130" s="13"/>
      <c r="BU130" s="15"/>
      <c r="BV130" s="13"/>
      <c r="BW130" s="15"/>
      <c r="BX130" s="93"/>
      <c r="BY130" s="331"/>
      <c r="BZ130" s="331"/>
      <c r="CA130" s="276"/>
      <c r="CB130" s="277"/>
      <c r="CC130" s="277"/>
      <c r="CD130" s="276"/>
      <c r="CE130" s="276"/>
      <c r="CF130" s="276"/>
      <c r="CG130" s="276"/>
      <c r="CH130" s="297"/>
      <c r="CI130" s="276"/>
      <c r="CJ130" s="334"/>
      <c r="CK130" s="335"/>
      <c r="CL130" s="15"/>
      <c r="CM130" s="13"/>
      <c r="CN130" s="15"/>
      <c r="CO130" s="13"/>
      <c r="CP130" s="15"/>
      <c r="CQ130" s="13"/>
      <c r="CR130" s="15"/>
      <c r="CS130" s="15"/>
      <c r="CT130" s="335"/>
      <c r="CU130" s="335"/>
      <c r="CV130" s="335"/>
      <c r="CW130" s="335"/>
      <c r="CX130" s="335"/>
      <c r="CY130" s="335"/>
      <c r="CZ130" s="335"/>
      <c r="DA130" s="335"/>
      <c r="DB130" s="335"/>
      <c r="DE130" s="13"/>
      <c r="DH130" s="13"/>
      <c r="DL130" s="276"/>
      <c r="DM130" s="276"/>
      <c r="DN130" s="276"/>
      <c r="DO130" s="276"/>
      <c r="DP130" s="276"/>
      <c r="DQ130" s="276"/>
      <c r="DR130" s="276"/>
      <c r="DS130" s="276"/>
      <c r="DT130" s="276"/>
      <c r="DU130" s="276"/>
      <c r="DV130" s="276"/>
      <c r="DW130" s="276"/>
      <c r="DX130" s="276"/>
      <c r="DY130" s="276"/>
      <c r="DZ130" s="276"/>
      <c r="EA130" s="276"/>
      <c r="EB130" s="276"/>
      <c r="EC130" s="276"/>
      <c r="ED130" s="276"/>
      <c r="EE130" s="276"/>
      <c r="EF130" s="276"/>
      <c r="EG130" s="276"/>
      <c r="EH130" s="276"/>
      <c r="EI130" s="276"/>
      <c r="EJ130" s="276"/>
      <c r="EK130" s="276"/>
    </row>
    <row r="131" spans="1:150" x14ac:dyDescent="0.25">
      <c r="AO131" s="276"/>
      <c r="AP131" s="276"/>
      <c r="AS131" s="276"/>
      <c r="AT131" s="277"/>
      <c r="AU131" s="276"/>
      <c r="AV131" s="276"/>
      <c r="AW131" s="277"/>
      <c r="AX131" s="276"/>
      <c r="AY131" s="276"/>
      <c r="AZ131" s="276"/>
      <c r="BA131" s="276"/>
      <c r="BB131" s="277"/>
      <c r="BN131" s="93"/>
      <c r="BO131" s="15"/>
      <c r="BP131" s="13"/>
      <c r="BQ131" s="15"/>
      <c r="BR131" s="13"/>
      <c r="BS131" s="15"/>
      <c r="BT131" s="13"/>
      <c r="BU131" s="15"/>
      <c r="BV131" s="13"/>
      <c r="BW131" s="15"/>
      <c r="BX131" s="93"/>
      <c r="BY131" s="331"/>
      <c r="BZ131" s="331"/>
      <c r="CA131" s="276"/>
      <c r="CB131" s="277"/>
      <c r="CC131" s="277"/>
      <c r="CD131" s="276"/>
      <c r="CE131" s="276"/>
      <c r="CF131" s="276"/>
      <c r="CG131" s="276"/>
      <c r="CH131" s="297"/>
      <c r="CI131" s="276"/>
      <c r="CJ131" s="334"/>
      <c r="CK131" s="335"/>
      <c r="CL131" s="15"/>
      <c r="CM131" s="13"/>
      <c r="CN131" s="15"/>
      <c r="CO131" s="13"/>
      <c r="CP131" s="15"/>
      <c r="CQ131" s="13"/>
      <c r="CR131" s="15"/>
      <c r="CS131" s="15"/>
      <c r="CT131" s="335"/>
      <c r="CU131" s="335"/>
      <c r="CV131" s="335"/>
      <c r="CW131" s="335"/>
      <c r="CX131" s="335"/>
      <c r="CY131" s="335"/>
      <c r="CZ131" s="335"/>
      <c r="DA131" s="335"/>
      <c r="DB131" s="335"/>
      <c r="DE131" s="13"/>
      <c r="DH131" s="13"/>
      <c r="DL131" s="276"/>
      <c r="DM131" s="276"/>
      <c r="DN131" s="276"/>
      <c r="DO131" s="276"/>
      <c r="DP131" s="276"/>
      <c r="DQ131" s="276"/>
      <c r="DR131" s="276"/>
      <c r="DS131" s="276"/>
      <c r="DT131" s="276"/>
      <c r="DU131" s="276"/>
      <c r="DV131" s="276"/>
      <c r="DW131" s="276"/>
      <c r="DX131" s="276"/>
      <c r="DY131" s="276"/>
      <c r="DZ131" s="276"/>
      <c r="EA131" s="276"/>
      <c r="EB131" s="276"/>
      <c r="EC131" s="276"/>
      <c r="ED131" s="276"/>
      <c r="EE131" s="276"/>
      <c r="EF131" s="276"/>
      <c r="EG131" s="276"/>
      <c r="EH131" s="276"/>
      <c r="EI131" s="276"/>
      <c r="EJ131" s="276"/>
      <c r="EK131" s="276"/>
    </row>
    <row r="132" spans="1:150" x14ac:dyDescent="0.25">
      <c r="AO132" s="276"/>
      <c r="AP132" s="276"/>
      <c r="AS132" s="276"/>
      <c r="AT132" s="277"/>
      <c r="AU132" s="276"/>
      <c r="AV132" s="276"/>
      <c r="AW132" s="277"/>
      <c r="AX132" s="276"/>
      <c r="AY132" s="276"/>
      <c r="AZ132" s="276"/>
      <c r="BA132" s="276"/>
      <c r="BB132" s="277"/>
      <c r="BN132" s="93"/>
      <c r="BO132" s="15"/>
      <c r="BP132" s="13"/>
      <c r="BQ132" s="15"/>
      <c r="BR132" s="13"/>
      <c r="BS132" s="15"/>
      <c r="BT132" s="13"/>
      <c r="BU132" s="15"/>
      <c r="BV132" s="13"/>
      <c r="BW132" s="15"/>
      <c r="BX132" s="93"/>
      <c r="BY132" s="331"/>
      <c r="BZ132" s="331"/>
      <c r="CA132" s="276"/>
      <c r="CB132" s="277"/>
      <c r="CC132" s="277"/>
      <c r="CD132" s="276"/>
      <c r="CE132" s="276"/>
      <c r="CF132" s="276"/>
      <c r="CG132" s="276"/>
      <c r="CH132" s="297"/>
      <c r="CI132" s="276"/>
      <c r="CJ132" s="334"/>
      <c r="CK132" s="335"/>
      <c r="CL132" s="15"/>
      <c r="CM132" s="13"/>
      <c r="CN132" s="15"/>
      <c r="CO132" s="13"/>
      <c r="CP132" s="15"/>
      <c r="CQ132" s="13"/>
      <c r="CR132" s="15"/>
      <c r="CS132" s="15"/>
      <c r="CT132" s="335"/>
      <c r="CU132" s="335"/>
      <c r="CV132" s="335"/>
      <c r="CW132" s="335"/>
      <c r="CX132" s="335"/>
      <c r="CY132" s="335"/>
      <c r="CZ132" s="335"/>
      <c r="DA132" s="335"/>
      <c r="DB132" s="335"/>
      <c r="DE132" s="13"/>
      <c r="DH132" s="13"/>
      <c r="DL132" s="276"/>
      <c r="DM132" s="276"/>
      <c r="DN132" s="276"/>
      <c r="DO132" s="276"/>
      <c r="DP132" s="276"/>
      <c r="DQ132" s="276"/>
      <c r="DR132" s="276"/>
      <c r="DS132" s="276"/>
      <c r="DT132" s="276"/>
      <c r="DU132" s="276"/>
      <c r="DV132" s="276"/>
      <c r="DW132" s="276"/>
      <c r="DX132" s="276"/>
      <c r="DY132" s="276"/>
      <c r="DZ132" s="276"/>
      <c r="EA132" s="276"/>
      <c r="EB132" s="276"/>
      <c r="EC132" s="276"/>
      <c r="ED132" s="276"/>
      <c r="EE132" s="276"/>
      <c r="EF132" s="276"/>
      <c r="EG132" s="276"/>
      <c r="EH132" s="276"/>
      <c r="EI132" s="276"/>
      <c r="EJ132" s="276"/>
      <c r="EK132" s="276"/>
    </row>
    <row r="133" spans="1:150" x14ac:dyDescent="0.25">
      <c r="AO133" s="276"/>
      <c r="AP133" s="276"/>
      <c r="AS133" s="276"/>
      <c r="AT133" s="277"/>
      <c r="AU133" s="276"/>
      <c r="AV133" s="276"/>
      <c r="AW133" s="277"/>
      <c r="AX133" s="276"/>
      <c r="AY133" s="276"/>
      <c r="AZ133" s="276"/>
      <c r="BA133" s="276"/>
      <c r="BB133" s="277"/>
      <c r="BN133" s="93"/>
      <c r="BO133" s="15"/>
      <c r="BP133" s="13"/>
      <c r="BQ133" s="15"/>
      <c r="BR133" s="13"/>
      <c r="BS133" s="15"/>
      <c r="BT133" s="13"/>
      <c r="BU133" s="15"/>
      <c r="BV133" s="13"/>
      <c r="BW133" s="15"/>
      <c r="BX133" s="93"/>
      <c r="BY133" s="331"/>
      <c r="BZ133" s="331"/>
      <c r="CA133" s="276"/>
      <c r="CB133" s="277"/>
      <c r="CC133" s="277"/>
      <c r="CD133" s="276"/>
      <c r="CE133" s="276"/>
      <c r="CF133" s="276"/>
      <c r="CG133" s="276"/>
      <c r="CH133" s="297"/>
      <c r="CI133" s="276"/>
      <c r="CJ133" s="334"/>
      <c r="CK133" s="335"/>
      <c r="CL133" s="15"/>
      <c r="CM133" s="13"/>
      <c r="CN133" s="15"/>
      <c r="CO133" s="13"/>
      <c r="CP133" s="15"/>
      <c r="CQ133" s="13"/>
      <c r="CR133" s="15"/>
      <c r="CS133" s="15"/>
      <c r="CT133" s="335"/>
      <c r="CU133" s="335"/>
      <c r="CV133" s="335"/>
      <c r="CW133" s="335"/>
      <c r="CX133" s="335"/>
      <c r="CY133" s="335"/>
      <c r="CZ133" s="335"/>
      <c r="DA133" s="335"/>
      <c r="DB133" s="335"/>
      <c r="DE133" s="13"/>
      <c r="DH133" s="13"/>
      <c r="DL133" s="276"/>
      <c r="DM133" s="276"/>
      <c r="DN133" s="276"/>
      <c r="DO133" s="276"/>
      <c r="DP133" s="276"/>
      <c r="DQ133" s="276"/>
      <c r="DR133" s="276"/>
      <c r="DS133" s="276"/>
      <c r="DT133" s="276"/>
      <c r="DU133" s="276"/>
      <c r="DV133" s="276"/>
      <c r="DW133" s="276"/>
      <c r="DX133" s="276"/>
      <c r="DY133" s="276"/>
      <c r="DZ133" s="276"/>
      <c r="EA133" s="276"/>
      <c r="EB133" s="276"/>
      <c r="EC133" s="276"/>
      <c r="ED133" s="276"/>
      <c r="EE133" s="276"/>
      <c r="EF133" s="276"/>
      <c r="EG133" s="276"/>
      <c r="EH133" s="276"/>
      <c r="EI133" s="276"/>
      <c r="EJ133" s="276"/>
      <c r="EK133" s="276"/>
    </row>
    <row r="134" spans="1:150" x14ac:dyDescent="0.25">
      <c r="AO134" s="276"/>
      <c r="AP134" s="276"/>
      <c r="AS134" s="276"/>
      <c r="AT134" s="277"/>
      <c r="AU134" s="276"/>
      <c r="AV134" s="276"/>
      <c r="AW134" s="277"/>
      <c r="AX134" s="276"/>
      <c r="AY134" s="276"/>
      <c r="AZ134" s="276"/>
      <c r="BA134" s="276"/>
      <c r="BB134" s="277"/>
      <c r="BN134" s="93"/>
      <c r="BO134" s="15"/>
      <c r="BP134" s="13"/>
      <c r="BQ134" s="15"/>
      <c r="BR134" s="13"/>
      <c r="BS134" s="15"/>
      <c r="BT134" s="13"/>
      <c r="BU134" s="15"/>
      <c r="BV134" s="13"/>
      <c r="BW134" s="15"/>
      <c r="BX134" s="93"/>
      <c r="BY134" s="331"/>
      <c r="BZ134" s="331"/>
      <c r="CA134" s="276"/>
      <c r="CB134" s="277"/>
      <c r="CC134" s="277"/>
      <c r="CD134" s="276"/>
      <c r="CE134" s="276"/>
      <c r="CF134" s="276"/>
      <c r="CG134" s="276"/>
      <c r="CH134" s="297"/>
      <c r="CI134" s="276"/>
      <c r="CJ134" s="334"/>
      <c r="CK134" s="335"/>
      <c r="CL134" s="15"/>
      <c r="CM134" s="13"/>
      <c r="CN134" s="15"/>
      <c r="CO134" s="13"/>
      <c r="CP134" s="15"/>
      <c r="CQ134" s="13"/>
      <c r="CR134" s="15"/>
      <c r="CS134" s="15"/>
      <c r="CT134" s="335"/>
      <c r="CU134" s="335"/>
      <c r="CV134" s="335"/>
      <c r="CW134" s="335"/>
      <c r="CX134" s="335"/>
      <c r="CY134" s="335"/>
      <c r="CZ134" s="335"/>
      <c r="DA134" s="335"/>
      <c r="DB134" s="335"/>
      <c r="DE134" s="13"/>
      <c r="DH134" s="13"/>
      <c r="DL134" s="276"/>
      <c r="DM134" s="276"/>
      <c r="DN134" s="276"/>
      <c r="DO134" s="276"/>
      <c r="DP134" s="276"/>
      <c r="DQ134" s="276"/>
      <c r="DR134" s="276"/>
      <c r="DS134" s="276"/>
      <c r="DT134" s="276"/>
      <c r="DU134" s="276"/>
      <c r="DV134" s="276"/>
      <c r="DW134" s="276"/>
      <c r="DX134" s="276"/>
      <c r="DY134" s="276"/>
      <c r="DZ134" s="276"/>
      <c r="EA134" s="276"/>
      <c r="EB134" s="276"/>
      <c r="EC134" s="276"/>
      <c r="ED134" s="276"/>
      <c r="EE134" s="276"/>
      <c r="EF134" s="276"/>
      <c r="EG134" s="276"/>
      <c r="EH134" s="276"/>
      <c r="EI134" s="276"/>
      <c r="EJ134" s="276"/>
      <c r="EK134" s="276"/>
    </row>
    <row r="135" spans="1:150" x14ac:dyDescent="0.25">
      <c r="AO135" s="276"/>
      <c r="AP135" s="276"/>
      <c r="AS135" s="276"/>
      <c r="AT135" s="277"/>
      <c r="AU135" s="276"/>
      <c r="AV135" s="276"/>
      <c r="AW135" s="277"/>
      <c r="AX135" s="276"/>
      <c r="AY135" s="276"/>
      <c r="AZ135" s="276"/>
      <c r="BA135" s="276"/>
      <c r="BB135" s="277"/>
      <c r="BN135" s="93"/>
      <c r="BO135" s="15"/>
      <c r="BP135" s="13"/>
      <c r="BQ135" s="15"/>
      <c r="BR135" s="13"/>
      <c r="BS135" s="15"/>
      <c r="BT135" s="13"/>
      <c r="BU135" s="15"/>
      <c r="BV135" s="13"/>
      <c r="BW135" s="15"/>
      <c r="BX135" s="93"/>
      <c r="BY135" s="331"/>
      <c r="BZ135" s="331"/>
      <c r="CA135" s="276"/>
      <c r="CB135" s="277"/>
      <c r="CC135" s="277"/>
      <c r="CD135" s="276"/>
      <c r="CE135" s="276"/>
      <c r="CF135" s="276"/>
      <c r="CG135" s="276"/>
      <c r="CH135" s="297"/>
      <c r="CI135" s="276"/>
      <c r="CJ135" s="334"/>
      <c r="CK135" s="335"/>
      <c r="CL135" s="15"/>
      <c r="CM135" s="13"/>
      <c r="CN135" s="15"/>
      <c r="CO135" s="13"/>
      <c r="CP135" s="15"/>
      <c r="CQ135" s="13"/>
      <c r="CR135" s="15"/>
      <c r="CS135" s="15"/>
      <c r="CT135" s="335"/>
      <c r="CU135" s="335"/>
      <c r="CV135" s="335"/>
      <c r="CW135" s="335"/>
      <c r="CX135" s="335"/>
      <c r="CY135" s="335"/>
      <c r="CZ135" s="335"/>
      <c r="DA135" s="335"/>
      <c r="DB135" s="335"/>
      <c r="DE135" s="13"/>
      <c r="DH135" s="13"/>
      <c r="DL135" s="276"/>
      <c r="DM135" s="276"/>
      <c r="DN135" s="276"/>
      <c r="DO135" s="276"/>
      <c r="DP135" s="276"/>
      <c r="DQ135" s="276"/>
      <c r="DR135" s="276"/>
      <c r="DS135" s="276"/>
      <c r="DT135" s="276"/>
      <c r="DU135" s="276"/>
      <c r="DV135" s="276"/>
      <c r="DW135" s="276"/>
      <c r="DX135" s="276"/>
      <c r="DY135" s="276"/>
      <c r="DZ135" s="276"/>
      <c r="EA135" s="276"/>
      <c r="EB135" s="276"/>
      <c r="EC135" s="276"/>
      <c r="ED135" s="276"/>
      <c r="EE135" s="276"/>
      <c r="EF135" s="276"/>
      <c r="EG135" s="276"/>
      <c r="EH135" s="276"/>
      <c r="EI135" s="276"/>
      <c r="EJ135" s="276"/>
      <c r="EK135" s="276"/>
    </row>
    <row r="136" spans="1:150" x14ac:dyDescent="0.25">
      <c r="AO136" s="276"/>
      <c r="AP136" s="276"/>
      <c r="AS136" s="276"/>
      <c r="AT136" s="277"/>
      <c r="AU136" s="276"/>
      <c r="AV136" s="276"/>
      <c r="AW136" s="277"/>
      <c r="AX136" s="276"/>
      <c r="AY136" s="276"/>
      <c r="AZ136" s="276"/>
      <c r="BA136" s="276"/>
      <c r="BB136" s="277"/>
      <c r="BN136" s="93"/>
      <c r="BO136" s="15"/>
      <c r="BP136" s="13"/>
      <c r="BQ136" s="15"/>
      <c r="BR136" s="13"/>
      <c r="BS136" s="15"/>
      <c r="BT136" s="13"/>
      <c r="BU136" s="15"/>
      <c r="BV136" s="13"/>
      <c r="BW136" s="15"/>
      <c r="BX136" s="93"/>
      <c r="BY136" s="331"/>
      <c r="BZ136" s="331"/>
      <c r="CA136" s="276"/>
      <c r="CB136" s="277"/>
      <c r="CC136" s="277"/>
      <c r="CD136" s="276"/>
      <c r="CE136" s="276"/>
      <c r="CF136" s="276"/>
      <c r="CG136" s="276"/>
      <c r="CH136" s="297"/>
      <c r="CI136" s="276"/>
      <c r="CJ136" s="334"/>
      <c r="CK136" s="335"/>
      <c r="CL136" s="15"/>
      <c r="CM136" s="13"/>
      <c r="CN136" s="15"/>
      <c r="CO136" s="13"/>
      <c r="CP136" s="15"/>
      <c r="CQ136" s="13"/>
      <c r="CR136" s="15"/>
      <c r="CS136" s="15"/>
      <c r="CT136" s="335"/>
      <c r="CU136" s="335"/>
      <c r="CV136" s="335"/>
      <c r="CW136" s="335"/>
      <c r="CX136" s="335"/>
      <c r="CY136" s="335"/>
      <c r="CZ136" s="335"/>
      <c r="DA136" s="335"/>
      <c r="DB136" s="335"/>
      <c r="DE136" s="13"/>
      <c r="DH136" s="13"/>
      <c r="DL136" s="276"/>
      <c r="DM136" s="276"/>
      <c r="DN136" s="276"/>
      <c r="DO136" s="276"/>
      <c r="DP136" s="276"/>
      <c r="DQ136" s="276"/>
      <c r="DR136" s="276"/>
      <c r="DS136" s="276"/>
      <c r="DT136" s="276"/>
      <c r="DU136" s="276"/>
      <c r="DV136" s="276"/>
      <c r="DW136" s="276"/>
      <c r="DX136" s="276"/>
      <c r="DY136" s="276"/>
      <c r="DZ136" s="276"/>
      <c r="EA136" s="276"/>
      <c r="EB136" s="276"/>
      <c r="EC136" s="276"/>
      <c r="ED136" s="276"/>
      <c r="EE136" s="276"/>
      <c r="EF136" s="276"/>
      <c r="EG136" s="276"/>
      <c r="EH136" s="276"/>
      <c r="EI136" s="276"/>
      <c r="EJ136" s="276"/>
      <c r="EK136" s="276"/>
    </row>
    <row r="137" spans="1:150" x14ac:dyDescent="0.25">
      <c r="AO137" s="276"/>
      <c r="AP137" s="276"/>
      <c r="AS137" s="276"/>
      <c r="AT137" s="277"/>
      <c r="AU137" s="276"/>
      <c r="AV137" s="276"/>
      <c r="AW137" s="277"/>
      <c r="AX137" s="276"/>
      <c r="AY137" s="276"/>
      <c r="AZ137" s="276"/>
      <c r="BA137" s="276"/>
      <c r="BB137" s="277"/>
      <c r="BN137" s="93"/>
      <c r="BO137" s="15"/>
      <c r="BP137" s="13"/>
      <c r="BQ137" s="15"/>
      <c r="BR137" s="13"/>
      <c r="BS137" s="15"/>
      <c r="BT137" s="13"/>
      <c r="BU137" s="15"/>
      <c r="BV137" s="13"/>
      <c r="BW137" s="15"/>
      <c r="BX137" s="93"/>
      <c r="BY137" s="331"/>
      <c r="BZ137" s="331"/>
      <c r="CA137" s="276"/>
      <c r="CB137" s="277"/>
      <c r="CC137" s="277"/>
      <c r="CD137" s="276"/>
      <c r="CE137" s="276"/>
      <c r="CF137" s="276"/>
      <c r="CG137" s="276"/>
      <c r="CH137" s="297"/>
      <c r="CI137" s="276"/>
      <c r="CJ137" s="334"/>
      <c r="CK137" s="335"/>
      <c r="CL137" s="15"/>
      <c r="CM137" s="13"/>
      <c r="CN137" s="15"/>
      <c r="CO137" s="13"/>
      <c r="CP137" s="15"/>
      <c r="CQ137" s="13"/>
      <c r="CR137" s="15"/>
      <c r="CS137" s="15"/>
      <c r="CT137" s="335"/>
      <c r="CU137" s="335"/>
      <c r="CV137" s="335"/>
      <c r="CW137" s="335"/>
      <c r="CX137" s="335"/>
      <c r="CY137" s="335"/>
      <c r="CZ137" s="335"/>
      <c r="DA137" s="335"/>
      <c r="DB137" s="335"/>
      <c r="DE137" s="13"/>
      <c r="DH137" s="13"/>
      <c r="DL137" s="276"/>
      <c r="DM137" s="276"/>
      <c r="DN137" s="276"/>
      <c r="DO137" s="276"/>
      <c r="DP137" s="276"/>
      <c r="DQ137" s="276"/>
      <c r="DR137" s="276"/>
      <c r="DS137" s="276"/>
      <c r="DT137" s="276"/>
      <c r="DU137" s="276"/>
      <c r="DV137" s="276"/>
      <c r="DW137" s="276"/>
      <c r="DX137" s="276"/>
      <c r="DY137" s="276"/>
      <c r="DZ137" s="276"/>
      <c r="EA137" s="276"/>
      <c r="EB137" s="276"/>
      <c r="EC137" s="276"/>
      <c r="ED137" s="276"/>
      <c r="EE137" s="276"/>
      <c r="EF137" s="276"/>
      <c r="EG137" s="276"/>
      <c r="EH137" s="276"/>
      <c r="EI137" s="276"/>
      <c r="EJ137" s="276"/>
      <c r="EK137" s="276"/>
    </row>
    <row r="138" spans="1:150" x14ac:dyDescent="0.25">
      <c r="AO138" s="276"/>
      <c r="AP138" s="276"/>
      <c r="AS138" s="276"/>
      <c r="AT138" s="277"/>
      <c r="AU138" s="276"/>
      <c r="AV138" s="276"/>
      <c r="AW138" s="277"/>
      <c r="AX138" s="276"/>
      <c r="AY138" s="276"/>
      <c r="AZ138" s="276"/>
      <c r="BA138" s="276"/>
      <c r="BB138" s="277"/>
      <c r="BN138" s="93"/>
      <c r="BO138" s="15"/>
      <c r="BP138" s="13"/>
      <c r="BQ138" s="15"/>
      <c r="BR138" s="13"/>
      <c r="BS138" s="277"/>
      <c r="BT138" s="276"/>
      <c r="BU138" s="277"/>
      <c r="BV138" s="276"/>
      <c r="BW138" s="277"/>
      <c r="BX138" s="276"/>
      <c r="BY138" s="277"/>
      <c r="BZ138" s="277"/>
      <c r="CA138" s="276"/>
      <c r="CB138" s="277"/>
      <c r="CC138" s="277"/>
      <c r="CD138" s="276"/>
      <c r="CE138" s="276"/>
      <c r="CF138" s="276"/>
      <c r="CG138" s="276"/>
      <c r="CH138" s="276"/>
      <c r="CI138" s="276"/>
      <c r="CJ138" s="277"/>
      <c r="CK138" s="276"/>
      <c r="CL138" s="277"/>
      <c r="CM138" s="276"/>
      <c r="CN138" s="277"/>
      <c r="CO138" s="276"/>
      <c r="CP138" s="277"/>
      <c r="CQ138" s="276"/>
      <c r="CR138" s="277"/>
      <c r="CS138" s="277"/>
      <c r="CT138" s="276"/>
      <c r="CU138" s="276"/>
      <c r="CV138" s="276"/>
      <c r="CW138" s="276"/>
      <c r="CX138" s="276"/>
      <c r="CY138" s="276"/>
      <c r="CZ138" s="276"/>
      <c r="DA138" s="276"/>
      <c r="DB138" s="276"/>
      <c r="DC138" s="276"/>
      <c r="DD138" s="276"/>
      <c r="DE138" s="276"/>
      <c r="DF138" s="276"/>
      <c r="DG138" s="276"/>
      <c r="DH138" s="276"/>
      <c r="DI138" s="276"/>
      <c r="DJ138" s="276"/>
      <c r="DK138" s="276"/>
      <c r="DL138" s="276"/>
      <c r="DM138" s="276"/>
      <c r="DN138" s="276"/>
      <c r="DO138" s="276"/>
      <c r="DP138" s="276"/>
      <c r="DQ138" s="276"/>
      <c r="DR138" s="276"/>
      <c r="DS138" s="276"/>
      <c r="DT138" s="276"/>
      <c r="DU138" s="276"/>
      <c r="DV138" s="276"/>
      <c r="DW138" s="276"/>
      <c r="DX138" s="276"/>
      <c r="DY138" s="276"/>
      <c r="DZ138" s="276"/>
      <c r="EA138" s="276"/>
      <c r="EB138" s="276"/>
      <c r="EC138" s="276"/>
      <c r="ED138" s="276"/>
      <c r="EE138" s="276"/>
      <c r="EF138" s="276"/>
      <c r="EG138" s="276"/>
      <c r="EH138" s="276"/>
      <c r="EI138" s="276"/>
      <c r="EJ138" s="276"/>
      <c r="EK138" s="276"/>
      <c r="EL138" s="276"/>
      <c r="EM138" s="276"/>
      <c r="EN138" s="276"/>
      <c r="EO138" s="276"/>
      <c r="EP138" s="276"/>
      <c r="EQ138" s="276"/>
      <c r="ER138" s="276"/>
      <c r="ES138" s="276"/>
      <c r="ET138" s="276"/>
    </row>
    <row r="139" spans="1:150" x14ac:dyDescent="0.25">
      <c r="AO139" s="276"/>
      <c r="AP139" s="276"/>
      <c r="AS139" s="276"/>
      <c r="AT139" s="277"/>
      <c r="AU139" s="276"/>
      <c r="AV139" s="276"/>
      <c r="AW139" s="277"/>
      <c r="AX139" s="276"/>
      <c r="AY139" s="276"/>
      <c r="AZ139" s="276"/>
      <c r="BA139" s="276"/>
      <c r="BB139" s="277"/>
      <c r="BN139" s="93"/>
      <c r="BO139" s="15"/>
      <c r="BP139" s="13"/>
      <c r="BQ139" s="15"/>
      <c r="BR139" s="13"/>
      <c r="BS139" s="277"/>
      <c r="BT139" s="276"/>
      <c r="BU139" s="277"/>
      <c r="BV139" s="276"/>
      <c r="BW139" s="277"/>
      <c r="BX139" s="276"/>
      <c r="BY139" s="277"/>
      <c r="BZ139" s="277"/>
      <c r="CA139" s="276"/>
      <c r="CB139" s="277"/>
      <c r="CC139" s="277"/>
      <c r="CD139" s="276"/>
      <c r="CE139" s="276"/>
      <c r="CF139" s="276"/>
      <c r="CG139" s="276"/>
      <c r="CH139" s="276"/>
      <c r="CI139" s="276"/>
      <c r="CJ139" s="277"/>
      <c r="CK139" s="276"/>
      <c r="CL139" s="277"/>
      <c r="CM139" s="276"/>
      <c r="CN139" s="277"/>
      <c r="CO139" s="276"/>
      <c r="CP139" s="277"/>
      <c r="CQ139" s="276"/>
      <c r="CR139" s="277"/>
      <c r="CS139" s="277"/>
      <c r="CT139" s="276"/>
      <c r="CU139" s="276"/>
      <c r="CV139" s="276"/>
      <c r="CW139" s="276"/>
      <c r="CX139" s="276"/>
      <c r="CY139" s="276"/>
      <c r="CZ139" s="276"/>
      <c r="DA139" s="276"/>
      <c r="DB139" s="276"/>
      <c r="DC139" s="276"/>
      <c r="DD139" s="276"/>
      <c r="DE139" s="276"/>
      <c r="DF139" s="276"/>
      <c r="DG139" s="276"/>
      <c r="DH139" s="276"/>
      <c r="DI139" s="276"/>
      <c r="DJ139" s="276"/>
      <c r="DK139" s="276"/>
      <c r="DL139" s="276"/>
      <c r="DM139" s="276"/>
      <c r="DN139" s="276"/>
      <c r="DO139" s="276"/>
      <c r="DP139" s="276"/>
      <c r="DQ139" s="276"/>
      <c r="DR139" s="276"/>
      <c r="DS139" s="276"/>
      <c r="DT139" s="276"/>
      <c r="DU139" s="276"/>
      <c r="DV139" s="276"/>
      <c r="DW139" s="276"/>
      <c r="DX139" s="276"/>
      <c r="DY139" s="276"/>
      <c r="DZ139" s="276"/>
      <c r="EA139" s="276"/>
      <c r="EB139" s="276"/>
      <c r="EC139" s="276"/>
      <c r="ED139" s="276"/>
      <c r="EE139" s="276"/>
      <c r="EF139" s="276"/>
      <c r="EG139" s="276"/>
      <c r="EH139" s="276"/>
      <c r="EI139" s="276"/>
      <c r="EJ139" s="276"/>
      <c r="EK139" s="276"/>
      <c r="EL139" s="276"/>
      <c r="EM139" s="276"/>
      <c r="EN139" s="276"/>
      <c r="EO139" s="276"/>
      <c r="EP139" s="276"/>
      <c r="EQ139" s="276"/>
      <c r="ER139" s="276"/>
      <c r="ES139" s="276"/>
      <c r="ET139" s="276"/>
    </row>
    <row r="140" spans="1:150" x14ac:dyDescent="0.25">
      <c r="E140" s="13"/>
      <c r="F140" s="15"/>
      <c r="G140" s="13"/>
      <c r="H140" s="276"/>
      <c r="I140" s="276"/>
      <c r="J140" s="15"/>
      <c r="K140" s="13"/>
      <c r="L140" s="276"/>
      <c r="M140" s="277"/>
      <c r="N140" s="276"/>
      <c r="O140" s="276"/>
      <c r="P140" s="277"/>
      <c r="Q140" s="276"/>
      <c r="R140" s="276"/>
      <c r="S140" s="276"/>
      <c r="T140" s="276"/>
      <c r="U140" s="277"/>
      <c r="Y140" s="15"/>
      <c r="Z140" s="13"/>
      <c r="AD140" s="15"/>
      <c r="AG140" s="15"/>
      <c r="AH140" s="13"/>
      <c r="AO140" s="15"/>
      <c r="AP140" s="13"/>
      <c r="AQ140" s="331"/>
      <c r="AR140" s="93"/>
      <c r="AS140" s="93"/>
      <c r="AT140" s="277"/>
      <c r="AU140" s="276"/>
      <c r="AV140" s="276"/>
      <c r="AW140" s="276"/>
      <c r="AX140" s="276"/>
      <c r="AY140" s="276"/>
      <c r="AZ140" s="276"/>
      <c r="BA140" s="297"/>
      <c r="BB140" s="277"/>
      <c r="BC140" s="335"/>
      <c r="BD140" s="334"/>
      <c r="BK140" s="13"/>
      <c r="BL140" s="13"/>
      <c r="BM140" s="15"/>
      <c r="BN140" s="13"/>
      <c r="BR140" s="13"/>
      <c r="BS140" s="276"/>
      <c r="BT140" s="276"/>
      <c r="BU140" s="277"/>
      <c r="BV140" s="276"/>
      <c r="BW140" s="276"/>
      <c r="BX140" s="277"/>
      <c r="BY140" s="276"/>
      <c r="BZ140" s="276"/>
      <c r="CA140" s="277"/>
      <c r="CB140" s="276"/>
      <c r="CC140" s="276"/>
      <c r="CD140" s="276"/>
      <c r="CE140" s="276"/>
      <c r="CF140" s="277"/>
      <c r="CG140" s="276"/>
      <c r="CH140" s="276"/>
      <c r="CI140" s="277"/>
      <c r="CJ140" s="276"/>
      <c r="CK140" s="276"/>
      <c r="CL140" s="276"/>
      <c r="CM140" s="276"/>
      <c r="CN140" s="276"/>
      <c r="CO140" s="276"/>
      <c r="CP140" s="276"/>
      <c r="CQ140" s="276"/>
      <c r="CR140" s="276"/>
      <c r="CS140" s="276"/>
      <c r="CT140" s="276"/>
      <c r="CU140" s="276"/>
      <c r="CV140" s="276"/>
      <c r="CW140" s="276"/>
      <c r="CX140" s="276"/>
      <c r="CY140" s="276"/>
      <c r="CZ140" s="276"/>
      <c r="DA140" s="276"/>
      <c r="DB140" s="276"/>
      <c r="DC140" s="276"/>
      <c r="DD140" s="276"/>
      <c r="DE140" s="276"/>
      <c r="DF140" s="276"/>
      <c r="DG140" s="276"/>
      <c r="DH140" s="276"/>
      <c r="DI140" s="276"/>
      <c r="DJ140" s="276"/>
      <c r="DK140" s="276"/>
      <c r="DL140" s="276"/>
      <c r="DM140" s="276"/>
      <c r="DN140" s="276"/>
      <c r="DO140" s="276"/>
      <c r="DP140" s="276"/>
      <c r="DQ140" s="276"/>
      <c r="DR140" s="276"/>
      <c r="DS140" s="276"/>
      <c r="DT140" s="276"/>
      <c r="DU140" s="276"/>
      <c r="DV140" s="276"/>
      <c r="DW140" s="276"/>
      <c r="DX140" s="276"/>
      <c r="DY140" s="276"/>
      <c r="DZ140" s="276"/>
      <c r="EA140" s="276"/>
      <c r="EB140" s="276"/>
      <c r="EC140" s="276"/>
      <c r="ED140" s="276"/>
      <c r="EE140" s="276"/>
      <c r="EF140" s="276"/>
      <c r="EG140" s="276"/>
      <c r="EH140" s="276"/>
      <c r="EI140" s="276"/>
      <c r="EJ140" s="276"/>
      <c r="EK140" s="276"/>
      <c r="EL140" s="276"/>
      <c r="EM140" s="276"/>
      <c r="EN140" s="276"/>
      <c r="EO140" s="276"/>
      <c r="EP140" s="276"/>
      <c r="EQ140" s="276"/>
      <c r="ER140" s="276"/>
      <c r="ES140" s="276"/>
      <c r="ET140" s="276"/>
    </row>
    <row r="141" spans="1:150" x14ac:dyDescent="0.25">
      <c r="E141" s="13"/>
      <c r="F141" s="15"/>
      <c r="G141" s="13"/>
      <c r="H141" s="276"/>
      <c r="I141" s="276"/>
      <c r="J141" s="15"/>
      <c r="K141" s="13"/>
      <c r="L141" s="276"/>
      <c r="M141" s="277"/>
      <c r="N141" s="276"/>
      <c r="O141" s="276"/>
      <c r="P141" s="277"/>
      <c r="Q141" s="276"/>
      <c r="R141" s="276"/>
      <c r="S141" s="276"/>
      <c r="T141" s="276"/>
      <c r="U141" s="277"/>
      <c r="Y141" s="15"/>
      <c r="Z141" s="13"/>
      <c r="AD141" s="15"/>
      <c r="AG141" s="15"/>
      <c r="AH141" s="13"/>
      <c r="AO141" s="15"/>
      <c r="AP141" s="13"/>
      <c r="AQ141" s="331"/>
      <c r="AR141" s="281"/>
      <c r="AS141" s="93"/>
      <c r="AT141" s="277"/>
      <c r="AU141" s="276"/>
      <c r="AV141" s="276"/>
      <c r="AW141" s="276"/>
      <c r="AX141" s="276"/>
      <c r="AY141" s="276"/>
      <c r="AZ141" s="276"/>
      <c r="BA141" s="297"/>
      <c r="BB141" s="277"/>
      <c r="BC141" s="335"/>
      <c r="BD141" s="334"/>
      <c r="BK141" s="13"/>
      <c r="BL141" s="13"/>
      <c r="BM141" s="15"/>
      <c r="BN141" s="13"/>
      <c r="BR141" s="13"/>
      <c r="BS141" s="276"/>
      <c r="BT141" s="276"/>
      <c r="BU141" s="277"/>
      <c r="BV141" s="276"/>
      <c r="BW141" s="276"/>
      <c r="BX141" s="277"/>
      <c r="BY141" s="276"/>
      <c r="BZ141" s="276"/>
      <c r="CA141" s="277"/>
      <c r="CB141" s="276"/>
      <c r="CC141" s="276"/>
      <c r="CD141" s="276"/>
      <c r="CE141" s="276"/>
      <c r="CF141" s="277"/>
      <c r="CG141" s="276"/>
      <c r="CH141" s="276"/>
      <c r="CI141" s="277"/>
      <c r="CJ141" s="276"/>
      <c r="CK141" s="276"/>
      <c r="CL141" s="276"/>
      <c r="CM141" s="276"/>
      <c r="CN141" s="276"/>
      <c r="CO141" s="276"/>
      <c r="CP141" s="276"/>
      <c r="CQ141" s="276"/>
      <c r="CR141" s="276"/>
      <c r="CS141" s="276"/>
      <c r="CT141" s="276"/>
      <c r="CU141" s="276"/>
      <c r="CV141" s="276"/>
      <c r="CW141" s="276"/>
      <c r="CX141" s="276"/>
      <c r="CY141" s="276"/>
      <c r="CZ141" s="276"/>
      <c r="DA141" s="276"/>
      <c r="DB141" s="276"/>
      <c r="DC141" s="276"/>
      <c r="DD141" s="276"/>
      <c r="DE141" s="276"/>
      <c r="DF141" s="276"/>
      <c r="DG141" s="276"/>
      <c r="DH141" s="276"/>
      <c r="DI141" s="276"/>
      <c r="DJ141" s="276"/>
      <c r="DK141" s="276"/>
      <c r="DL141" s="276"/>
      <c r="DM141" s="276"/>
      <c r="DN141" s="276"/>
      <c r="DO141" s="276"/>
      <c r="DP141" s="276"/>
      <c r="DQ141" s="276"/>
      <c r="DR141" s="276"/>
      <c r="DS141" s="276"/>
      <c r="DT141" s="276"/>
      <c r="DU141" s="276"/>
      <c r="DV141" s="276"/>
      <c r="DW141" s="276"/>
      <c r="DX141" s="276"/>
      <c r="DY141" s="276"/>
      <c r="DZ141" s="276"/>
      <c r="EA141" s="276"/>
      <c r="EB141" s="276"/>
      <c r="EC141" s="276"/>
      <c r="ED141" s="276"/>
      <c r="EE141" s="276"/>
      <c r="EF141" s="276"/>
      <c r="EG141" s="276"/>
      <c r="EH141" s="276"/>
      <c r="EI141" s="276"/>
      <c r="EJ141" s="276"/>
      <c r="EK141" s="276"/>
      <c r="EL141" s="276"/>
      <c r="EM141" s="276"/>
      <c r="EN141" s="276"/>
      <c r="EO141" s="276"/>
      <c r="EP141" s="276"/>
      <c r="EQ141" s="276"/>
      <c r="ER141" s="276"/>
      <c r="ES141" s="276"/>
      <c r="ET141" s="276"/>
    </row>
    <row r="142" spans="1:150" ht="108.6" customHeight="1" x14ac:dyDescent="0.25">
      <c r="A142" s="375" t="s">
        <v>23</v>
      </c>
      <c r="B142" s="376" t="s">
        <v>1716</v>
      </c>
      <c r="C142" s="376" t="s">
        <v>1703</v>
      </c>
      <c r="D142" s="377" t="s">
        <v>1706</v>
      </c>
      <c r="E142" s="378" t="s">
        <v>1707</v>
      </c>
      <c r="F142" s="213" t="s">
        <v>1706</v>
      </c>
      <c r="G142" s="376" t="s">
        <v>1703</v>
      </c>
      <c r="H142" s="377" t="s">
        <v>1706</v>
      </c>
      <c r="I142" s="378" t="s">
        <v>1707</v>
      </c>
      <c r="J142" s="213" t="s">
        <v>1706</v>
      </c>
      <c r="K142" s="379"/>
      <c r="L142" s="379"/>
      <c r="M142" s="375" t="s">
        <v>23</v>
      </c>
      <c r="N142" s="376" t="s">
        <v>1704</v>
      </c>
      <c r="O142" s="376" t="s">
        <v>1703</v>
      </c>
      <c r="P142" s="377" t="s">
        <v>1706</v>
      </c>
      <c r="Q142" s="378" t="s">
        <v>1707</v>
      </c>
      <c r="R142" s="213" t="s">
        <v>1706</v>
      </c>
      <c r="S142" s="376" t="s">
        <v>1703</v>
      </c>
      <c r="T142" s="380" t="s">
        <v>1706</v>
      </c>
      <c r="U142" s="378" t="s">
        <v>1707</v>
      </c>
      <c r="V142" s="215" t="s">
        <v>1706</v>
      </c>
      <c r="W142" s="379"/>
      <c r="X142" s="379"/>
      <c r="Y142" s="379"/>
      <c r="Z142" s="379"/>
      <c r="AA142" s="379"/>
      <c r="AB142" s="379"/>
      <c r="AC142" s="379"/>
      <c r="AD142" s="379"/>
      <c r="AE142" s="379"/>
      <c r="AF142" s="379"/>
      <c r="AG142" s="379"/>
      <c r="AH142" s="379"/>
      <c r="AI142" s="379" t="s">
        <v>1715</v>
      </c>
      <c r="AJ142" s="376" t="s">
        <v>1717</v>
      </c>
      <c r="AK142" s="377" t="s">
        <v>1718</v>
      </c>
      <c r="AL142" s="379" t="s">
        <v>1706</v>
      </c>
      <c r="AM142" s="338" t="s">
        <v>1718</v>
      </c>
      <c r="AN142" s="381" t="s">
        <v>1720</v>
      </c>
      <c r="AO142" s="379" t="s">
        <v>1718</v>
      </c>
      <c r="AP142" s="379" t="s">
        <v>1706</v>
      </c>
      <c r="AQ142" s="338" t="s">
        <v>1718</v>
      </c>
      <c r="AR142" s="382" t="s">
        <v>1717</v>
      </c>
      <c r="AS142" s="377" t="s">
        <v>1718</v>
      </c>
      <c r="AT142" s="379" t="s">
        <v>1706</v>
      </c>
      <c r="AU142" s="338" t="s">
        <v>1718</v>
      </c>
      <c r="AV142" s="381" t="s">
        <v>1720</v>
      </c>
      <c r="AW142" s="379" t="s">
        <v>1718</v>
      </c>
      <c r="AX142" s="379" t="s">
        <v>1706</v>
      </c>
      <c r="AY142" s="338" t="s">
        <v>1718</v>
      </c>
      <c r="AZ142" s="379"/>
      <c r="BA142" s="379"/>
      <c r="BB142" s="375" t="s">
        <v>23</v>
      </c>
      <c r="BC142" s="376" t="s">
        <v>1716</v>
      </c>
      <c r="BD142" s="379" t="s">
        <v>1715</v>
      </c>
      <c r="BE142" s="376" t="s">
        <v>1717</v>
      </c>
      <c r="BF142" s="376" t="s">
        <v>1715</v>
      </c>
      <c r="BG142" s="379" t="s">
        <v>1706</v>
      </c>
      <c r="BH142" s="338" t="s">
        <v>1718</v>
      </c>
      <c r="BI142" s="381" t="s">
        <v>1720</v>
      </c>
      <c r="BJ142" s="379" t="s">
        <v>1718</v>
      </c>
      <c r="BK142" s="379" t="s">
        <v>1706</v>
      </c>
      <c r="BL142" s="338" t="s">
        <v>1718</v>
      </c>
      <c r="BM142" s="382" t="s">
        <v>1717</v>
      </c>
      <c r="BN142" s="377" t="s">
        <v>1718</v>
      </c>
      <c r="BO142" s="379" t="s">
        <v>1706</v>
      </c>
      <c r="BP142" s="338" t="s">
        <v>1718</v>
      </c>
      <c r="BQ142" s="381" t="s">
        <v>1720</v>
      </c>
      <c r="BR142" s="379" t="s">
        <v>1718</v>
      </c>
      <c r="BS142" s="379" t="s">
        <v>1706</v>
      </c>
      <c r="BT142" s="338" t="s">
        <v>1718</v>
      </c>
      <c r="BU142" s="276"/>
      <c r="BV142" s="277"/>
      <c r="BW142" s="276"/>
      <c r="BX142" s="276"/>
      <c r="BY142" s="277"/>
      <c r="BZ142" s="276"/>
      <c r="CA142" s="276"/>
      <c r="CB142" s="276"/>
      <c r="CC142" s="276"/>
      <c r="CD142" s="277"/>
      <c r="CE142" s="276"/>
      <c r="CF142" s="276"/>
      <c r="CG142" s="277"/>
      <c r="CH142" s="276"/>
      <c r="CI142" s="276"/>
      <c r="CJ142" s="276"/>
      <c r="CK142" s="276"/>
      <c r="CL142" s="276"/>
      <c r="CM142" s="276"/>
      <c r="CN142" s="276"/>
      <c r="CO142" s="276"/>
      <c r="CP142" s="276"/>
      <c r="CQ142" s="276"/>
      <c r="CR142" s="276"/>
      <c r="CS142" s="276"/>
      <c r="CT142" s="276"/>
      <c r="CU142" s="276"/>
      <c r="CV142" s="276"/>
      <c r="CW142" s="276"/>
      <c r="CX142" s="276"/>
      <c r="CY142" s="276"/>
      <c r="CZ142" s="276"/>
      <c r="DA142" s="276"/>
      <c r="DB142" s="276"/>
      <c r="DC142" s="276"/>
      <c r="DD142" s="276"/>
      <c r="DE142" s="276"/>
      <c r="DF142" s="276"/>
      <c r="DG142" s="276"/>
      <c r="DH142" s="276"/>
      <c r="DI142" s="276"/>
      <c r="DJ142" s="276"/>
      <c r="DK142" s="276"/>
      <c r="DL142" s="276"/>
      <c r="DM142" s="276"/>
      <c r="DN142" s="276"/>
      <c r="DO142" s="276"/>
      <c r="DP142" s="276"/>
      <c r="DQ142" s="276"/>
      <c r="DR142" s="276"/>
      <c r="DS142" s="276"/>
      <c r="DT142" s="276"/>
      <c r="DU142" s="276"/>
      <c r="DV142" s="276"/>
      <c r="DW142" s="276"/>
      <c r="DX142" s="276"/>
      <c r="DY142" s="276"/>
      <c r="DZ142" s="276"/>
      <c r="EA142" s="276"/>
      <c r="EB142" s="276"/>
      <c r="EC142" s="276"/>
      <c r="ED142" s="276"/>
      <c r="EE142" s="276"/>
      <c r="EF142" s="276"/>
      <c r="EG142" s="276"/>
      <c r="EH142" s="276"/>
      <c r="EI142" s="276"/>
      <c r="EJ142" s="276"/>
      <c r="EK142" s="276"/>
      <c r="EL142" s="276"/>
      <c r="EM142" s="276"/>
      <c r="EN142" s="276"/>
      <c r="EO142" s="276"/>
      <c r="EP142" s="276"/>
      <c r="EQ142" s="276"/>
      <c r="ER142" s="276"/>
      <c r="ES142" s="276"/>
      <c r="ET142" s="276"/>
    </row>
    <row r="143" spans="1:150" ht="15.75" thickBot="1" x14ac:dyDescent="0.3">
      <c r="A143" s="384"/>
      <c r="B143" s="387" t="s">
        <v>1270</v>
      </c>
      <c r="C143" s="387"/>
      <c r="D143" s="387"/>
      <c r="E143" s="387"/>
      <c r="F143" s="387"/>
      <c r="G143" s="387"/>
      <c r="H143" s="387"/>
      <c r="I143" s="387"/>
      <c r="J143" s="387"/>
      <c r="K143" s="387"/>
      <c r="L143" s="387"/>
      <c r="M143" s="387"/>
      <c r="N143" s="387"/>
      <c r="O143" s="387"/>
      <c r="P143" s="387"/>
      <c r="Q143" s="387"/>
      <c r="R143" s="387"/>
      <c r="S143" s="387"/>
      <c r="T143" s="387"/>
      <c r="U143" s="387"/>
      <c r="V143" s="387"/>
      <c r="W143" s="387"/>
      <c r="X143" s="387"/>
      <c r="Y143" s="387"/>
      <c r="Z143" s="387"/>
      <c r="AA143" s="387"/>
      <c r="AB143" s="387"/>
      <c r="AC143" s="387"/>
      <c r="AD143" s="387"/>
      <c r="AE143" s="387"/>
      <c r="AF143" s="387"/>
      <c r="AG143" s="387"/>
      <c r="AH143" s="387"/>
      <c r="AI143" s="387"/>
      <c r="AJ143" s="388" t="s">
        <v>1719</v>
      </c>
      <c r="AK143" s="388"/>
      <c r="AL143" s="388"/>
      <c r="AM143" s="388"/>
      <c r="AN143" s="389" t="s">
        <v>1721</v>
      </c>
      <c r="AO143" s="388"/>
      <c r="AP143" s="388"/>
      <c r="AQ143" s="388"/>
      <c r="AR143" s="389" t="s">
        <v>1722</v>
      </c>
      <c r="AS143" s="388"/>
      <c r="AT143" s="388"/>
      <c r="AU143" s="388"/>
      <c r="AV143" s="389" t="s">
        <v>1723</v>
      </c>
      <c r="AW143" s="388"/>
      <c r="AX143" s="388"/>
      <c r="AY143" s="388"/>
      <c r="AZ143" s="390" t="s">
        <v>1761</v>
      </c>
      <c r="BA143" s="386"/>
      <c r="BB143" s="384"/>
      <c r="BC143" s="387" t="s">
        <v>1297</v>
      </c>
      <c r="BD143" s="387"/>
      <c r="BE143" s="388" t="s">
        <v>1724</v>
      </c>
      <c r="BF143" s="388"/>
      <c r="BG143" s="388"/>
      <c r="BH143" s="388"/>
      <c r="BI143" s="389" t="s">
        <v>1725</v>
      </c>
      <c r="BJ143" s="388"/>
      <c r="BK143" s="388"/>
      <c r="BL143" s="388"/>
      <c r="BM143" s="389" t="s">
        <v>1726</v>
      </c>
      <c r="BN143" s="388"/>
      <c r="BO143" s="388"/>
      <c r="BP143" s="388"/>
      <c r="BQ143" s="389" t="s">
        <v>1727</v>
      </c>
      <c r="BR143" s="388"/>
      <c r="BS143" s="391"/>
      <c r="BT143" s="392"/>
      <c r="BU143" s="276"/>
      <c r="BV143" s="277"/>
      <c r="BW143" s="276"/>
      <c r="BX143" s="276"/>
      <c r="BY143" s="277"/>
      <c r="BZ143" s="276"/>
      <c r="CA143" s="276"/>
      <c r="CB143" s="276"/>
      <c r="CC143" s="276"/>
      <c r="CD143" s="277"/>
      <c r="CE143" s="276"/>
      <c r="CF143" s="276"/>
      <c r="CG143" s="277"/>
      <c r="CH143" s="276"/>
      <c r="CI143" s="276"/>
      <c r="CJ143" s="276"/>
      <c r="CK143" s="276"/>
      <c r="CL143" s="276"/>
      <c r="CM143" s="276"/>
      <c r="CN143" s="276"/>
      <c r="CO143" s="276"/>
      <c r="CP143" s="276"/>
      <c r="CQ143" s="276"/>
      <c r="CR143" s="276"/>
      <c r="CS143" s="276"/>
      <c r="CT143" s="276"/>
      <c r="CU143" s="276"/>
      <c r="CV143" s="276"/>
      <c r="CW143" s="276"/>
      <c r="CX143" s="276"/>
      <c r="CY143" s="276"/>
      <c r="CZ143" s="276"/>
      <c r="DA143" s="276"/>
      <c r="DB143" s="276"/>
      <c r="DC143" s="276"/>
      <c r="DD143" s="276"/>
      <c r="DE143" s="276"/>
      <c r="DF143" s="276"/>
      <c r="DG143" s="276"/>
      <c r="DH143" s="276"/>
      <c r="DI143" s="276"/>
      <c r="DJ143" s="276"/>
      <c r="DK143" s="276"/>
      <c r="DL143" s="276"/>
      <c r="DM143" s="276"/>
      <c r="DN143" s="276"/>
      <c r="DO143" s="276"/>
      <c r="DP143" s="276"/>
      <c r="DQ143" s="276"/>
      <c r="DR143" s="276"/>
      <c r="DS143" s="276"/>
      <c r="DT143" s="276"/>
      <c r="DU143" s="276"/>
      <c r="DV143" s="276"/>
      <c r="DW143" s="276"/>
      <c r="DX143" s="276"/>
      <c r="DY143" s="276"/>
      <c r="DZ143" s="276"/>
      <c r="EA143" s="276"/>
      <c r="EB143" s="276"/>
      <c r="EC143" s="276"/>
      <c r="ED143" s="276"/>
      <c r="EE143" s="276"/>
      <c r="EF143" s="276"/>
      <c r="EG143" s="276"/>
      <c r="EH143" s="276"/>
      <c r="EI143" s="276"/>
      <c r="EJ143" s="276"/>
      <c r="EK143" s="276"/>
      <c r="EL143" s="276"/>
      <c r="EM143" s="276"/>
      <c r="EN143" s="276"/>
      <c r="EO143" s="276"/>
      <c r="EP143" s="276"/>
      <c r="EQ143" s="276"/>
      <c r="ER143" s="276"/>
      <c r="ES143" s="276"/>
      <c r="ET143" s="276"/>
    </row>
    <row r="144" spans="1:150" x14ac:dyDescent="0.25">
      <c r="A144" s="283" t="s">
        <v>32</v>
      </c>
      <c r="B144" s="249">
        <v>61.17</v>
      </c>
      <c r="C144" s="223">
        <v>1.9008769905844358</v>
      </c>
      <c r="D144" s="223">
        <v>1.1399999999999999</v>
      </c>
      <c r="E144" s="223" t="s">
        <v>116</v>
      </c>
      <c r="F144" s="223">
        <v>98.136239782016347</v>
      </c>
      <c r="G144" s="223">
        <v>184</v>
      </c>
      <c r="H144" s="223" t="s">
        <v>35</v>
      </c>
      <c r="I144" s="223">
        <v>-200.81743869209814</v>
      </c>
      <c r="J144" s="223">
        <v>58.8</v>
      </c>
      <c r="K144" s="223" t="s">
        <v>51</v>
      </c>
      <c r="L144" s="223">
        <v>3.8692098092643059</v>
      </c>
      <c r="M144" s="223">
        <v>-98.474114441416916</v>
      </c>
      <c r="N144" s="223">
        <v>144.73531717366066</v>
      </c>
      <c r="O144" s="223">
        <v>426</v>
      </c>
      <c r="P144" s="223" t="s">
        <v>35</v>
      </c>
      <c r="Q144" s="223">
        <v>422</v>
      </c>
      <c r="R144" s="223" t="s">
        <v>35</v>
      </c>
      <c r="S144" s="223">
        <v>37.799999999999997</v>
      </c>
      <c r="T144" s="223" t="s">
        <v>51</v>
      </c>
      <c r="U144" s="223">
        <v>0.59499999999999997</v>
      </c>
      <c r="V144" s="223" t="s">
        <v>116</v>
      </c>
      <c r="W144" s="223">
        <v>0.59499999999999997</v>
      </c>
      <c r="X144" s="223" t="s">
        <v>116</v>
      </c>
      <c r="Y144" s="223">
        <v>0.59499999999999997</v>
      </c>
      <c r="Z144" s="223" t="s">
        <v>116</v>
      </c>
      <c r="AA144" s="223">
        <v>82</v>
      </c>
      <c r="AB144" s="223" t="s">
        <v>35</v>
      </c>
      <c r="AC144" s="223">
        <v>95.3</v>
      </c>
      <c r="AD144" s="223" t="s">
        <v>35</v>
      </c>
      <c r="AE144" s="223">
        <v>78.7</v>
      </c>
      <c r="AF144" s="223" t="s">
        <v>35</v>
      </c>
      <c r="AG144" s="223">
        <v>2220</v>
      </c>
      <c r="AH144" s="223" t="s">
        <v>51</v>
      </c>
      <c r="AI144" s="249">
        <v>1.9</v>
      </c>
      <c r="AJ144" s="250">
        <v>121.4</v>
      </c>
      <c r="AK144" s="93">
        <v>88.53</v>
      </c>
      <c r="AL144" s="93">
        <v>0</v>
      </c>
      <c r="AM144" s="93">
        <v>144.72999999999999</v>
      </c>
      <c r="AN144" s="407">
        <v>295.27</v>
      </c>
      <c r="AO144" s="93">
        <v>222.98</v>
      </c>
      <c r="AP144" s="93">
        <v>0</v>
      </c>
      <c r="AQ144" s="93">
        <v>352.92</v>
      </c>
      <c r="AR144" s="253">
        <v>0.6</v>
      </c>
      <c r="AS144" s="93">
        <v>0</v>
      </c>
      <c r="AT144" s="93">
        <v>99.03</v>
      </c>
      <c r="AU144" s="93">
        <v>0</v>
      </c>
      <c r="AV144" s="407">
        <v>85.33</v>
      </c>
      <c r="AW144" s="93">
        <v>8.7899999999999991</v>
      </c>
      <c r="AX144" s="93">
        <v>0</v>
      </c>
      <c r="AY144" s="93">
        <v>14.37</v>
      </c>
      <c r="AZ144" s="390" t="s">
        <v>1761</v>
      </c>
      <c r="BA144" s="93"/>
      <c r="BB144" s="283" t="s">
        <v>32</v>
      </c>
      <c r="BC144" s="249">
        <v>3786.67</v>
      </c>
      <c r="BD144" s="249">
        <v>1921.05</v>
      </c>
      <c r="BE144" s="249">
        <v>980</v>
      </c>
      <c r="BF144" s="249">
        <v>33.78</v>
      </c>
      <c r="BG144" s="249">
        <v>74.12</v>
      </c>
      <c r="BH144" s="249">
        <v>0.89</v>
      </c>
      <c r="BI144" s="408">
        <v>2136.67</v>
      </c>
      <c r="BJ144" s="249">
        <v>1370.27</v>
      </c>
      <c r="BK144" s="249">
        <v>43.58</v>
      </c>
      <c r="BL144" s="249">
        <v>36.19</v>
      </c>
      <c r="BM144" s="408">
        <v>124.60000000000001</v>
      </c>
      <c r="BN144" s="249">
        <v>29.76</v>
      </c>
      <c r="BO144" s="249">
        <v>96.71</v>
      </c>
      <c r="BP144" s="249">
        <v>0.79</v>
      </c>
      <c r="BQ144" s="407">
        <v>746.67</v>
      </c>
      <c r="BR144" s="93">
        <v>157.91</v>
      </c>
      <c r="BS144" s="276">
        <v>80.290000000000006</v>
      </c>
      <c r="BT144" s="277">
        <v>4.17</v>
      </c>
      <c r="BU144" s="276"/>
      <c r="BV144" s="276"/>
      <c r="BW144" s="277"/>
      <c r="BX144" s="276"/>
      <c r="BY144" s="276"/>
      <c r="BZ144" s="277"/>
      <c r="CA144" s="276"/>
      <c r="CB144" s="276"/>
      <c r="CC144" s="276"/>
      <c r="CD144" s="276"/>
      <c r="CE144" s="277"/>
      <c r="CF144" s="276"/>
      <c r="CG144" s="276"/>
      <c r="CH144" s="277"/>
      <c r="CI144" s="276"/>
      <c r="CJ144" s="276"/>
      <c r="CK144" s="276"/>
      <c r="CL144" s="276"/>
      <c r="CM144" s="276"/>
      <c r="CN144" s="276"/>
      <c r="CO144" s="276"/>
      <c r="CP144" s="276"/>
      <c r="CQ144" s="276"/>
      <c r="CR144" s="276"/>
      <c r="CS144" s="276"/>
      <c r="CT144" s="276"/>
      <c r="CU144" s="276"/>
      <c r="CV144" s="276"/>
      <c r="CW144" s="276"/>
      <c r="CX144" s="276"/>
      <c r="CY144" s="276"/>
      <c r="CZ144" s="276"/>
      <c r="DA144" s="276"/>
      <c r="DB144" s="276"/>
      <c r="DC144" s="276"/>
      <c r="DD144" s="276"/>
      <c r="DE144" s="276"/>
      <c r="DF144" s="276"/>
      <c r="DG144" s="276"/>
      <c r="DH144" s="276"/>
      <c r="DI144" s="276"/>
      <c r="DJ144" s="276"/>
      <c r="DK144" s="276"/>
      <c r="DL144" s="276"/>
      <c r="DM144" s="276"/>
      <c r="DN144" s="276"/>
      <c r="DO144" s="276"/>
      <c r="DP144" s="276"/>
      <c r="DQ144" s="276"/>
      <c r="DR144" s="276"/>
      <c r="DS144" s="276"/>
      <c r="DT144" s="276"/>
      <c r="DU144" s="276"/>
      <c r="DV144" s="276"/>
      <c r="DW144" s="276"/>
      <c r="DX144" s="276"/>
      <c r="DY144" s="276"/>
      <c r="DZ144" s="276"/>
      <c r="EA144" s="276"/>
      <c r="EB144" s="276"/>
      <c r="EC144" s="276"/>
      <c r="ED144" s="276"/>
      <c r="EE144" s="276"/>
      <c r="EF144" s="276"/>
      <c r="EG144" s="276"/>
      <c r="EH144" s="276"/>
      <c r="EI144" s="276"/>
      <c r="EJ144" s="276"/>
      <c r="EK144" s="276"/>
      <c r="EL144" s="276"/>
      <c r="EM144" s="276"/>
      <c r="EN144" s="276"/>
      <c r="EO144" s="276"/>
      <c r="EP144" s="276"/>
      <c r="EQ144" s="276"/>
      <c r="ER144" s="276"/>
      <c r="ES144" s="276"/>
      <c r="ET144" s="276"/>
    </row>
    <row r="145" spans="1:150" x14ac:dyDescent="0.25">
      <c r="A145" s="282" t="s">
        <v>45</v>
      </c>
      <c r="B145" s="249">
        <v>158</v>
      </c>
      <c r="C145" s="223"/>
      <c r="D145" s="213"/>
      <c r="E145" s="225"/>
      <c r="F145" s="213"/>
      <c r="G145" s="226"/>
      <c r="H145" s="213"/>
      <c r="I145" s="225"/>
      <c r="J145" s="213"/>
      <c r="K145" s="213"/>
      <c r="L145" s="276"/>
      <c r="M145" s="282"/>
      <c r="N145" s="225"/>
      <c r="O145" s="225"/>
      <c r="P145" s="213"/>
      <c r="Q145" s="225"/>
      <c r="R145" s="213"/>
      <c r="S145" s="225"/>
      <c r="T145" s="215"/>
      <c r="U145" s="225"/>
      <c r="V145" s="215"/>
      <c r="W145" s="93"/>
      <c r="X145" s="93"/>
      <c r="Y145" s="93"/>
      <c r="Z145" s="93"/>
      <c r="AA145" s="93"/>
      <c r="AB145" s="93"/>
      <c r="AC145" s="93"/>
      <c r="AD145" s="93"/>
      <c r="AE145" s="93"/>
      <c r="AF145" s="93"/>
      <c r="AG145" s="93"/>
      <c r="AH145" s="93"/>
      <c r="AI145" s="249">
        <v>7.94</v>
      </c>
      <c r="AJ145" s="283">
        <v>701.67</v>
      </c>
      <c r="AK145" s="93">
        <v>373.42</v>
      </c>
      <c r="AL145" s="93">
        <v>0</v>
      </c>
      <c r="AM145" s="93">
        <v>236.34</v>
      </c>
      <c r="AN145" s="407">
        <v>382</v>
      </c>
      <c r="AO145" s="93">
        <v>32.19</v>
      </c>
      <c r="AP145" s="93">
        <v>0</v>
      </c>
      <c r="AQ145" s="93">
        <v>20.37</v>
      </c>
      <c r="AR145" s="253">
        <v>0.6</v>
      </c>
      <c r="AS145" s="93">
        <v>0</v>
      </c>
      <c r="AT145" s="93">
        <v>99.62</v>
      </c>
      <c r="AU145" s="93">
        <v>0</v>
      </c>
      <c r="AV145" s="407">
        <v>16.599999999999998</v>
      </c>
      <c r="AW145" s="93">
        <v>2.09</v>
      </c>
      <c r="AX145" s="93">
        <v>89.49</v>
      </c>
      <c r="AY145" s="93">
        <v>1.32</v>
      </c>
      <c r="AZ145" s="390" t="s">
        <v>1761</v>
      </c>
      <c r="BA145" s="93"/>
      <c r="BB145" s="282" t="s">
        <v>45</v>
      </c>
      <c r="BC145" s="249">
        <v>11553.33</v>
      </c>
      <c r="BD145" s="249">
        <v>3333.13</v>
      </c>
      <c r="BE145" s="249">
        <v>11966.67</v>
      </c>
      <c r="BF145" s="249">
        <v>1401.19</v>
      </c>
      <c r="BG145" s="249">
        <v>0</v>
      </c>
      <c r="BH145" s="249">
        <v>12.13</v>
      </c>
      <c r="BI145" s="408">
        <v>6666.67</v>
      </c>
      <c r="BJ145" s="249">
        <v>1976.09</v>
      </c>
      <c r="BK145" s="249">
        <v>42.3</v>
      </c>
      <c r="BL145" s="249">
        <v>17.100000000000001</v>
      </c>
      <c r="BM145" s="408">
        <v>137.53</v>
      </c>
      <c r="BN145" s="249">
        <v>45.45</v>
      </c>
      <c r="BO145" s="249">
        <v>98.81</v>
      </c>
      <c r="BP145" s="249">
        <v>0.39</v>
      </c>
      <c r="BQ145" s="407">
        <v>281.33</v>
      </c>
      <c r="BR145" s="93">
        <v>58.02</v>
      </c>
      <c r="BS145" s="276">
        <v>97.56</v>
      </c>
      <c r="BT145" s="277">
        <v>0.5</v>
      </c>
      <c r="BU145" s="276"/>
      <c r="BV145" s="276"/>
      <c r="BW145" s="277"/>
      <c r="BX145" s="276"/>
      <c r="BY145" s="276"/>
      <c r="BZ145" s="277"/>
      <c r="CA145" s="276"/>
      <c r="CB145" s="276"/>
      <c r="CC145" s="276"/>
      <c r="CD145" s="276"/>
      <c r="CE145" s="277"/>
      <c r="CF145" s="276"/>
      <c r="CG145" s="276"/>
      <c r="CH145" s="277"/>
      <c r="CI145" s="276"/>
      <c r="CJ145" s="276"/>
      <c r="CK145" s="276"/>
      <c r="CL145" s="276"/>
      <c r="CM145" s="276"/>
      <c r="CN145" s="276"/>
      <c r="CO145" s="276"/>
      <c r="CP145" s="276"/>
      <c r="CQ145" s="276"/>
      <c r="CR145" s="276"/>
      <c r="CS145" s="276"/>
      <c r="CT145" s="276"/>
      <c r="CU145" s="276"/>
      <c r="CV145" s="276"/>
      <c r="CW145" s="276"/>
      <c r="CX145" s="276"/>
      <c r="CY145" s="276"/>
      <c r="CZ145" s="276"/>
      <c r="DA145" s="276"/>
      <c r="DB145" s="276"/>
      <c r="DC145" s="276"/>
      <c r="DD145" s="276"/>
      <c r="DE145" s="276"/>
      <c r="DF145" s="276"/>
      <c r="DG145" s="276"/>
      <c r="DH145" s="276"/>
      <c r="DI145" s="276"/>
      <c r="DJ145" s="276"/>
      <c r="DK145" s="276"/>
      <c r="DL145" s="276"/>
      <c r="DM145" s="276"/>
      <c r="DN145" s="276"/>
      <c r="DO145" s="276"/>
      <c r="DP145" s="276"/>
      <c r="DQ145" s="276"/>
      <c r="DR145" s="276"/>
      <c r="DS145" s="276"/>
      <c r="DT145" s="276"/>
      <c r="DU145" s="276"/>
      <c r="DV145" s="276"/>
      <c r="DW145" s="276"/>
      <c r="DX145" s="276"/>
      <c r="DY145" s="276"/>
      <c r="DZ145" s="276"/>
      <c r="EA145" s="276"/>
      <c r="EB145" s="276"/>
      <c r="EC145" s="276"/>
      <c r="ED145" s="276"/>
      <c r="EE145" s="276"/>
      <c r="EF145" s="276"/>
      <c r="EG145" s="276"/>
      <c r="EH145" s="276"/>
      <c r="EI145" s="276"/>
      <c r="EJ145" s="276"/>
      <c r="EK145" s="276"/>
      <c r="EL145" s="276"/>
      <c r="EM145" s="276"/>
      <c r="EN145" s="276"/>
      <c r="EO145" s="276"/>
      <c r="EP145" s="276"/>
      <c r="EQ145" s="276"/>
      <c r="ER145" s="276"/>
      <c r="ES145" s="276"/>
      <c r="ET145" s="276"/>
    </row>
    <row r="146" spans="1:150" x14ac:dyDescent="0.25">
      <c r="A146" s="283" t="s">
        <v>55</v>
      </c>
      <c r="B146" s="249">
        <v>877.67</v>
      </c>
      <c r="C146" s="223"/>
      <c r="D146" s="213"/>
      <c r="E146" s="225"/>
      <c r="F146" s="213"/>
      <c r="G146" s="225"/>
      <c r="H146" s="213"/>
      <c r="I146" s="225"/>
      <c r="J146" s="213"/>
      <c r="K146" s="213"/>
      <c r="L146" s="276"/>
      <c r="M146" s="283"/>
      <c r="N146" s="225"/>
      <c r="O146" s="225"/>
      <c r="P146" s="213"/>
      <c r="Q146" s="225"/>
      <c r="R146" s="213"/>
      <c r="S146" s="225"/>
      <c r="T146" s="215"/>
      <c r="U146" s="225"/>
      <c r="V146" s="215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249">
        <v>19.86</v>
      </c>
      <c r="AJ146" s="283">
        <v>855.33</v>
      </c>
      <c r="AK146" s="93">
        <v>127.97</v>
      </c>
      <c r="AL146" s="93">
        <v>2.54</v>
      </c>
      <c r="AM146" s="93">
        <v>14.58</v>
      </c>
      <c r="AN146" s="407">
        <v>1496.67</v>
      </c>
      <c r="AO146" s="93">
        <v>152.75</v>
      </c>
      <c r="AP146" s="93">
        <v>0</v>
      </c>
      <c r="AQ146" s="93">
        <v>17.399999999999999</v>
      </c>
      <c r="AR146" s="407">
        <v>8.39</v>
      </c>
      <c r="AS146" s="93">
        <v>1.85</v>
      </c>
      <c r="AT146" s="93">
        <v>99.04</v>
      </c>
      <c r="AU146" s="93">
        <v>0.21</v>
      </c>
      <c r="AV146" s="407">
        <v>13.07</v>
      </c>
      <c r="AW146" s="93">
        <v>2.27</v>
      </c>
      <c r="AX146" s="93">
        <v>98.51</v>
      </c>
      <c r="AY146" s="93">
        <v>0.26</v>
      </c>
      <c r="AZ146" s="390" t="s">
        <v>1761</v>
      </c>
      <c r="BA146" s="93"/>
      <c r="BB146" s="283" t="s">
        <v>55</v>
      </c>
      <c r="BC146" s="249">
        <v>31200</v>
      </c>
      <c r="BD146" s="249">
        <v>7714.92</v>
      </c>
      <c r="BE146" s="249">
        <v>31433.33</v>
      </c>
      <c r="BF146" s="249">
        <v>5717.81</v>
      </c>
      <c r="BG146" s="249">
        <v>0</v>
      </c>
      <c r="BH146" s="249">
        <v>18.329999999999998</v>
      </c>
      <c r="BI146" s="408">
        <v>13500</v>
      </c>
      <c r="BJ146" s="249">
        <v>2930.87</v>
      </c>
      <c r="BK146" s="249">
        <v>56.73</v>
      </c>
      <c r="BL146" s="249">
        <v>9.39</v>
      </c>
      <c r="BM146" s="408">
        <v>469</v>
      </c>
      <c r="BN146" s="249">
        <v>164.17</v>
      </c>
      <c r="BO146" s="249">
        <v>98.5</v>
      </c>
      <c r="BP146" s="249">
        <v>0.53</v>
      </c>
      <c r="BQ146" s="407">
        <v>115</v>
      </c>
      <c r="BR146" s="93">
        <v>19.97</v>
      </c>
      <c r="BS146" s="276">
        <v>99.63</v>
      </c>
      <c r="BT146" s="277">
        <v>0.06</v>
      </c>
      <c r="BU146" s="276"/>
      <c r="BV146" s="276"/>
      <c r="BW146" s="277"/>
      <c r="BX146" s="276"/>
      <c r="BY146" s="276"/>
      <c r="BZ146" s="277"/>
      <c r="CA146" s="276"/>
      <c r="CB146" s="276"/>
      <c r="CC146" s="276"/>
      <c r="CD146" s="276"/>
      <c r="CE146" s="277"/>
      <c r="CF146" s="276"/>
      <c r="CG146" s="276"/>
      <c r="CH146" s="277"/>
      <c r="CI146" s="276"/>
      <c r="CJ146" s="276"/>
      <c r="CK146" s="276"/>
      <c r="CL146" s="276"/>
      <c r="CM146" s="276"/>
      <c r="CN146" s="276"/>
      <c r="CO146" s="276"/>
      <c r="CP146" s="276"/>
      <c r="CQ146" s="276"/>
      <c r="CR146" s="276"/>
      <c r="CS146" s="276"/>
      <c r="CT146" s="276"/>
      <c r="CU146" s="276"/>
      <c r="CV146" s="276"/>
      <c r="CW146" s="276"/>
      <c r="CX146" s="276"/>
      <c r="CY146" s="276"/>
      <c r="CZ146" s="276"/>
      <c r="DA146" s="276"/>
      <c r="DB146" s="276"/>
      <c r="DC146" s="276"/>
      <c r="DD146" s="276"/>
      <c r="DE146" s="276"/>
      <c r="DF146" s="276"/>
      <c r="DG146" s="276"/>
      <c r="DH146" s="276"/>
      <c r="DI146" s="276"/>
      <c r="DJ146" s="276"/>
      <c r="DK146" s="276"/>
      <c r="DL146" s="276"/>
      <c r="DM146" s="276"/>
      <c r="DN146" s="276"/>
      <c r="DO146" s="276"/>
      <c r="DP146" s="276"/>
      <c r="DQ146" s="276"/>
      <c r="DR146" s="276"/>
      <c r="DS146" s="276"/>
      <c r="DT146" s="276"/>
      <c r="DU146" s="276"/>
      <c r="DV146" s="276"/>
      <c r="DW146" s="276"/>
      <c r="DX146" s="276"/>
      <c r="DY146" s="276"/>
      <c r="DZ146" s="276"/>
      <c r="EA146" s="276"/>
      <c r="EB146" s="276"/>
      <c r="EC146" s="276"/>
      <c r="ED146" s="276"/>
      <c r="EE146" s="276"/>
      <c r="EF146" s="276"/>
      <c r="EG146" s="276"/>
      <c r="EH146" s="276"/>
      <c r="EI146" s="276"/>
      <c r="EJ146" s="276"/>
      <c r="EK146" s="276"/>
      <c r="EL146" s="276"/>
      <c r="EM146" s="276"/>
      <c r="EN146" s="276"/>
      <c r="EO146" s="276"/>
      <c r="EP146" s="276"/>
      <c r="EQ146" s="276"/>
      <c r="ER146" s="276"/>
      <c r="ES146" s="276"/>
      <c r="ET146" s="276"/>
    </row>
    <row r="147" spans="1:150" x14ac:dyDescent="0.25">
      <c r="A147" s="282" t="s">
        <v>64</v>
      </c>
      <c r="B147" s="249">
        <v>181.33</v>
      </c>
      <c r="C147" s="223"/>
      <c r="D147" s="213"/>
      <c r="E147" s="225"/>
      <c r="F147" s="213"/>
      <c r="G147" s="226"/>
      <c r="H147" s="213"/>
      <c r="I147" s="227"/>
      <c r="J147" s="213"/>
      <c r="K147" s="213"/>
      <c r="L147" s="276"/>
      <c r="M147" s="282"/>
      <c r="N147" s="225"/>
      <c r="O147" s="225"/>
      <c r="P147" s="213"/>
      <c r="Q147" s="225"/>
      <c r="R147" s="213"/>
      <c r="S147" s="225"/>
      <c r="T147" s="215"/>
      <c r="U147" s="225"/>
      <c r="V147" s="215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249">
        <v>5.69</v>
      </c>
      <c r="AJ147" s="283">
        <v>258.67</v>
      </c>
      <c r="AK147" s="93">
        <v>27.1</v>
      </c>
      <c r="AL147" s="93">
        <v>0</v>
      </c>
      <c r="AM147" s="93">
        <v>14.94</v>
      </c>
      <c r="AN147" s="407">
        <v>308</v>
      </c>
      <c r="AO147" s="93">
        <v>16.09</v>
      </c>
      <c r="AP147" s="93">
        <v>0</v>
      </c>
      <c r="AQ147" s="93">
        <v>8.8699999999999992</v>
      </c>
      <c r="AR147" s="253">
        <v>0.6</v>
      </c>
      <c r="AS147" s="93">
        <v>0</v>
      </c>
      <c r="AT147" s="93">
        <v>99.67</v>
      </c>
      <c r="AU147" s="93">
        <v>0</v>
      </c>
      <c r="AV147" s="252">
        <v>19.2</v>
      </c>
      <c r="AW147" s="93">
        <v>0</v>
      </c>
      <c r="AX147" s="93">
        <v>89.41</v>
      </c>
      <c r="AY147" s="93">
        <v>0</v>
      </c>
      <c r="AZ147" s="390" t="s">
        <v>1761</v>
      </c>
      <c r="BA147" s="93"/>
      <c r="BB147" s="282" t="s">
        <v>64</v>
      </c>
      <c r="BC147" s="249">
        <v>6000</v>
      </c>
      <c r="BD147" s="249">
        <v>516.42999999999995</v>
      </c>
      <c r="BE147" s="249">
        <v>4863.33</v>
      </c>
      <c r="BF147" s="249">
        <v>829.24</v>
      </c>
      <c r="BG147" s="249">
        <v>18.940000000000001</v>
      </c>
      <c r="BH147" s="249">
        <v>13.82</v>
      </c>
      <c r="BI147" s="408">
        <v>1353.33</v>
      </c>
      <c r="BJ147" s="249">
        <v>170.1</v>
      </c>
      <c r="BK147" s="249">
        <v>77.44</v>
      </c>
      <c r="BL147" s="249">
        <v>2.83</v>
      </c>
      <c r="BM147" s="408">
        <v>133.20000000000002</v>
      </c>
      <c r="BN147" s="249">
        <v>48.81</v>
      </c>
      <c r="BO147" s="249">
        <v>97.780000000000015</v>
      </c>
      <c r="BP147" s="249">
        <v>0.81</v>
      </c>
      <c r="BQ147" s="407">
        <v>10.39</v>
      </c>
      <c r="BR147" s="93">
        <v>0.8</v>
      </c>
      <c r="BS147" s="276">
        <v>99.83</v>
      </c>
      <c r="BT147" s="277">
        <v>0.01</v>
      </c>
      <c r="BU147" s="276"/>
      <c r="BV147" s="276"/>
      <c r="BW147" s="277"/>
      <c r="BX147" s="276"/>
      <c r="BY147" s="276"/>
      <c r="BZ147" s="277"/>
      <c r="CA147" s="276"/>
      <c r="CB147" s="276"/>
      <c r="CC147" s="276"/>
      <c r="CD147" s="276"/>
      <c r="CE147" s="277"/>
      <c r="CF147" s="276"/>
      <c r="CG147" s="276"/>
      <c r="CH147" s="277"/>
      <c r="CI147" s="276"/>
      <c r="CJ147" s="276"/>
      <c r="CK147" s="276"/>
      <c r="CL147" s="276"/>
      <c r="CM147" s="276"/>
      <c r="CN147" s="276"/>
      <c r="CO147" s="276"/>
      <c r="CP147" s="276"/>
      <c r="CQ147" s="276"/>
      <c r="CR147" s="276"/>
      <c r="CS147" s="276"/>
      <c r="CT147" s="276"/>
      <c r="CU147" s="276"/>
      <c r="CV147" s="276"/>
      <c r="CW147" s="276"/>
      <c r="CX147" s="276"/>
      <c r="CY147" s="276"/>
      <c r="CZ147" s="276"/>
      <c r="DA147" s="276"/>
      <c r="DB147" s="276"/>
      <c r="DC147" s="276"/>
      <c r="DD147" s="276"/>
      <c r="DE147" s="276"/>
      <c r="DF147" s="276"/>
      <c r="DG147" s="276"/>
      <c r="DH147" s="276"/>
      <c r="DI147" s="276"/>
      <c r="DJ147" s="276"/>
      <c r="DK147" s="276"/>
      <c r="DL147" s="276"/>
      <c r="DM147" s="276"/>
      <c r="DN147" s="276"/>
      <c r="DO147" s="276"/>
      <c r="DP147" s="276"/>
      <c r="DQ147" s="276"/>
      <c r="DR147" s="276"/>
      <c r="DS147" s="276"/>
      <c r="DT147" s="276"/>
      <c r="DU147" s="276"/>
      <c r="DV147" s="276"/>
      <c r="DW147" s="276"/>
      <c r="DX147" s="276"/>
      <c r="DY147" s="276"/>
      <c r="DZ147" s="276"/>
      <c r="EA147" s="276"/>
      <c r="EB147" s="276"/>
      <c r="EC147" s="276"/>
      <c r="ED147" s="276"/>
      <c r="EE147" s="276"/>
      <c r="EF147" s="276"/>
      <c r="EG147" s="276"/>
      <c r="EH147" s="276"/>
      <c r="EI147" s="276"/>
      <c r="EJ147" s="276"/>
      <c r="EK147" s="276"/>
      <c r="EL147" s="276"/>
      <c r="EM147" s="276"/>
      <c r="EN147" s="276"/>
      <c r="EO147" s="276"/>
      <c r="EP147" s="276"/>
      <c r="EQ147" s="276"/>
      <c r="ER147" s="276"/>
      <c r="ES147" s="276"/>
      <c r="ET147" s="276"/>
    </row>
    <row r="148" spans="1:150" x14ac:dyDescent="0.25">
      <c r="A148" s="283" t="s">
        <v>72</v>
      </c>
      <c r="B148" s="249">
        <v>1193.33</v>
      </c>
      <c r="C148" s="223"/>
      <c r="D148" s="213"/>
      <c r="E148" s="225"/>
      <c r="F148" s="213"/>
      <c r="G148" s="225"/>
      <c r="H148" s="213"/>
      <c r="I148" s="225"/>
      <c r="J148" s="213"/>
      <c r="K148" s="213"/>
      <c r="L148" s="276"/>
      <c r="M148" s="283"/>
      <c r="N148" s="225"/>
      <c r="O148" s="225"/>
      <c r="P148" s="213"/>
      <c r="Q148" s="225"/>
      <c r="R148" s="213"/>
      <c r="S148" s="225"/>
      <c r="T148" s="215"/>
      <c r="U148" s="225"/>
      <c r="V148" s="215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249">
        <v>32.14</v>
      </c>
      <c r="AJ148" s="283">
        <v>1623.33</v>
      </c>
      <c r="AK148" s="93">
        <v>100.66</v>
      </c>
      <c r="AL148" s="93">
        <v>0</v>
      </c>
      <c r="AM148" s="93">
        <v>8.43</v>
      </c>
      <c r="AN148" s="407">
        <v>3133.33</v>
      </c>
      <c r="AO148" s="93">
        <v>384.23</v>
      </c>
      <c r="AP148" s="93">
        <v>0</v>
      </c>
      <c r="AQ148" s="93">
        <v>32.200000000000003</v>
      </c>
      <c r="AR148" s="407">
        <v>28.77</v>
      </c>
      <c r="AS148" s="93">
        <v>5.01</v>
      </c>
      <c r="AT148" s="93">
        <v>97.59</v>
      </c>
      <c r="AU148" s="93">
        <v>0.42</v>
      </c>
      <c r="AV148" s="407">
        <v>18.03</v>
      </c>
      <c r="AW148" s="93">
        <v>1.29</v>
      </c>
      <c r="AX148" s="93">
        <v>98.49</v>
      </c>
      <c r="AY148" s="93">
        <v>0.11</v>
      </c>
      <c r="AZ148" s="390" t="s">
        <v>1761</v>
      </c>
      <c r="BA148" s="93"/>
      <c r="BB148" s="283" t="s">
        <v>72</v>
      </c>
      <c r="BC148" s="249">
        <v>38966.67</v>
      </c>
      <c r="BD148" s="249">
        <v>7595.61</v>
      </c>
      <c r="BE148" s="249">
        <v>38233.33</v>
      </c>
      <c r="BF148" s="249">
        <v>2746.51</v>
      </c>
      <c r="BG148" s="249">
        <v>1.88</v>
      </c>
      <c r="BH148" s="249">
        <v>7.05</v>
      </c>
      <c r="BI148" s="408">
        <v>6523.33</v>
      </c>
      <c r="BJ148" s="249">
        <v>1419.31</v>
      </c>
      <c r="BK148" s="249">
        <v>83.26</v>
      </c>
      <c r="BL148" s="249">
        <v>3.64</v>
      </c>
      <c r="BM148" s="408">
        <v>1280</v>
      </c>
      <c r="BN148" s="249">
        <v>225.39</v>
      </c>
      <c r="BO148" s="249">
        <v>96.72</v>
      </c>
      <c r="BP148" s="249">
        <v>0.57999999999999996</v>
      </c>
      <c r="BQ148" s="407">
        <v>56.03</v>
      </c>
      <c r="BR148" s="93">
        <v>1.62</v>
      </c>
      <c r="BS148" s="276">
        <v>99.86</v>
      </c>
      <c r="BT148" s="277">
        <v>4.0000000000000001E-3</v>
      </c>
      <c r="BU148" s="276"/>
      <c r="BV148" s="276"/>
      <c r="BW148" s="277"/>
      <c r="BX148" s="276"/>
      <c r="BY148" s="276"/>
      <c r="BZ148" s="277"/>
      <c r="CA148" s="276"/>
      <c r="CB148" s="276"/>
      <c r="CC148" s="276"/>
      <c r="CD148" s="276"/>
      <c r="CE148" s="277"/>
      <c r="CF148" s="276"/>
      <c r="CG148" s="276"/>
      <c r="CH148" s="277"/>
      <c r="CI148" s="276"/>
      <c r="CJ148" s="276"/>
      <c r="CK148" s="276"/>
      <c r="CL148" s="276"/>
      <c r="CM148" s="276"/>
      <c r="CN148" s="276"/>
      <c r="CO148" s="276"/>
      <c r="CP148" s="276"/>
      <c r="CQ148" s="276"/>
      <c r="CR148" s="276"/>
      <c r="CS148" s="276"/>
      <c r="CT148" s="276"/>
      <c r="CU148" s="276"/>
      <c r="CV148" s="276"/>
      <c r="CW148" s="276"/>
      <c r="CX148" s="276"/>
      <c r="CY148" s="276"/>
      <c r="CZ148" s="276"/>
      <c r="DA148" s="276"/>
      <c r="DB148" s="276"/>
      <c r="DC148" s="276"/>
      <c r="DD148" s="276"/>
      <c r="DE148" s="276"/>
      <c r="DF148" s="276"/>
      <c r="DG148" s="276"/>
      <c r="DH148" s="276"/>
      <c r="DI148" s="276"/>
      <c r="DJ148" s="276"/>
      <c r="DK148" s="276"/>
      <c r="DL148" s="276"/>
      <c r="DM148" s="276"/>
      <c r="DN148" s="276"/>
      <c r="DO148" s="276"/>
      <c r="DP148" s="276"/>
      <c r="DQ148" s="276"/>
      <c r="DR148" s="276"/>
      <c r="DS148" s="276"/>
      <c r="DT148" s="276"/>
      <c r="DU148" s="276"/>
      <c r="DV148" s="276"/>
      <c r="DW148" s="276"/>
      <c r="DX148" s="276"/>
      <c r="DY148" s="276"/>
      <c r="DZ148" s="276"/>
      <c r="EA148" s="276"/>
      <c r="EB148" s="276"/>
      <c r="EC148" s="276"/>
      <c r="ED148" s="276"/>
      <c r="EE148" s="276"/>
      <c r="EF148" s="276"/>
      <c r="EG148" s="276"/>
      <c r="EH148" s="276"/>
      <c r="EI148" s="276"/>
      <c r="EJ148" s="276"/>
      <c r="EK148" s="276"/>
      <c r="EL148" s="276"/>
      <c r="EM148" s="276"/>
      <c r="EN148" s="276"/>
      <c r="EO148" s="276"/>
      <c r="EP148" s="276"/>
      <c r="EQ148" s="276"/>
      <c r="ER148" s="276"/>
      <c r="ES148" s="276"/>
      <c r="ET148" s="276"/>
    </row>
    <row r="149" spans="1:150" x14ac:dyDescent="0.25">
      <c r="A149" s="282" t="s">
        <v>78</v>
      </c>
      <c r="B149" s="249">
        <v>208</v>
      </c>
      <c r="C149" s="223"/>
      <c r="D149" s="213"/>
      <c r="E149" s="225"/>
      <c r="F149" s="213"/>
      <c r="G149" s="226"/>
      <c r="H149" s="213"/>
      <c r="I149" s="226"/>
      <c r="J149" s="213"/>
      <c r="K149" s="213"/>
      <c r="L149" s="276"/>
      <c r="M149" s="282"/>
      <c r="N149" s="225"/>
      <c r="O149" s="225"/>
      <c r="P149" s="213"/>
      <c r="Q149" s="225"/>
      <c r="R149" s="213"/>
      <c r="S149" s="225"/>
      <c r="T149" s="215"/>
      <c r="U149" s="226"/>
      <c r="V149" s="215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249">
        <v>13.12</v>
      </c>
      <c r="AJ149" s="283">
        <v>227.33</v>
      </c>
      <c r="AK149" s="93">
        <v>22.01</v>
      </c>
      <c r="AL149" s="93">
        <v>0</v>
      </c>
      <c r="AM149" s="93">
        <v>10.58</v>
      </c>
      <c r="AN149" s="407">
        <v>165</v>
      </c>
      <c r="AO149" s="93">
        <v>28.62</v>
      </c>
      <c r="AP149" s="93">
        <v>20.67</v>
      </c>
      <c r="AQ149" s="93">
        <v>13.76</v>
      </c>
      <c r="AR149" s="253">
        <v>0.6</v>
      </c>
      <c r="AS149" s="93">
        <v>0</v>
      </c>
      <c r="AT149" s="93">
        <v>99.71</v>
      </c>
      <c r="AU149" s="93">
        <v>0</v>
      </c>
      <c r="AV149" s="253">
        <v>0.56999999999999995</v>
      </c>
      <c r="AW149" s="93">
        <v>0.01</v>
      </c>
      <c r="AX149" s="93">
        <v>99.73</v>
      </c>
      <c r="AY149" s="93">
        <v>0.01</v>
      </c>
      <c r="AZ149" s="390" t="s">
        <v>1761</v>
      </c>
      <c r="BA149" s="93"/>
      <c r="BB149" s="282" t="s">
        <v>78</v>
      </c>
      <c r="BC149" s="249">
        <v>458.33</v>
      </c>
      <c r="BD149" s="249">
        <v>37.86</v>
      </c>
      <c r="BE149" s="249">
        <v>343.33</v>
      </c>
      <c r="BF149" s="249">
        <v>45.83</v>
      </c>
      <c r="BG149" s="249">
        <v>25.09</v>
      </c>
      <c r="BH149" s="249">
        <v>10</v>
      </c>
      <c r="BI149" s="408">
        <v>33.47</v>
      </c>
      <c r="BJ149" s="249">
        <v>0.32</v>
      </c>
      <c r="BK149" s="249">
        <v>92.7</v>
      </c>
      <c r="BL149" s="249">
        <v>7.0000000000000007E-2</v>
      </c>
      <c r="BM149" s="408">
        <v>25.87</v>
      </c>
      <c r="BN149" s="249">
        <v>7.41</v>
      </c>
      <c r="BO149" s="249">
        <v>94.36</v>
      </c>
      <c r="BP149" s="249">
        <v>1.62</v>
      </c>
      <c r="BQ149" s="253">
        <v>0.6</v>
      </c>
      <c r="BR149" s="93">
        <v>0.01</v>
      </c>
      <c r="BS149" s="276">
        <v>99.87</v>
      </c>
      <c r="BT149" s="277">
        <v>0</v>
      </c>
      <c r="BU149" s="276"/>
      <c r="BV149" s="276"/>
      <c r="BW149" s="277"/>
      <c r="BX149" s="276"/>
      <c r="BY149" s="276"/>
      <c r="BZ149" s="277"/>
      <c r="CA149" s="276"/>
      <c r="CB149" s="276"/>
      <c r="CC149" s="276"/>
      <c r="CD149" s="276"/>
      <c r="CE149" s="277"/>
      <c r="CF149" s="276"/>
      <c r="CG149" s="276"/>
      <c r="CH149" s="277"/>
      <c r="CI149" s="276"/>
      <c r="CJ149" s="276"/>
      <c r="CK149" s="276"/>
      <c r="CL149" s="276"/>
      <c r="CM149" s="276"/>
      <c r="CN149" s="276"/>
      <c r="CO149" s="276"/>
      <c r="CP149" s="276"/>
      <c r="CQ149" s="276"/>
      <c r="CR149" s="276"/>
      <c r="CS149" s="276"/>
      <c r="CT149" s="276"/>
      <c r="CU149" s="276"/>
      <c r="CV149" s="276"/>
      <c r="CW149" s="276"/>
      <c r="CX149" s="276"/>
      <c r="CY149" s="276"/>
      <c r="CZ149" s="276"/>
      <c r="DA149" s="276"/>
      <c r="DB149" s="276"/>
      <c r="DC149" s="276"/>
      <c r="DD149" s="276"/>
      <c r="DE149" s="276"/>
      <c r="DF149" s="276"/>
      <c r="DG149" s="276"/>
      <c r="DH149" s="276"/>
      <c r="DI149" s="276"/>
      <c r="DJ149" s="276"/>
      <c r="DK149" s="276"/>
      <c r="DL149" s="276"/>
      <c r="DM149" s="276"/>
      <c r="DN149" s="276"/>
      <c r="DO149" s="276"/>
      <c r="DP149" s="276"/>
      <c r="DQ149" s="276"/>
      <c r="DR149" s="276"/>
      <c r="DS149" s="276"/>
      <c r="DT149" s="276"/>
      <c r="DU149" s="276"/>
      <c r="DV149" s="276"/>
      <c r="DW149" s="276"/>
      <c r="DX149" s="276"/>
      <c r="DY149" s="276"/>
      <c r="DZ149" s="276"/>
      <c r="EA149" s="276"/>
      <c r="EB149" s="276"/>
      <c r="EC149" s="276"/>
      <c r="ED149" s="276"/>
      <c r="EE149" s="276"/>
      <c r="EF149" s="276"/>
      <c r="EG149" s="276"/>
      <c r="EH149" s="276"/>
      <c r="EI149" s="276"/>
      <c r="EJ149" s="276"/>
      <c r="EK149" s="276"/>
      <c r="EL149" s="276"/>
      <c r="EM149" s="276"/>
      <c r="EN149" s="276"/>
      <c r="EO149" s="276"/>
      <c r="EP149" s="276"/>
      <c r="EQ149" s="276"/>
      <c r="ER149" s="276"/>
      <c r="ES149" s="276"/>
      <c r="ET149" s="276"/>
    </row>
    <row r="150" spans="1:150" x14ac:dyDescent="0.25">
      <c r="A150" s="283" t="s">
        <v>85</v>
      </c>
      <c r="B150" s="249">
        <v>607.66999999999996</v>
      </c>
      <c r="C150" s="223"/>
      <c r="D150" s="213"/>
      <c r="E150" s="225"/>
      <c r="F150" s="213"/>
      <c r="G150" s="225"/>
      <c r="H150" s="213"/>
      <c r="I150" s="225"/>
      <c r="J150" s="213"/>
      <c r="K150" s="213"/>
      <c r="L150" s="276"/>
      <c r="M150" s="283"/>
      <c r="N150" s="225"/>
      <c r="O150" s="225"/>
      <c r="P150" s="213"/>
      <c r="Q150" s="225"/>
      <c r="R150" s="213"/>
      <c r="S150" s="225"/>
      <c r="T150" s="215"/>
      <c r="U150" s="226"/>
      <c r="V150" s="215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249">
        <v>17.899999999999999</v>
      </c>
      <c r="AJ150" s="283">
        <v>970.33</v>
      </c>
      <c r="AK150" s="93">
        <v>131.02000000000001</v>
      </c>
      <c r="AL150" s="93">
        <v>0</v>
      </c>
      <c r="AM150" s="93">
        <v>21.56</v>
      </c>
      <c r="AN150" s="407">
        <v>77.47</v>
      </c>
      <c r="AO150" s="93">
        <v>25.23</v>
      </c>
      <c r="AP150" s="93">
        <v>87.25</v>
      </c>
      <c r="AQ150" s="93">
        <v>4.1500000000000004</v>
      </c>
      <c r="AR150" s="407">
        <v>26.33</v>
      </c>
      <c r="AS150" s="93">
        <v>4.96</v>
      </c>
      <c r="AT150" s="93">
        <v>95.67</v>
      </c>
      <c r="AU150" s="93">
        <v>0.82</v>
      </c>
      <c r="AV150" s="407">
        <v>8.4</v>
      </c>
      <c r="AW150" s="93">
        <v>2.15</v>
      </c>
      <c r="AX150" s="93">
        <v>98.62</v>
      </c>
      <c r="AY150" s="93">
        <v>0.35</v>
      </c>
      <c r="AZ150" s="390" t="s">
        <v>1761</v>
      </c>
      <c r="BA150" s="93"/>
      <c r="BB150" s="283" t="s">
        <v>85</v>
      </c>
      <c r="BC150" s="249">
        <v>257.67</v>
      </c>
      <c r="BD150" s="249">
        <v>8.5</v>
      </c>
      <c r="BE150" s="249">
        <v>189.33</v>
      </c>
      <c r="BF150" s="249">
        <v>35.64</v>
      </c>
      <c r="BG150" s="249">
        <v>26.52</v>
      </c>
      <c r="BH150" s="249">
        <v>13.83</v>
      </c>
      <c r="BI150" s="408">
        <v>12.07</v>
      </c>
      <c r="BJ150" s="249">
        <v>1.25</v>
      </c>
      <c r="BK150" s="249">
        <v>95.32</v>
      </c>
      <c r="BL150" s="249">
        <v>0.48</v>
      </c>
      <c r="BM150" s="408">
        <v>24.83</v>
      </c>
      <c r="BN150" s="249">
        <v>5.81</v>
      </c>
      <c r="BO150" s="249">
        <v>90.36</v>
      </c>
      <c r="BP150" s="249">
        <v>2.25</v>
      </c>
      <c r="BQ150" s="253">
        <v>0.28999999999999998</v>
      </c>
      <c r="BR150" s="93">
        <v>4.0000000000000001E-3</v>
      </c>
      <c r="BS150" s="276">
        <v>99.89</v>
      </c>
      <c r="BT150" s="277">
        <v>0</v>
      </c>
      <c r="BU150" s="276"/>
      <c r="BV150" s="276"/>
      <c r="BW150" s="277"/>
      <c r="BX150" s="276"/>
      <c r="BY150" s="276"/>
      <c r="BZ150" s="277"/>
      <c r="CA150" s="276"/>
      <c r="CB150" s="276"/>
      <c r="CC150" s="276"/>
      <c r="CD150" s="276"/>
      <c r="CE150" s="277"/>
      <c r="CF150" s="276"/>
      <c r="CG150" s="276"/>
      <c r="CH150" s="277"/>
      <c r="CI150" s="276"/>
      <c r="CJ150" s="276"/>
      <c r="CK150" s="276"/>
      <c r="CL150" s="276"/>
      <c r="CM150" s="276"/>
      <c r="CN150" s="276"/>
      <c r="CO150" s="276"/>
      <c r="CP150" s="276"/>
      <c r="CQ150" s="276"/>
      <c r="CR150" s="276"/>
      <c r="CS150" s="276"/>
      <c r="CT150" s="276"/>
      <c r="CU150" s="276"/>
      <c r="CV150" s="276"/>
      <c r="CW150" s="276"/>
      <c r="CX150" s="276"/>
      <c r="CY150" s="276"/>
      <c r="CZ150" s="276"/>
      <c r="DA150" s="276"/>
      <c r="DB150" s="276"/>
      <c r="DC150" s="276"/>
      <c r="DD150" s="276"/>
      <c r="DE150" s="276"/>
      <c r="DF150" s="276"/>
      <c r="DG150" s="276"/>
      <c r="DH150" s="276"/>
      <c r="DI150" s="276"/>
      <c r="DJ150" s="276"/>
      <c r="DK150" s="276"/>
      <c r="DL150" s="276"/>
      <c r="DM150" s="276"/>
      <c r="DN150" s="276"/>
      <c r="DO150" s="276"/>
      <c r="DP150" s="276"/>
      <c r="DQ150" s="276"/>
      <c r="DR150" s="276"/>
      <c r="DS150" s="276"/>
      <c r="DT150" s="276"/>
      <c r="DU150" s="276"/>
      <c r="DV150" s="276"/>
      <c r="DW150" s="276"/>
      <c r="DX150" s="276"/>
      <c r="DY150" s="276"/>
      <c r="DZ150" s="276"/>
      <c r="EA150" s="276"/>
      <c r="EB150" s="276"/>
      <c r="EC150" s="276"/>
      <c r="ED150" s="276"/>
      <c r="EE150" s="276"/>
      <c r="EF150" s="276"/>
      <c r="EG150" s="276"/>
      <c r="EH150" s="276"/>
      <c r="EI150" s="276"/>
      <c r="EJ150" s="276"/>
      <c r="EK150" s="276"/>
      <c r="EL150" s="276"/>
      <c r="EM150" s="276"/>
      <c r="EN150" s="276"/>
      <c r="EO150" s="276"/>
      <c r="EP150" s="276"/>
      <c r="EQ150" s="276"/>
      <c r="ER150" s="276"/>
      <c r="ES150" s="276"/>
      <c r="ET150" s="276"/>
    </row>
    <row r="151" spans="1:150" x14ac:dyDescent="0.25">
      <c r="A151" s="282" t="s">
        <v>91</v>
      </c>
      <c r="B151" s="249">
        <v>155</v>
      </c>
      <c r="C151" s="223"/>
      <c r="D151" s="213"/>
      <c r="E151" s="225"/>
      <c r="F151" s="213"/>
      <c r="G151" s="225"/>
      <c r="H151" s="213"/>
      <c r="I151" s="225"/>
      <c r="J151" s="213"/>
      <c r="K151" s="213"/>
      <c r="L151" s="276"/>
      <c r="M151" s="282"/>
      <c r="N151" s="225"/>
      <c r="O151" s="225"/>
      <c r="P151" s="213"/>
      <c r="Q151" s="226"/>
      <c r="R151" s="213"/>
      <c r="S151" s="226"/>
      <c r="T151" s="215"/>
      <c r="U151" s="226"/>
      <c r="V151" s="215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249">
        <v>13.75</v>
      </c>
      <c r="AJ151" s="283">
        <v>295.33</v>
      </c>
      <c r="AK151" s="93">
        <v>77.69</v>
      </c>
      <c r="AL151" s="93">
        <v>0</v>
      </c>
      <c r="AM151" s="93">
        <v>50.12</v>
      </c>
      <c r="AN151" s="407">
        <v>283.67</v>
      </c>
      <c r="AO151" s="93">
        <v>63.22</v>
      </c>
      <c r="AP151" s="93">
        <v>0</v>
      </c>
      <c r="AQ151" s="93">
        <v>40.78</v>
      </c>
      <c r="AR151" s="407">
        <v>11.94</v>
      </c>
      <c r="AS151" s="93">
        <v>2.04</v>
      </c>
      <c r="AT151" s="93">
        <v>92.29</v>
      </c>
      <c r="AU151" s="93">
        <v>1.32</v>
      </c>
      <c r="AV151" s="407">
        <v>9.7100000000000009</v>
      </c>
      <c r="AW151" s="93">
        <v>3.12</v>
      </c>
      <c r="AX151" s="93">
        <v>93.73</v>
      </c>
      <c r="AY151" s="93">
        <v>2.02</v>
      </c>
      <c r="AZ151" s="390" t="s">
        <v>1761</v>
      </c>
      <c r="BA151" s="93"/>
      <c r="BB151" s="282" t="s">
        <v>91</v>
      </c>
      <c r="BC151" s="249">
        <v>15.200000000000001</v>
      </c>
      <c r="BD151" s="249">
        <v>2.5299999999999998</v>
      </c>
      <c r="BE151" s="249">
        <v>16</v>
      </c>
      <c r="BF151" s="249">
        <v>2.91</v>
      </c>
      <c r="BG151" s="249">
        <v>0</v>
      </c>
      <c r="BH151" s="249">
        <v>19.170000000000002</v>
      </c>
      <c r="BI151" s="255">
        <v>0.3</v>
      </c>
      <c r="BJ151" s="249">
        <v>4.0000000000000001E-3</v>
      </c>
      <c r="BK151" s="249">
        <v>98.01</v>
      </c>
      <c r="BL151" s="249">
        <v>0.03</v>
      </c>
      <c r="BM151" s="255">
        <v>0.3</v>
      </c>
      <c r="BN151" s="249">
        <v>0.01</v>
      </c>
      <c r="BO151" s="249">
        <v>98.03</v>
      </c>
      <c r="BP151" s="249">
        <v>0.06</v>
      </c>
      <c r="BQ151" s="253">
        <v>0.28999999999999998</v>
      </c>
      <c r="BR151" s="93">
        <v>4.0000000000000001E-3</v>
      </c>
      <c r="BS151" s="276">
        <v>98.07</v>
      </c>
      <c r="BT151" s="277">
        <v>0.03</v>
      </c>
      <c r="BU151" s="276"/>
      <c r="BV151" s="276"/>
      <c r="BW151" s="277"/>
      <c r="BX151" s="276"/>
      <c r="BY151" s="276"/>
      <c r="BZ151" s="277"/>
      <c r="CA151" s="276"/>
      <c r="CB151" s="276"/>
      <c r="CC151" s="276"/>
      <c r="CD151" s="276"/>
      <c r="CE151" s="277"/>
      <c r="CF151" s="276"/>
      <c r="CG151" s="276"/>
      <c r="CH151" s="277"/>
      <c r="CI151" s="276"/>
      <c r="CJ151" s="276"/>
      <c r="CK151" s="276"/>
      <c r="CL151" s="276"/>
      <c r="CM151" s="276"/>
      <c r="CN151" s="276"/>
      <c r="CO151" s="276"/>
      <c r="CP151" s="276"/>
      <c r="CQ151" s="276"/>
      <c r="CR151" s="276"/>
      <c r="CS151" s="276"/>
      <c r="CT151" s="276"/>
      <c r="CU151" s="276"/>
      <c r="CV151" s="276"/>
      <c r="CW151" s="276"/>
      <c r="CX151" s="276"/>
      <c r="CY151" s="276"/>
      <c r="CZ151" s="276"/>
      <c r="DA151" s="276"/>
      <c r="DB151" s="276"/>
      <c r="DC151" s="276"/>
      <c r="DD151" s="276"/>
      <c r="DE151" s="276"/>
      <c r="DF151" s="276"/>
      <c r="DG151" s="276"/>
      <c r="DH151" s="276"/>
      <c r="DI151" s="276"/>
      <c r="DJ151" s="276"/>
      <c r="DK151" s="276"/>
      <c r="DL151" s="276"/>
      <c r="DM151" s="276"/>
      <c r="DN151" s="276"/>
      <c r="DO151" s="276"/>
      <c r="DP151" s="276"/>
      <c r="DQ151" s="276"/>
      <c r="DR151" s="276"/>
      <c r="DS151" s="276"/>
      <c r="DT151" s="276"/>
      <c r="DU151" s="276"/>
      <c r="DV151" s="276"/>
      <c r="DW151" s="276"/>
      <c r="DX151" s="276"/>
      <c r="DY151" s="276"/>
      <c r="DZ151" s="276"/>
      <c r="EA151" s="276"/>
      <c r="EB151" s="276"/>
      <c r="EC151" s="276"/>
      <c r="ED151" s="276"/>
      <c r="EE151" s="276"/>
      <c r="EF151" s="276"/>
      <c r="EG151" s="276"/>
      <c r="EH151" s="276"/>
      <c r="EI151" s="276"/>
      <c r="EJ151" s="276"/>
      <c r="EK151" s="276"/>
      <c r="EL151" s="276"/>
      <c r="EM151" s="276"/>
      <c r="EN151" s="276"/>
      <c r="EO151" s="276"/>
      <c r="EP151" s="276"/>
      <c r="EQ151" s="276"/>
      <c r="ER151" s="276"/>
      <c r="ES151" s="276"/>
      <c r="ET151" s="276"/>
    </row>
    <row r="152" spans="1:150" x14ac:dyDescent="0.25">
      <c r="A152" s="283" t="s">
        <v>98</v>
      </c>
      <c r="B152" s="249">
        <v>26.17</v>
      </c>
      <c r="C152" s="223"/>
      <c r="D152" s="213"/>
      <c r="E152" s="225"/>
      <c r="F152" s="213"/>
      <c r="G152" s="227"/>
      <c r="H152" s="213"/>
      <c r="I152" s="225"/>
      <c r="J152" s="213"/>
      <c r="K152" s="213"/>
      <c r="L152" s="276"/>
      <c r="M152" s="283"/>
      <c r="N152" s="225"/>
      <c r="O152" s="225"/>
      <c r="P152" s="213"/>
      <c r="Q152" s="226"/>
      <c r="R152" s="213"/>
      <c r="S152" s="227"/>
      <c r="T152" s="215"/>
      <c r="U152" s="226"/>
      <c r="V152" s="215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249">
        <v>3.58</v>
      </c>
      <c r="AJ152" s="283">
        <v>107.23</v>
      </c>
      <c r="AK152" s="93">
        <v>47.55</v>
      </c>
      <c r="AL152" s="93">
        <v>0</v>
      </c>
      <c r="AM152" s="93">
        <v>181.71</v>
      </c>
      <c r="AN152" s="407">
        <v>267.33</v>
      </c>
      <c r="AO152" s="93">
        <v>52.37</v>
      </c>
      <c r="AP152" s="93">
        <v>0</v>
      </c>
      <c r="AQ152" s="93">
        <v>200.13</v>
      </c>
      <c r="AR152" s="252">
        <v>7.68</v>
      </c>
      <c r="AS152" s="93">
        <v>0.46</v>
      </c>
      <c r="AT152" s="93">
        <v>70.63</v>
      </c>
      <c r="AU152" s="93">
        <v>1.76</v>
      </c>
      <c r="AV152" s="252">
        <v>7.92</v>
      </c>
      <c r="AW152" s="93">
        <v>0.71</v>
      </c>
      <c r="AX152" s="93">
        <v>69.709999999999994</v>
      </c>
      <c r="AY152" s="93">
        <v>2.73</v>
      </c>
      <c r="AZ152" s="390" t="s">
        <v>1761</v>
      </c>
      <c r="BA152" s="93"/>
      <c r="BB152" s="283" t="s">
        <v>98</v>
      </c>
      <c r="BC152" s="249">
        <v>13.23</v>
      </c>
      <c r="BD152" s="249">
        <v>3.11</v>
      </c>
      <c r="BE152" s="249">
        <v>30.07</v>
      </c>
      <c r="BF152" s="249">
        <v>6.2</v>
      </c>
      <c r="BG152" s="249">
        <v>0</v>
      </c>
      <c r="BH152" s="249">
        <v>46.85</v>
      </c>
      <c r="BI152" s="255">
        <v>0.3</v>
      </c>
      <c r="BJ152" s="249">
        <v>4.0000000000000001E-3</v>
      </c>
      <c r="BK152" s="249">
        <v>97.71</v>
      </c>
      <c r="BL152" s="249">
        <v>0.03</v>
      </c>
      <c r="BM152" s="254">
        <v>8.58</v>
      </c>
      <c r="BN152" s="249">
        <v>1.36</v>
      </c>
      <c r="BO152" s="249">
        <v>35.119999999999997</v>
      </c>
      <c r="BP152" s="249">
        <v>10.31</v>
      </c>
      <c r="BQ152" s="253">
        <v>0.28999999999999998</v>
      </c>
      <c r="BR152" s="93">
        <v>4.0000000000000001E-3</v>
      </c>
      <c r="BS152" s="276">
        <v>97.79</v>
      </c>
      <c r="BT152" s="277">
        <v>0.03</v>
      </c>
      <c r="BU152" s="276"/>
      <c r="BV152" s="277"/>
      <c r="BW152" s="276"/>
      <c r="BX152" s="276"/>
      <c r="BY152" s="277"/>
      <c r="BZ152" s="276"/>
      <c r="CA152" s="276"/>
      <c r="CB152" s="276"/>
      <c r="CC152" s="276"/>
      <c r="CD152" s="276"/>
      <c r="CE152" s="276"/>
      <c r="CF152" s="276"/>
      <c r="CG152" s="277"/>
      <c r="CH152" s="276"/>
      <c r="CI152" s="277"/>
      <c r="CJ152" s="276"/>
      <c r="CK152" s="277"/>
      <c r="CL152" s="276"/>
      <c r="CM152" s="277"/>
      <c r="CN152" s="276"/>
      <c r="CO152" s="277"/>
      <c r="CP152" s="276"/>
      <c r="CQ152" s="276"/>
      <c r="CR152" s="277"/>
      <c r="CS152" s="276"/>
      <c r="CT152" s="276"/>
      <c r="CU152" s="277"/>
      <c r="CV152" s="276"/>
      <c r="CW152" s="276"/>
      <c r="CX152" s="276"/>
      <c r="CY152" s="276"/>
      <c r="CZ152" s="277"/>
      <c r="DA152" s="276"/>
      <c r="DB152" s="276"/>
      <c r="DC152" s="277"/>
      <c r="DD152" s="276"/>
      <c r="DE152" s="276"/>
      <c r="DF152" s="277"/>
      <c r="DG152" s="276"/>
      <c r="DH152" s="276"/>
      <c r="DI152" s="276"/>
      <c r="DJ152" s="276"/>
      <c r="DK152" s="277"/>
      <c r="DL152" s="276"/>
      <c r="DM152" s="276"/>
      <c r="DN152" s="277"/>
      <c r="DO152" s="276"/>
      <c r="DP152" s="276"/>
      <c r="DQ152" s="276"/>
      <c r="DR152" s="276"/>
      <c r="DS152" s="276"/>
      <c r="DT152" s="276"/>
      <c r="DU152" s="276"/>
      <c r="DV152" s="276"/>
      <c r="DW152" s="276"/>
      <c r="DX152" s="276"/>
      <c r="DY152" s="276"/>
      <c r="DZ152" s="276"/>
      <c r="EA152" s="276"/>
      <c r="EB152" s="276"/>
      <c r="EC152" s="276"/>
      <c r="ED152" s="276"/>
      <c r="EE152" s="276"/>
      <c r="EF152" s="276"/>
      <c r="EG152" s="276"/>
      <c r="EH152" s="276"/>
      <c r="EI152" s="276"/>
      <c r="EJ152" s="276"/>
      <c r="EK152" s="276"/>
      <c r="EL152" s="276"/>
      <c r="EM152" s="276"/>
      <c r="EN152" s="276"/>
      <c r="EO152" s="276"/>
      <c r="EP152" s="276"/>
      <c r="EQ152" s="276"/>
      <c r="ER152" s="276"/>
      <c r="ES152" s="276"/>
      <c r="ET152" s="276"/>
    </row>
    <row r="153" spans="1:150" x14ac:dyDescent="0.25">
      <c r="A153" s="282" t="s">
        <v>104</v>
      </c>
      <c r="B153" s="223">
        <v>6.14</v>
      </c>
      <c r="C153" s="223"/>
      <c r="D153" s="213"/>
      <c r="E153" s="227"/>
      <c r="F153" s="213"/>
      <c r="G153" s="226"/>
      <c r="H153" s="213"/>
      <c r="I153" s="226"/>
      <c r="J153" s="213"/>
      <c r="K153" s="213"/>
      <c r="L153" s="276"/>
      <c r="M153" s="282"/>
      <c r="N153" s="226"/>
      <c r="O153" s="225"/>
      <c r="P153" s="213"/>
      <c r="Q153" s="226"/>
      <c r="R153" s="213"/>
      <c r="S153" s="226"/>
      <c r="T153" s="215"/>
      <c r="U153" s="226"/>
      <c r="V153" s="215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249">
        <v>0</v>
      </c>
      <c r="AJ153" s="283">
        <v>53</v>
      </c>
      <c r="AK153" s="93">
        <v>10.45</v>
      </c>
      <c r="AL153" s="93">
        <v>0</v>
      </c>
      <c r="AM153" s="93">
        <v>170.25</v>
      </c>
      <c r="AN153" s="252">
        <v>41.75</v>
      </c>
      <c r="AO153" s="93">
        <v>15.2</v>
      </c>
      <c r="AP153" s="93">
        <v>0</v>
      </c>
      <c r="AQ153" s="93">
        <v>247.6</v>
      </c>
      <c r="AR153" s="253">
        <v>0.3</v>
      </c>
      <c r="AS153" s="93">
        <v>0</v>
      </c>
      <c r="AT153" s="93">
        <v>95.15</v>
      </c>
      <c r="AU153" s="93">
        <v>0</v>
      </c>
      <c r="AV153" s="253">
        <v>0.28000000000000003</v>
      </c>
      <c r="AW153" s="93">
        <v>0.01</v>
      </c>
      <c r="AX153" s="93">
        <v>95.37</v>
      </c>
      <c r="AY153" s="93">
        <v>0.1</v>
      </c>
      <c r="AZ153" s="390" t="s">
        <v>1761</v>
      </c>
      <c r="BA153" s="93"/>
      <c r="BB153" s="282" t="s">
        <v>104</v>
      </c>
      <c r="BC153" s="228">
        <v>0.3</v>
      </c>
      <c r="BD153" s="249">
        <v>4.0000000000000001E-3</v>
      </c>
      <c r="BE153" s="249">
        <v>12.27</v>
      </c>
      <c r="BF153" s="249">
        <v>3.11</v>
      </c>
      <c r="BG153" s="249">
        <v>0</v>
      </c>
      <c r="BH153" s="249">
        <v>1029.06</v>
      </c>
      <c r="BI153" s="255">
        <v>0.3</v>
      </c>
      <c r="BJ153" s="249">
        <v>4.0000000000000001E-3</v>
      </c>
      <c r="BK153" s="249">
        <v>0</v>
      </c>
      <c r="BL153" s="249">
        <v>1.43</v>
      </c>
      <c r="BM153" s="255">
        <v>0.3</v>
      </c>
      <c r="BN153" s="249">
        <v>0.01</v>
      </c>
      <c r="BO153" s="249">
        <v>1.05</v>
      </c>
      <c r="BP153" s="249">
        <v>3.24</v>
      </c>
      <c r="BQ153" s="253">
        <v>0.28999999999999998</v>
      </c>
      <c r="BR153" s="93">
        <v>4.0000000000000001E-3</v>
      </c>
      <c r="BS153" s="276">
        <v>3.19</v>
      </c>
      <c r="BT153" s="277">
        <v>1.34</v>
      </c>
      <c r="BU153" s="276"/>
      <c r="BV153" s="277"/>
      <c r="BW153" s="276"/>
      <c r="BX153" s="276"/>
      <c r="BY153" s="277"/>
      <c r="BZ153" s="276"/>
      <c r="CA153" s="276"/>
      <c r="CB153" s="276"/>
      <c r="CC153" s="276"/>
      <c r="CD153" s="276"/>
      <c r="CE153" s="276"/>
      <c r="CF153" s="276"/>
      <c r="CG153" s="277"/>
      <c r="CH153" s="276"/>
      <c r="CI153" s="277"/>
      <c r="CJ153" s="276"/>
      <c r="CK153" s="277"/>
      <c r="CL153" s="276"/>
      <c r="CM153" s="277"/>
      <c r="CN153" s="276"/>
      <c r="CO153" s="277"/>
      <c r="CP153" s="276"/>
      <c r="CQ153" s="276"/>
      <c r="CR153" s="277"/>
      <c r="CS153" s="276"/>
      <c r="CT153" s="276"/>
      <c r="CU153" s="277"/>
      <c r="CV153" s="276"/>
      <c r="CW153" s="276"/>
      <c r="CX153" s="276"/>
      <c r="CY153" s="276"/>
      <c r="CZ153" s="277"/>
      <c r="DA153" s="276"/>
      <c r="DB153" s="276"/>
      <c r="DC153" s="277"/>
      <c r="DD153" s="276"/>
      <c r="DE153" s="276"/>
      <c r="DF153" s="277"/>
      <c r="DG153" s="276"/>
      <c r="DH153" s="276"/>
      <c r="DI153" s="276"/>
      <c r="DJ153" s="276"/>
      <c r="DK153" s="277"/>
      <c r="DL153" s="276"/>
      <c r="DM153" s="276"/>
      <c r="DN153" s="277"/>
      <c r="DO153" s="276"/>
      <c r="DP153" s="276"/>
      <c r="DQ153" s="276"/>
      <c r="DR153" s="276"/>
      <c r="DS153" s="276"/>
      <c r="DT153" s="276"/>
      <c r="DU153" s="276"/>
      <c r="DV153" s="276"/>
      <c r="DW153" s="276"/>
      <c r="DX153" s="276"/>
      <c r="DY153" s="276"/>
      <c r="DZ153" s="276"/>
      <c r="EA153" s="276"/>
      <c r="EB153" s="276"/>
      <c r="EC153" s="276"/>
      <c r="ED153" s="276"/>
      <c r="EE153" s="276"/>
      <c r="EF153" s="276"/>
      <c r="EG153" s="276"/>
      <c r="EH153" s="276"/>
      <c r="EI153" s="276"/>
      <c r="EJ153" s="276"/>
      <c r="EK153" s="276"/>
      <c r="EL153" s="276"/>
      <c r="EM153" s="276"/>
      <c r="EN153" s="276"/>
      <c r="EO153" s="276"/>
      <c r="EP153" s="276"/>
      <c r="EQ153" s="276"/>
      <c r="ER153" s="276"/>
      <c r="ES153" s="276"/>
      <c r="ET153" s="276"/>
    </row>
    <row r="154" spans="1:150" x14ac:dyDescent="0.25">
      <c r="A154" s="283" t="s">
        <v>110</v>
      </c>
      <c r="B154" s="228">
        <v>1.1399999999999999</v>
      </c>
      <c r="C154" s="223"/>
      <c r="D154" s="213"/>
      <c r="E154" s="227"/>
      <c r="F154" s="213"/>
      <c r="G154" s="226"/>
      <c r="H154" s="213"/>
      <c r="I154" s="226"/>
      <c r="J154" s="213"/>
      <c r="K154" s="213"/>
      <c r="L154" s="276"/>
      <c r="M154" s="283"/>
      <c r="N154" s="226"/>
      <c r="O154" s="227"/>
      <c r="P154" s="213"/>
      <c r="Q154" s="226"/>
      <c r="R154" s="213"/>
      <c r="S154" s="226"/>
      <c r="T154" s="215"/>
      <c r="U154" s="226"/>
      <c r="V154" s="215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249">
        <v>7.0000000000000007E-2</v>
      </c>
      <c r="AJ154" s="283">
        <v>11.5</v>
      </c>
      <c r="AK154" s="93">
        <v>1.5</v>
      </c>
      <c r="AL154" s="93">
        <v>0</v>
      </c>
      <c r="AM154" s="93">
        <v>131.58000000000001</v>
      </c>
      <c r="AN154" s="252">
        <v>15.4</v>
      </c>
      <c r="AO154" s="93">
        <v>7.21</v>
      </c>
      <c r="AP154" s="93">
        <v>0</v>
      </c>
      <c r="AQ154" s="93">
        <v>632.66999999999996</v>
      </c>
      <c r="AR154" s="253">
        <v>1.19</v>
      </c>
      <c r="AS154" s="93">
        <v>0</v>
      </c>
      <c r="AT154" s="93">
        <v>0</v>
      </c>
      <c r="AU154" s="93">
        <v>0</v>
      </c>
      <c r="AV154" s="253">
        <v>1.1399999999999999</v>
      </c>
      <c r="AW154" s="93">
        <v>0.03</v>
      </c>
      <c r="AX154" s="93">
        <v>0.28999999999999998</v>
      </c>
      <c r="AY154" s="93">
        <v>2.41</v>
      </c>
      <c r="AZ154" s="390" t="s">
        <v>1761</v>
      </c>
      <c r="BA154" s="93"/>
      <c r="BB154" s="283" t="s">
        <v>110</v>
      </c>
      <c r="BC154" s="228">
        <v>1.21</v>
      </c>
      <c r="BD154" s="249">
        <v>0.02</v>
      </c>
      <c r="BE154" s="223">
        <v>7.4500000000000011</v>
      </c>
      <c r="BF154" s="249">
        <v>1.78</v>
      </c>
      <c r="BG154" s="249">
        <v>0</v>
      </c>
      <c r="BH154" s="249">
        <v>147.26</v>
      </c>
      <c r="BI154" s="255">
        <v>1.21</v>
      </c>
      <c r="BJ154" s="249">
        <v>0.02</v>
      </c>
      <c r="BK154" s="249">
        <v>0</v>
      </c>
      <c r="BL154" s="249">
        <v>1.43</v>
      </c>
      <c r="BM154" s="255">
        <v>1.2</v>
      </c>
      <c r="BN154" s="249">
        <v>0.04</v>
      </c>
      <c r="BO154" s="249">
        <v>1.1000000000000001</v>
      </c>
      <c r="BP154" s="249">
        <v>3.34</v>
      </c>
      <c r="BQ154" s="253">
        <v>1.17</v>
      </c>
      <c r="BR154" s="93">
        <v>0.01</v>
      </c>
      <c r="BS154" s="276">
        <v>3.03</v>
      </c>
      <c r="BT154" s="277">
        <v>1.2</v>
      </c>
      <c r="BU154" s="276"/>
      <c r="BV154" s="277"/>
      <c r="BW154" s="276"/>
      <c r="BX154" s="276"/>
      <c r="BY154" s="277"/>
      <c r="BZ154" s="276"/>
      <c r="CA154" s="276"/>
      <c r="CB154" s="276"/>
      <c r="CC154" s="276"/>
      <c r="CD154" s="276"/>
      <c r="CE154" s="276"/>
      <c r="CF154" s="276"/>
      <c r="CG154" s="277"/>
      <c r="CH154" s="276"/>
      <c r="CI154" s="277"/>
      <c r="CJ154" s="276"/>
      <c r="CK154" s="277"/>
      <c r="CL154" s="276"/>
      <c r="CM154" s="277"/>
      <c r="CN154" s="276"/>
      <c r="CO154" s="277"/>
      <c r="CP154" s="276"/>
      <c r="CQ154" s="276"/>
      <c r="CR154" s="277"/>
      <c r="CS154" s="276"/>
      <c r="CT154" s="276"/>
      <c r="CU154" s="277"/>
      <c r="CV154" s="276"/>
      <c r="CW154" s="276"/>
      <c r="CX154" s="276"/>
      <c r="CY154" s="276"/>
      <c r="CZ154" s="277"/>
      <c r="DA154" s="276"/>
      <c r="DB154" s="276"/>
      <c r="DC154" s="277"/>
      <c r="DD154" s="276"/>
      <c r="DE154" s="276"/>
      <c r="DF154" s="277"/>
      <c r="DG154" s="276"/>
      <c r="DH154" s="276"/>
      <c r="DI154" s="276"/>
      <c r="DJ154" s="276"/>
      <c r="DK154" s="277"/>
      <c r="DL154" s="276"/>
      <c r="DM154" s="276"/>
      <c r="DN154" s="277"/>
      <c r="DO154" s="276"/>
      <c r="DP154" s="276"/>
      <c r="DQ154" s="276"/>
      <c r="DR154" s="276"/>
      <c r="DS154" s="276"/>
      <c r="DT154" s="276"/>
      <c r="DU154" s="276"/>
      <c r="DV154" s="276"/>
      <c r="DW154" s="276"/>
      <c r="DX154" s="276"/>
      <c r="DY154" s="276"/>
      <c r="DZ154" s="276"/>
      <c r="EA154" s="276"/>
      <c r="EB154" s="276"/>
      <c r="EC154" s="276"/>
      <c r="ED154" s="276"/>
      <c r="EE154" s="276"/>
      <c r="EF154" s="276"/>
      <c r="EG154" s="276"/>
      <c r="EH154" s="276"/>
      <c r="EI154" s="276"/>
      <c r="EJ154" s="276"/>
      <c r="EK154" s="276"/>
      <c r="EL154" s="276"/>
      <c r="EM154" s="276"/>
      <c r="EN154" s="276"/>
      <c r="EO154" s="276"/>
      <c r="EP154" s="276"/>
      <c r="EQ154" s="276"/>
      <c r="ER154" s="276"/>
      <c r="ES154" s="276"/>
      <c r="ET154" s="276"/>
    </row>
    <row r="155" spans="1:150" x14ac:dyDescent="0.25">
      <c r="A155" s="282" t="s">
        <v>118</v>
      </c>
      <c r="B155" s="249">
        <v>98.8</v>
      </c>
      <c r="C155" s="224"/>
      <c r="D155" s="213"/>
      <c r="E155" s="226"/>
      <c r="F155" s="213"/>
      <c r="G155" s="226"/>
      <c r="H155" s="213"/>
      <c r="I155" s="226"/>
      <c r="J155" s="213"/>
      <c r="K155" s="213"/>
      <c r="L155" s="276"/>
      <c r="M155" s="302"/>
      <c r="N155" s="225"/>
      <c r="O155" s="225"/>
      <c r="P155" s="213"/>
      <c r="Q155" s="226"/>
      <c r="R155" s="213"/>
      <c r="S155" s="226"/>
      <c r="T155" s="215"/>
      <c r="U155" s="226"/>
      <c r="V155" s="215"/>
      <c r="W155" s="276"/>
      <c r="X155" s="276"/>
      <c r="Y155" s="276"/>
      <c r="Z155" s="276"/>
      <c r="AA155" s="276"/>
      <c r="AB155" s="276"/>
      <c r="AC155" s="276"/>
      <c r="AD155" s="276"/>
      <c r="AE155" s="276"/>
      <c r="AF155" s="276"/>
      <c r="AG155" s="276"/>
      <c r="AH155" s="276"/>
      <c r="AI155" s="249">
        <v>8.83</v>
      </c>
      <c r="AJ155" s="302">
        <v>857.33</v>
      </c>
      <c r="AK155" s="302">
        <v>24.03</v>
      </c>
      <c r="AL155" s="276">
        <v>99.38</v>
      </c>
      <c r="AM155" s="276">
        <v>2.1000000000000001E-2</v>
      </c>
      <c r="AN155" s="253">
        <v>0.6</v>
      </c>
      <c r="AO155" s="93">
        <v>0</v>
      </c>
      <c r="AP155" s="93">
        <v>99.4</v>
      </c>
      <c r="AQ155" s="93">
        <v>0</v>
      </c>
      <c r="AR155" s="253">
        <v>0.6</v>
      </c>
      <c r="AS155" s="93">
        <v>0</v>
      </c>
      <c r="AT155" s="93">
        <v>99.4</v>
      </c>
      <c r="AU155" s="93">
        <v>0</v>
      </c>
      <c r="AV155" s="253">
        <v>0.56999999999999995</v>
      </c>
      <c r="AW155" s="93">
        <v>0.01</v>
      </c>
      <c r="AX155" s="93">
        <v>99.42</v>
      </c>
      <c r="AY155" s="93">
        <v>0.01</v>
      </c>
      <c r="AZ155" s="390" t="s">
        <v>1761</v>
      </c>
      <c r="BA155" s="93"/>
      <c r="BB155" s="282" t="s">
        <v>118</v>
      </c>
      <c r="BC155" s="249">
        <v>15.17</v>
      </c>
      <c r="BD155" s="249">
        <v>3.38</v>
      </c>
      <c r="BE155" s="249">
        <v>13.4</v>
      </c>
      <c r="BF155" s="249">
        <v>1.82</v>
      </c>
      <c r="BG155" s="249">
        <v>11.65</v>
      </c>
      <c r="BH155" s="249">
        <v>12.03</v>
      </c>
      <c r="BI155" s="255">
        <v>0.6</v>
      </c>
      <c r="BJ155" s="249">
        <v>0.01</v>
      </c>
      <c r="BK155" s="249">
        <v>96.01</v>
      </c>
      <c r="BL155" s="249">
        <v>0.06</v>
      </c>
      <c r="BM155" s="255">
        <v>0.6</v>
      </c>
      <c r="BN155" s="249">
        <v>0.02</v>
      </c>
      <c r="BO155" s="249">
        <v>96.05</v>
      </c>
      <c r="BP155" s="249">
        <v>0.13</v>
      </c>
      <c r="BQ155" s="253">
        <v>0.6</v>
      </c>
      <c r="BR155" s="93">
        <v>0.01</v>
      </c>
      <c r="BS155" s="276">
        <v>96.14</v>
      </c>
      <c r="BT155" s="277">
        <v>0.06</v>
      </c>
      <c r="BU155" s="276"/>
      <c r="BV155" s="277"/>
      <c r="BW155" s="276"/>
      <c r="BX155" s="276"/>
      <c r="BY155" s="277"/>
      <c r="BZ155" s="276"/>
      <c r="CA155" s="276"/>
      <c r="CB155" s="276"/>
      <c r="CC155" s="276"/>
      <c r="CD155" s="276"/>
      <c r="CE155" s="276"/>
      <c r="CF155" s="276"/>
      <c r="CG155" s="277"/>
      <c r="CH155" s="276"/>
      <c r="CI155" s="277"/>
      <c r="CJ155" s="276"/>
      <c r="CK155" s="277"/>
      <c r="CL155" s="276"/>
      <c r="CM155" s="277"/>
      <c r="CN155" s="276"/>
      <c r="CO155" s="277"/>
      <c r="CP155" s="276"/>
      <c r="CQ155" s="276"/>
      <c r="CR155" s="277"/>
      <c r="CS155" s="276"/>
      <c r="CT155" s="276"/>
      <c r="CU155" s="277"/>
      <c r="CV155" s="276"/>
      <c r="CW155" s="276"/>
      <c r="CX155" s="276"/>
      <c r="CY155" s="276"/>
      <c r="CZ155" s="277"/>
      <c r="DA155" s="276"/>
      <c r="DB155" s="276"/>
      <c r="DC155" s="277"/>
      <c r="DD155" s="276"/>
      <c r="DE155" s="276"/>
      <c r="DF155" s="277"/>
      <c r="DG155" s="276"/>
      <c r="DH155" s="276"/>
      <c r="DI155" s="276"/>
      <c r="DJ155" s="276"/>
      <c r="DK155" s="277"/>
      <c r="DL155" s="276"/>
      <c r="DM155" s="276"/>
      <c r="DN155" s="277"/>
      <c r="DO155" s="276"/>
      <c r="DP155" s="276"/>
      <c r="DQ155" s="276"/>
      <c r="DR155" s="276"/>
      <c r="DS155" s="276"/>
      <c r="DT155" s="276"/>
      <c r="DU155" s="276"/>
      <c r="DV155" s="276"/>
      <c r="DW155" s="276"/>
      <c r="DX155" s="276"/>
      <c r="DY155" s="276"/>
      <c r="DZ155" s="276"/>
      <c r="EA155" s="276"/>
      <c r="EB155" s="276"/>
      <c r="EC155" s="276"/>
      <c r="ED155" s="276"/>
      <c r="EE155" s="276"/>
      <c r="EF155" s="276"/>
      <c r="EG155" s="276"/>
      <c r="EH155" s="276"/>
      <c r="EI155" s="276"/>
      <c r="EJ155" s="276"/>
      <c r="EK155" s="276"/>
      <c r="EL155" s="276"/>
      <c r="EM155" s="276"/>
      <c r="EN155" s="276"/>
      <c r="EO155" s="276"/>
      <c r="EP155" s="276"/>
      <c r="EQ155" s="276"/>
      <c r="ER155" s="276"/>
      <c r="ES155" s="276"/>
      <c r="ET155" s="276"/>
    </row>
    <row r="156" spans="1:150" x14ac:dyDescent="0.25">
      <c r="A156" s="283" t="s">
        <v>124</v>
      </c>
      <c r="B156" s="228">
        <v>0.56999999999999995</v>
      </c>
      <c r="C156" s="223"/>
      <c r="D156" s="213"/>
      <c r="E156" s="227"/>
      <c r="F156" s="213"/>
      <c r="G156" s="226"/>
      <c r="H156" s="213"/>
      <c r="I156" s="226"/>
      <c r="J156" s="213"/>
      <c r="K156" s="213"/>
      <c r="L156" s="276"/>
      <c r="M156" s="283"/>
      <c r="N156" s="227"/>
      <c r="O156" s="225"/>
      <c r="P156" s="213"/>
      <c r="Q156" s="226"/>
      <c r="R156" s="213"/>
      <c r="S156" s="226"/>
      <c r="T156" s="215"/>
      <c r="U156" s="226"/>
      <c r="V156" s="215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249">
        <v>0.03</v>
      </c>
      <c r="AJ156" s="283">
        <v>34.07</v>
      </c>
      <c r="AK156" s="93">
        <v>2.23</v>
      </c>
      <c r="AL156" s="93">
        <v>0</v>
      </c>
      <c r="AM156" s="93">
        <v>392.39</v>
      </c>
      <c r="AN156" s="252">
        <v>10.45</v>
      </c>
      <c r="AO156" s="93">
        <v>0.21</v>
      </c>
      <c r="AP156" s="93">
        <v>0</v>
      </c>
      <c r="AQ156" s="93">
        <v>-864.05</v>
      </c>
      <c r="AR156" s="253">
        <v>0.6</v>
      </c>
      <c r="AS156" s="93">
        <v>0</v>
      </c>
      <c r="AT156" s="93">
        <v>0</v>
      </c>
      <c r="AU156" s="93">
        <v>0</v>
      </c>
      <c r="AV156" s="253">
        <v>0.56999999999999995</v>
      </c>
      <c r="AW156" s="93">
        <v>0.01</v>
      </c>
      <c r="AX156" s="93">
        <v>0</v>
      </c>
      <c r="AY156" s="93">
        <v>2.21</v>
      </c>
      <c r="AZ156" s="390" t="s">
        <v>1761</v>
      </c>
      <c r="BA156" s="93"/>
      <c r="BB156" s="283" t="s">
        <v>124</v>
      </c>
      <c r="BC156" s="223">
        <v>9.09</v>
      </c>
      <c r="BD156" s="249">
        <v>2.2799999999999998</v>
      </c>
      <c r="BE156" s="249">
        <v>12.33</v>
      </c>
      <c r="BF156" s="249">
        <v>2.3199999999999998</v>
      </c>
      <c r="BG156" s="249">
        <v>0</v>
      </c>
      <c r="BH156" s="249">
        <v>25.5</v>
      </c>
      <c r="BI156" s="255">
        <v>0.6</v>
      </c>
      <c r="BJ156" s="249">
        <v>0.01</v>
      </c>
      <c r="BK156" s="249">
        <v>93.34</v>
      </c>
      <c r="BL156" s="249">
        <v>0.1</v>
      </c>
      <c r="BM156" s="255">
        <v>0.6</v>
      </c>
      <c r="BN156" s="249">
        <v>0.02</v>
      </c>
      <c r="BO156" s="249">
        <v>93.42</v>
      </c>
      <c r="BP156" s="249">
        <v>0.22</v>
      </c>
      <c r="BQ156" s="253">
        <v>0.6</v>
      </c>
      <c r="BR156" s="93">
        <v>0.01</v>
      </c>
      <c r="BS156" s="276">
        <v>93.56</v>
      </c>
      <c r="BT156" s="277">
        <v>0.1</v>
      </c>
      <c r="BU156" s="276"/>
      <c r="BV156" s="277"/>
      <c r="BW156" s="276"/>
      <c r="BX156" s="276"/>
      <c r="BY156" s="277"/>
      <c r="BZ156" s="276"/>
      <c r="CA156" s="276"/>
      <c r="CB156" s="276"/>
      <c r="CC156" s="276"/>
      <c r="CD156" s="276"/>
      <c r="CE156" s="276"/>
      <c r="CF156" s="276"/>
      <c r="CG156" s="277"/>
      <c r="CH156" s="276"/>
      <c r="CI156" s="277"/>
      <c r="CJ156" s="276"/>
      <c r="CK156" s="277"/>
      <c r="CL156" s="276"/>
      <c r="CM156" s="277"/>
      <c r="CN156" s="276"/>
      <c r="CO156" s="277"/>
      <c r="CP156" s="276"/>
      <c r="CQ156" s="276"/>
      <c r="CR156" s="277"/>
      <c r="CS156" s="276"/>
      <c r="CT156" s="276"/>
      <c r="CU156" s="277"/>
      <c r="CV156" s="276"/>
      <c r="CW156" s="276"/>
      <c r="CX156" s="276"/>
      <c r="CY156" s="276"/>
      <c r="CZ156" s="277"/>
      <c r="DA156" s="276"/>
      <c r="DB156" s="276"/>
      <c r="DC156" s="277"/>
      <c r="DD156" s="276"/>
      <c r="DE156" s="276"/>
      <c r="DF156" s="277"/>
      <c r="DG156" s="276"/>
      <c r="DH156" s="276"/>
      <c r="DI156" s="276"/>
      <c r="DJ156" s="276"/>
      <c r="DK156" s="277"/>
      <c r="DL156" s="276"/>
      <c r="DM156" s="276"/>
      <c r="DN156" s="277"/>
      <c r="DO156" s="276"/>
      <c r="DP156" s="276"/>
      <c r="DQ156" s="276"/>
      <c r="DR156" s="276"/>
      <c r="DS156" s="276"/>
      <c r="DT156" s="276"/>
      <c r="DU156" s="276"/>
      <c r="DV156" s="276"/>
      <c r="DW156" s="276"/>
      <c r="DX156" s="276"/>
      <c r="DY156" s="276"/>
      <c r="DZ156" s="276"/>
      <c r="EA156" s="276"/>
      <c r="EB156" s="276"/>
      <c r="EC156" s="276"/>
      <c r="ED156" s="276"/>
      <c r="EE156" s="276"/>
      <c r="EF156" s="276"/>
      <c r="EG156" s="276"/>
      <c r="EH156" s="276"/>
      <c r="EI156" s="276"/>
      <c r="EJ156" s="276"/>
      <c r="EK156" s="276"/>
      <c r="EL156" s="276"/>
      <c r="EM156" s="276"/>
      <c r="EN156" s="276"/>
      <c r="EO156" s="276"/>
      <c r="EP156" s="276"/>
      <c r="EQ156" s="276"/>
      <c r="ER156" s="276"/>
      <c r="ES156" s="276"/>
      <c r="ET156" s="276"/>
    </row>
    <row r="157" spans="1:150" x14ac:dyDescent="0.25">
      <c r="A157" s="282" t="s">
        <v>129</v>
      </c>
      <c r="B157" s="249">
        <v>5320</v>
      </c>
      <c r="C157" s="223"/>
      <c r="D157" s="213"/>
      <c r="E157" s="225"/>
      <c r="F157" s="213"/>
      <c r="G157" s="225"/>
      <c r="H157" s="213"/>
      <c r="I157" s="225"/>
      <c r="J157" s="213"/>
      <c r="K157" s="213"/>
      <c r="L157" s="276"/>
      <c r="M157" s="282"/>
      <c r="N157" s="225"/>
      <c r="O157" s="225"/>
      <c r="P157" s="213"/>
      <c r="Q157" s="225"/>
      <c r="R157" s="213"/>
      <c r="S157" s="225"/>
      <c r="T157" s="215"/>
      <c r="U157" s="225"/>
      <c r="V157" s="215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249">
        <v>319.52999999999997</v>
      </c>
      <c r="AJ157" s="283">
        <v>23400</v>
      </c>
      <c r="AK157" s="301">
        <v>2787.47</v>
      </c>
      <c r="AL157" s="93">
        <v>0</v>
      </c>
      <c r="AM157" s="93">
        <v>52.4</v>
      </c>
      <c r="AN157" s="407">
        <v>2830</v>
      </c>
      <c r="AO157" s="93">
        <v>831.92</v>
      </c>
      <c r="AP157" s="93">
        <v>46.8</v>
      </c>
      <c r="AQ157" s="93">
        <v>15.64</v>
      </c>
      <c r="AR157" s="407">
        <v>452</v>
      </c>
      <c r="AS157" s="93">
        <v>122.57</v>
      </c>
      <c r="AT157" s="93">
        <v>91.5</v>
      </c>
      <c r="AU157" s="93">
        <v>2.2999999999999998</v>
      </c>
      <c r="AV157" s="407">
        <v>128.57</v>
      </c>
      <c r="AW157" s="93">
        <v>63.24</v>
      </c>
      <c r="AX157" s="93">
        <v>97.58</v>
      </c>
      <c r="AY157" s="93">
        <v>1.19</v>
      </c>
      <c r="AZ157" s="390" t="s">
        <v>1761</v>
      </c>
      <c r="BA157" s="93"/>
      <c r="BB157" s="282" t="s">
        <v>129</v>
      </c>
      <c r="BC157" s="249">
        <v>23633.33</v>
      </c>
      <c r="BD157" s="249">
        <v>5960.14</v>
      </c>
      <c r="BE157" s="249">
        <v>18166.669999999998</v>
      </c>
      <c r="BF157" s="249">
        <v>1877.05</v>
      </c>
      <c r="BG157" s="249">
        <v>23.13</v>
      </c>
      <c r="BH157" s="249">
        <v>7.94</v>
      </c>
      <c r="BI157" s="408">
        <v>2300</v>
      </c>
      <c r="BJ157" s="249">
        <v>452.11</v>
      </c>
      <c r="BK157" s="249">
        <v>90.27</v>
      </c>
      <c r="BL157" s="249">
        <v>1.91</v>
      </c>
      <c r="BM157" s="408">
        <v>1296.67</v>
      </c>
      <c r="BN157" s="249">
        <v>105.04</v>
      </c>
      <c r="BO157" s="249">
        <v>94.51</v>
      </c>
      <c r="BP157" s="249">
        <v>0.44</v>
      </c>
      <c r="BQ157" s="407">
        <v>144.66999999999999</v>
      </c>
      <c r="BR157" s="93">
        <v>15.01</v>
      </c>
      <c r="BS157" s="276">
        <v>99.39</v>
      </c>
      <c r="BT157" s="277">
        <v>0.06</v>
      </c>
      <c r="BU157" s="276"/>
      <c r="BV157" s="277"/>
      <c r="BW157" s="276"/>
      <c r="BX157" s="276"/>
      <c r="BY157" s="277"/>
      <c r="BZ157" s="276"/>
      <c r="CA157" s="276"/>
      <c r="CB157" s="276"/>
      <c r="CC157" s="276"/>
      <c r="CD157" s="276"/>
      <c r="CE157" s="276"/>
      <c r="CF157" s="276"/>
      <c r="CG157" s="277"/>
      <c r="CH157" s="276"/>
      <c r="CI157" s="277"/>
      <c r="CJ157" s="276"/>
      <c r="CK157" s="277"/>
      <c r="CL157" s="276"/>
      <c r="CM157" s="277"/>
      <c r="CN157" s="276"/>
      <c r="CO157" s="277"/>
      <c r="CP157" s="276"/>
      <c r="CQ157" s="276"/>
      <c r="CR157" s="277"/>
      <c r="CS157" s="276"/>
      <c r="CT157" s="276"/>
      <c r="CU157" s="277"/>
      <c r="CV157" s="276"/>
      <c r="CW157" s="276"/>
      <c r="CX157" s="276"/>
      <c r="CY157" s="276"/>
      <c r="CZ157" s="277"/>
      <c r="DA157" s="276"/>
      <c r="DB157" s="276"/>
      <c r="DC157" s="277"/>
      <c r="DD157" s="276"/>
      <c r="DE157" s="276"/>
      <c r="DF157" s="277"/>
      <c r="DG157" s="276"/>
      <c r="DH157" s="276"/>
      <c r="DI157" s="276"/>
      <c r="DJ157" s="276"/>
      <c r="DK157" s="277"/>
      <c r="DL157" s="276"/>
      <c r="DM157" s="276"/>
      <c r="DN157" s="277"/>
      <c r="DO157" s="276"/>
      <c r="DP157" s="276"/>
      <c r="DQ157" s="276"/>
      <c r="DR157" s="276"/>
      <c r="DS157" s="276"/>
      <c r="DT157" s="276"/>
      <c r="DU157" s="276"/>
      <c r="DV157" s="276"/>
      <c r="DW157" s="276"/>
      <c r="DX157" s="276"/>
      <c r="DY157" s="276"/>
      <c r="DZ157" s="276"/>
      <c r="EA157" s="276"/>
      <c r="EB157" s="276"/>
      <c r="EC157" s="276"/>
      <c r="ED157" s="276"/>
      <c r="EE157" s="276"/>
      <c r="EF157" s="276"/>
      <c r="EG157" s="276"/>
      <c r="EH157" s="276"/>
      <c r="EI157" s="276"/>
      <c r="EJ157" s="276"/>
      <c r="EK157" s="276"/>
      <c r="EL157" s="276"/>
      <c r="EM157" s="276"/>
      <c r="EN157" s="276"/>
      <c r="EO157" s="276"/>
      <c r="EP157" s="276"/>
      <c r="EQ157" s="276"/>
      <c r="ER157" s="276"/>
      <c r="ES157" s="276"/>
      <c r="ET157" s="276"/>
    </row>
    <row r="158" spans="1:150" x14ac:dyDescent="0.25">
      <c r="A158" s="283" t="s">
        <v>139</v>
      </c>
      <c r="B158" s="228">
        <v>0.28000000000000003</v>
      </c>
      <c r="C158" s="223"/>
      <c r="D158" s="213"/>
      <c r="E158" s="225"/>
      <c r="F158" s="213"/>
      <c r="G158" s="226"/>
      <c r="H158" s="213"/>
      <c r="I158" s="226"/>
      <c r="J158" s="213"/>
      <c r="K158" s="213"/>
      <c r="L158" s="276"/>
      <c r="M158" s="283"/>
      <c r="N158" s="225"/>
      <c r="O158" s="225"/>
      <c r="P158" s="213"/>
      <c r="Q158" s="225"/>
      <c r="R158" s="213"/>
      <c r="S158" s="225"/>
      <c r="T158" s="215"/>
      <c r="U158" s="225"/>
      <c r="V158" s="215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249">
        <v>0.02</v>
      </c>
      <c r="AJ158" s="283">
        <v>12.340000000000002</v>
      </c>
      <c r="AK158" s="93">
        <v>5.9</v>
      </c>
      <c r="AL158" s="93">
        <v>0</v>
      </c>
      <c r="AM158" s="93">
        <v>2072.48</v>
      </c>
      <c r="AN158" s="407">
        <v>26.599999999999998</v>
      </c>
      <c r="AO158" s="93">
        <v>0.90000000000000036</v>
      </c>
      <c r="AP158" s="93">
        <v>0</v>
      </c>
      <c r="AQ158" s="93">
        <v>316.16000000000003</v>
      </c>
      <c r="AR158" s="253">
        <v>0.3</v>
      </c>
      <c r="AS158" s="93">
        <v>0</v>
      </c>
      <c r="AT158" s="93">
        <v>0</v>
      </c>
      <c r="AU158" s="93">
        <v>0</v>
      </c>
      <c r="AV158" s="253">
        <v>0.28000000000000003</v>
      </c>
      <c r="AW158" s="93">
        <v>0.01</v>
      </c>
      <c r="AX158" s="93">
        <v>0.17</v>
      </c>
      <c r="AY158" s="93">
        <v>2.2000000000000002</v>
      </c>
      <c r="AZ158" s="390" t="s">
        <v>1761</v>
      </c>
      <c r="BA158" s="93"/>
      <c r="BB158" s="283" t="s">
        <v>139</v>
      </c>
      <c r="BC158" s="249">
        <v>6660</v>
      </c>
      <c r="BD158" s="249">
        <v>1811.05</v>
      </c>
      <c r="BE158" s="249">
        <v>6980</v>
      </c>
      <c r="BF158" s="249">
        <v>1057.73</v>
      </c>
      <c r="BG158" s="249">
        <v>0</v>
      </c>
      <c r="BH158" s="249">
        <v>15.88</v>
      </c>
      <c r="BI158" s="408">
        <v>3560</v>
      </c>
      <c r="BJ158" s="249">
        <v>771.56</v>
      </c>
      <c r="BK158" s="249">
        <v>46.55</v>
      </c>
      <c r="BL158" s="249">
        <v>11.58</v>
      </c>
      <c r="BM158" s="408">
        <v>89.33</v>
      </c>
      <c r="BN158" s="249">
        <v>27.15</v>
      </c>
      <c r="BO158" s="249">
        <v>98.66</v>
      </c>
      <c r="BP158" s="249">
        <v>0.41</v>
      </c>
      <c r="BQ158" s="407">
        <v>26.2</v>
      </c>
      <c r="BR158" s="93">
        <v>3.97</v>
      </c>
      <c r="BS158" s="276">
        <v>99.61</v>
      </c>
      <c r="BT158" s="277">
        <v>0.06</v>
      </c>
      <c r="BU158" s="276"/>
      <c r="BV158" s="277"/>
      <c r="BW158" s="276"/>
      <c r="BX158" s="276"/>
      <c r="BY158" s="277"/>
      <c r="BZ158" s="276"/>
      <c r="CA158" s="276"/>
      <c r="CB158" s="276"/>
      <c r="CC158" s="276"/>
      <c r="CD158" s="276"/>
      <c r="CE158" s="276"/>
      <c r="CF158" s="276"/>
      <c r="CG158" s="277"/>
      <c r="CH158" s="276"/>
      <c r="CI158" s="277"/>
      <c r="CJ158" s="276"/>
      <c r="CK158" s="277"/>
      <c r="CL158" s="276"/>
      <c r="CM158" s="277"/>
      <c r="CN158" s="276"/>
      <c r="CO158" s="277"/>
      <c r="CP158" s="276"/>
      <c r="CQ158" s="276"/>
      <c r="CR158" s="277"/>
      <c r="CS158" s="276"/>
      <c r="CT158" s="276"/>
      <c r="CU158" s="277"/>
      <c r="CV158" s="276"/>
      <c r="CW158" s="276"/>
      <c r="CX158" s="276"/>
      <c r="CY158" s="276"/>
      <c r="CZ158" s="277"/>
      <c r="DA158" s="276"/>
      <c r="DB158" s="276"/>
      <c r="DC158" s="277"/>
      <c r="DD158" s="276"/>
      <c r="DE158" s="276"/>
      <c r="DF158" s="277"/>
      <c r="DG158" s="276"/>
      <c r="DH158" s="276"/>
      <c r="DI158" s="276"/>
      <c r="DJ158" s="276"/>
      <c r="DK158" s="277"/>
      <c r="DL158" s="276"/>
      <c r="DM158" s="276"/>
      <c r="DN158" s="277"/>
      <c r="DO158" s="276"/>
      <c r="DP158" s="276"/>
      <c r="DQ158" s="276"/>
      <c r="DR158" s="276"/>
      <c r="DS158" s="276"/>
      <c r="DT158" s="276"/>
      <c r="DU158" s="276"/>
      <c r="DV158" s="276"/>
      <c r="DW158" s="276"/>
      <c r="DX158" s="276"/>
      <c r="DY158" s="276"/>
      <c r="DZ158" s="276"/>
      <c r="EA158" s="276"/>
      <c r="EB158" s="276"/>
      <c r="EC158" s="276"/>
      <c r="ED158" s="276"/>
      <c r="EE158" s="276"/>
      <c r="EF158" s="276"/>
      <c r="EG158" s="276"/>
      <c r="EH158" s="276"/>
      <c r="EI158" s="276"/>
      <c r="EJ158" s="276"/>
      <c r="EK158" s="276"/>
      <c r="EL158" s="276"/>
      <c r="EM158" s="276"/>
      <c r="EN158" s="276"/>
      <c r="EO158" s="276"/>
      <c r="EP158" s="276"/>
      <c r="EQ158" s="276"/>
      <c r="ER158" s="276"/>
      <c r="ES158" s="276"/>
      <c r="ET158" s="276"/>
    </row>
    <row r="159" spans="1:150" x14ac:dyDescent="0.25">
      <c r="A159" s="282" t="s">
        <v>144</v>
      </c>
      <c r="B159" s="249">
        <v>39.9</v>
      </c>
      <c r="C159" s="223"/>
      <c r="D159" s="213"/>
      <c r="E159" s="225"/>
      <c r="F159" s="213"/>
      <c r="G159" s="226"/>
      <c r="H159" s="213"/>
      <c r="I159" s="226"/>
      <c r="J159" s="213"/>
      <c r="K159" s="213"/>
      <c r="L159" s="276"/>
      <c r="M159" s="282"/>
      <c r="N159" s="225"/>
      <c r="O159" s="225"/>
      <c r="P159" s="213"/>
      <c r="Q159" s="225"/>
      <c r="R159" s="213"/>
      <c r="S159" s="225"/>
      <c r="T159" s="215"/>
      <c r="U159" s="225"/>
      <c r="V159" s="215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249">
        <v>2.25</v>
      </c>
      <c r="AJ159" s="283">
        <v>14.13</v>
      </c>
      <c r="AK159" s="93">
        <v>1.35</v>
      </c>
      <c r="AL159" s="93">
        <v>64.58</v>
      </c>
      <c r="AM159" s="93">
        <v>3.38</v>
      </c>
      <c r="AN159" s="407">
        <v>31</v>
      </c>
      <c r="AO159" s="93">
        <v>4.96</v>
      </c>
      <c r="AP159" s="93">
        <v>22.3</v>
      </c>
      <c r="AQ159" s="93">
        <v>12.42</v>
      </c>
      <c r="AR159" s="253">
        <v>0.6</v>
      </c>
      <c r="AS159" s="93">
        <v>0</v>
      </c>
      <c r="AT159" s="93">
        <v>98.51</v>
      </c>
      <c r="AU159" s="93">
        <v>0</v>
      </c>
      <c r="AV159" s="253">
        <v>0.56999999999999995</v>
      </c>
      <c r="AW159" s="93">
        <v>0.01</v>
      </c>
      <c r="AX159" s="93">
        <v>98.57</v>
      </c>
      <c r="AY159" s="93">
        <v>0.03</v>
      </c>
      <c r="AZ159" s="390" t="s">
        <v>1761</v>
      </c>
      <c r="BA159" s="93"/>
      <c r="BB159" s="282" t="s">
        <v>144</v>
      </c>
      <c r="BC159" s="249">
        <v>16233.33</v>
      </c>
      <c r="BD159" s="249">
        <v>1855.62</v>
      </c>
      <c r="BE159" s="249">
        <v>11533.33</v>
      </c>
      <c r="BF159" s="249">
        <v>1501.11</v>
      </c>
      <c r="BG159" s="249">
        <v>28.95</v>
      </c>
      <c r="BH159" s="249">
        <v>9.25</v>
      </c>
      <c r="BI159" s="408">
        <v>3300</v>
      </c>
      <c r="BJ159" s="249">
        <v>832.89</v>
      </c>
      <c r="BK159" s="249">
        <v>79.67</v>
      </c>
      <c r="BL159" s="249">
        <v>5.13</v>
      </c>
      <c r="BM159" s="408">
        <v>274.67</v>
      </c>
      <c r="BN159" s="249">
        <v>83.28</v>
      </c>
      <c r="BO159" s="249">
        <v>98.31</v>
      </c>
      <c r="BP159" s="249">
        <v>0.51</v>
      </c>
      <c r="BQ159" s="407">
        <v>13.17</v>
      </c>
      <c r="BR159" s="93">
        <v>2.06</v>
      </c>
      <c r="BS159" s="276">
        <v>99.92</v>
      </c>
      <c r="BT159" s="277">
        <v>0.01</v>
      </c>
      <c r="BU159" s="276"/>
      <c r="BV159" s="277"/>
      <c r="BW159" s="276"/>
      <c r="BX159" s="276"/>
      <c r="BY159" s="277"/>
      <c r="BZ159" s="276"/>
      <c r="CA159" s="276"/>
      <c r="CB159" s="276"/>
      <c r="CC159" s="276"/>
      <c r="CD159" s="276"/>
      <c r="CE159" s="276"/>
      <c r="CF159" s="276"/>
      <c r="CG159" s="277"/>
      <c r="CH159" s="276"/>
      <c r="CI159" s="277"/>
      <c r="CJ159" s="276"/>
      <c r="CK159" s="277"/>
      <c r="CL159" s="276"/>
      <c r="CM159" s="277"/>
      <c r="CN159" s="276"/>
      <c r="CO159" s="277"/>
      <c r="CP159" s="276"/>
      <c r="CQ159" s="276"/>
      <c r="CR159" s="277"/>
      <c r="CS159" s="276"/>
      <c r="CT159" s="276"/>
      <c r="CU159" s="277"/>
      <c r="CV159" s="276"/>
      <c r="CW159" s="276"/>
      <c r="CX159" s="276"/>
      <c r="CY159" s="276"/>
      <c r="CZ159" s="277"/>
      <c r="DA159" s="276"/>
      <c r="DB159" s="276"/>
      <c r="DC159" s="277"/>
      <c r="DD159" s="276"/>
      <c r="DE159" s="276"/>
      <c r="DF159" s="277"/>
      <c r="DG159" s="276"/>
      <c r="DH159" s="276"/>
      <c r="DI159" s="276"/>
      <c r="DJ159" s="276"/>
      <c r="DK159" s="277"/>
      <c r="DL159" s="276"/>
      <c r="DM159" s="276"/>
      <c r="DN159" s="277"/>
      <c r="DO159" s="276"/>
      <c r="DP159" s="276"/>
      <c r="DQ159" s="276"/>
      <c r="DR159" s="276"/>
      <c r="DS159" s="276"/>
      <c r="DT159" s="276"/>
      <c r="DU159" s="276"/>
      <c r="DV159" s="276"/>
      <c r="DW159" s="276"/>
      <c r="DX159" s="276"/>
      <c r="DY159" s="276"/>
      <c r="DZ159" s="276"/>
      <c r="EA159" s="276"/>
      <c r="EB159" s="276"/>
      <c r="EC159" s="276"/>
      <c r="ED159" s="276"/>
      <c r="EE159" s="276"/>
      <c r="EF159" s="276"/>
      <c r="EG159" s="276"/>
      <c r="EH159" s="276"/>
      <c r="EI159" s="276"/>
      <c r="EJ159" s="276"/>
      <c r="EK159" s="276"/>
      <c r="EL159" s="276"/>
      <c r="EM159" s="276"/>
      <c r="EN159" s="276"/>
      <c r="EO159" s="276"/>
      <c r="EP159" s="276"/>
      <c r="EQ159" s="276"/>
      <c r="ER159" s="276"/>
      <c r="ES159" s="276"/>
      <c r="ET159" s="276"/>
    </row>
    <row r="160" spans="1:150" x14ac:dyDescent="0.25">
      <c r="A160" s="283" t="s">
        <v>150</v>
      </c>
      <c r="B160" s="249">
        <v>1626.67</v>
      </c>
      <c r="C160" s="223"/>
      <c r="D160" s="213"/>
      <c r="E160" s="225"/>
      <c r="F160" s="213"/>
      <c r="G160" s="225"/>
      <c r="H160" s="213"/>
      <c r="I160" s="225"/>
      <c r="J160" s="213"/>
      <c r="K160" s="213"/>
      <c r="L160" s="276"/>
      <c r="M160" s="283"/>
      <c r="N160" s="225"/>
      <c r="O160" s="225"/>
      <c r="P160" s="213"/>
      <c r="Q160" s="225"/>
      <c r="R160" s="213"/>
      <c r="S160" s="225"/>
      <c r="T160" s="215"/>
      <c r="U160" s="225"/>
      <c r="V160" s="215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249">
        <v>100.17</v>
      </c>
      <c r="AJ160" s="283">
        <v>1203.33</v>
      </c>
      <c r="AK160" s="93">
        <v>100.17</v>
      </c>
      <c r="AL160" s="93">
        <v>26.02</v>
      </c>
      <c r="AM160" s="93">
        <v>6.16</v>
      </c>
      <c r="AN160" s="407">
        <v>674.67</v>
      </c>
      <c r="AO160" s="93">
        <v>54.17</v>
      </c>
      <c r="AP160" s="93">
        <v>58.52</v>
      </c>
      <c r="AQ160" s="93">
        <v>3.33</v>
      </c>
      <c r="AR160" s="407">
        <v>22.77</v>
      </c>
      <c r="AS160" s="93">
        <v>4.45</v>
      </c>
      <c r="AT160" s="93">
        <v>98.6</v>
      </c>
      <c r="AU160" s="93">
        <v>0.27</v>
      </c>
      <c r="AV160" s="252">
        <v>7.02</v>
      </c>
      <c r="AW160" s="93">
        <v>0.96</v>
      </c>
      <c r="AX160" s="93">
        <v>99.57</v>
      </c>
      <c r="AY160" s="93">
        <v>0.06</v>
      </c>
      <c r="AZ160" s="390" t="s">
        <v>1761</v>
      </c>
      <c r="BA160" s="93"/>
      <c r="BB160" s="283" t="s">
        <v>150</v>
      </c>
      <c r="BC160" s="249">
        <v>90466.67</v>
      </c>
      <c r="BD160" s="249">
        <v>13424.73</v>
      </c>
      <c r="BE160" s="249">
        <v>85833.33</v>
      </c>
      <c r="BF160" s="249">
        <v>11309.43</v>
      </c>
      <c r="BG160" s="249">
        <v>5.12</v>
      </c>
      <c r="BH160" s="249">
        <v>12.5</v>
      </c>
      <c r="BI160" s="408">
        <v>15333.33</v>
      </c>
      <c r="BJ160" s="249">
        <v>4331.67</v>
      </c>
      <c r="BK160" s="249">
        <v>83.05</v>
      </c>
      <c r="BL160" s="249">
        <v>4.79</v>
      </c>
      <c r="BM160" s="408">
        <v>2750</v>
      </c>
      <c r="BN160" s="249">
        <v>563.47</v>
      </c>
      <c r="BO160" s="249">
        <v>96.96</v>
      </c>
      <c r="BP160" s="249">
        <v>0.62</v>
      </c>
      <c r="BQ160" s="407">
        <v>83.87</v>
      </c>
      <c r="BR160" s="93">
        <v>1.96</v>
      </c>
      <c r="BS160" s="276">
        <v>99.91</v>
      </c>
      <c r="BT160" s="277">
        <v>0</v>
      </c>
      <c r="BU160" s="276"/>
      <c r="BV160" s="277"/>
      <c r="BW160" s="276"/>
      <c r="BX160" s="276"/>
      <c r="BY160" s="277"/>
      <c r="BZ160" s="276"/>
      <c r="CA160" s="276"/>
      <c r="CB160" s="276"/>
      <c r="CC160" s="276"/>
      <c r="CD160" s="276"/>
      <c r="CE160" s="276"/>
      <c r="CF160" s="276"/>
      <c r="CG160" s="277"/>
      <c r="CH160" s="276"/>
      <c r="CI160" s="277"/>
      <c r="CJ160" s="276"/>
      <c r="CK160" s="277"/>
      <c r="CL160" s="276"/>
      <c r="CM160" s="277"/>
      <c r="CN160" s="276"/>
      <c r="CO160" s="277"/>
      <c r="CP160" s="276"/>
      <c r="CQ160" s="276"/>
      <c r="CR160" s="277"/>
      <c r="CS160" s="276"/>
      <c r="CT160" s="276"/>
      <c r="CU160" s="277"/>
      <c r="CV160" s="276"/>
      <c r="CW160" s="276"/>
      <c r="CX160" s="276"/>
      <c r="CY160" s="276"/>
      <c r="CZ160" s="277"/>
      <c r="DA160" s="276"/>
      <c r="DB160" s="276"/>
      <c r="DC160" s="277"/>
      <c r="DD160" s="276"/>
      <c r="DE160" s="276"/>
      <c r="DF160" s="277"/>
      <c r="DG160" s="276"/>
      <c r="DH160" s="276"/>
      <c r="DI160" s="276"/>
      <c r="DJ160" s="276"/>
      <c r="DK160" s="277"/>
      <c r="DL160" s="276"/>
      <c r="DM160" s="276"/>
      <c r="DN160" s="277"/>
      <c r="DO160" s="276"/>
      <c r="DP160" s="276"/>
      <c r="DQ160" s="276"/>
      <c r="DR160" s="276"/>
      <c r="DS160" s="276"/>
      <c r="DT160" s="276"/>
      <c r="DU160" s="276"/>
      <c r="DV160" s="276"/>
      <c r="DW160" s="276"/>
      <c r="DX160" s="276"/>
      <c r="DY160" s="276"/>
      <c r="DZ160" s="276"/>
      <c r="EA160" s="276"/>
      <c r="EB160" s="276"/>
      <c r="EC160" s="276"/>
      <c r="ED160" s="276"/>
      <c r="EE160" s="276"/>
      <c r="EF160" s="276"/>
      <c r="EG160" s="276"/>
      <c r="EH160" s="276"/>
      <c r="EI160" s="276"/>
      <c r="EJ160" s="276"/>
      <c r="EK160" s="276"/>
      <c r="EL160" s="276"/>
      <c r="EM160" s="276"/>
      <c r="EN160" s="276"/>
      <c r="EO160" s="276"/>
      <c r="EP160" s="276"/>
      <c r="EQ160" s="276"/>
      <c r="ER160" s="276"/>
      <c r="ES160" s="276"/>
      <c r="ET160" s="276"/>
    </row>
    <row r="161" spans="1:150" x14ac:dyDescent="0.25">
      <c r="A161" s="282" t="s">
        <v>159</v>
      </c>
      <c r="B161" s="249">
        <v>65.47</v>
      </c>
      <c r="C161" s="223"/>
      <c r="D161" s="213"/>
      <c r="E161" s="225"/>
      <c r="F161" s="213"/>
      <c r="G161" s="226"/>
      <c r="H161" s="213"/>
      <c r="I161" s="226"/>
      <c r="J161" s="213"/>
      <c r="K161" s="213"/>
      <c r="L161" s="276"/>
      <c r="M161" s="282"/>
      <c r="N161" s="225"/>
      <c r="O161" s="225"/>
      <c r="P161" s="213"/>
      <c r="Q161" s="225"/>
      <c r="R161" s="213"/>
      <c r="S161" s="225"/>
      <c r="T161" s="215"/>
      <c r="U161" s="225"/>
      <c r="V161" s="215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249">
        <v>1.1599999999999999</v>
      </c>
      <c r="AJ161" s="283">
        <v>58.87</v>
      </c>
      <c r="AK161" s="93">
        <v>22.19</v>
      </c>
      <c r="AL161" s="93">
        <v>10.08</v>
      </c>
      <c r="AM161" s="93">
        <v>33.89</v>
      </c>
      <c r="AN161" s="407">
        <v>8.32</v>
      </c>
      <c r="AO161" s="93">
        <v>1.26</v>
      </c>
      <c r="AP161" s="93">
        <v>87.3</v>
      </c>
      <c r="AQ161" s="93">
        <v>1.93</v>
      </c>
      <c r="AR161" s="253">
        <v>1.19</v>
      </c>
      <c r="AS161" s="93">
        <v>0</v>
      </c>
      <c r="AT161" s="93">
        <v>98.18</v>
      </c>
      <c r="AU161" s="93">
        <v>0</v>
      </c>
      <c r="AV161" s="253">
        <v>1.1399999999999999</v>
      </c>
      <c r="AW161" s="93">
        <v>0.03</v>
      </c>
      <c r="AX161" s="93">
        <v>98.26</v>
      </c>
      <c r="AY161" s="93">
        <v>0.04</v>
      </c>
      <c r="AZ161" s="390" t="s">
        <v>1761</v>
      </c>
      <c r="BA161" s="93"/>
      <c r="BB161" s="282" t="s">
        <v>159</v>
      </c>
      <c r="BC161" s="249">
        <v>7876.67</v>
      </c>
      <c r="BD161" s="249">
        <v>2440.17</v>
      </c>
      <c r="BE161" s="249">
        <v>4236.67</v>
      </c>
      <c r="BF161" s="249">
        <v>1032.3399999999999</v>
      </c>
      <c r="BG161" s="249">
        <v>46.21</v>
      </c>
      <c r="BH161" s="249">
        <v>13.11</v>
      </c>
      <c r="BI161" s="408">
        <v>494.67</v>
      </c>
      <c r="BJ161" s="249">
        <v>62.8</v>
      </c>
      <c r="BK161" s="249">
        <v>93.72</v>
      </c>
      <c r="BL161" s="249">
        <v>0.8</v>
      </c>
      <c r="BM161" s="408">
        <v>307</v>
      </c>
      <c r="BN161" s="249">
        <v>97.56</v>
      </c>
      <c r="BO161" s="249">
        <v>96.1</v>
      </c>
      <c r="BP161" s="249">
        <v>1.24</v>
      </c>
      <c r="BQ161" s="407">
        <v>6.3</v>
      </c>
      <c r="BR161" s="93">
        <v>0.15</v>
      </c>
      <c r="BS161" s="276">
        <v>99.92</v>
      </c>
      <c r="BT161" s="277">
        <v>0</v>
      </c>
      <c r="BU161" s="276"/>
      <c r="BV161" s="277"/>
      <c r="BW161" s="276"/>
      <c r="BX161" s="276"/>
      <c r="BY161" s="277"/>
      <c r="BZ161" s="276"/>
      <c r="CA161" s="276"/>
      <c r="CB161" s="276"/>
      <c r="CC161" s="276"/>
      <c r="CD161" s="276"/>
      <c r="CE161" s="276"/>
      <c r="CF161" s="276"/>
      <c r="CG161" s="277"/>
      <c r="CH161" s="276"/>
      <c r="CI161" s="277"/>
      <c r="CJ161" s="276"/>
      <c r="CK161" s="277"/>
      <c r="CL161" s="276"/>
      <c r="CM161" s="277"/>
      <c r="CN161" s="276"/>
      <c r="CO161" s="277"/>
      <c r="CP161" s="276"/>
      <c r="CQ161" s="276"/>
      <c r="CR161" s="277"/>
      <c r="CS161" s="276"/>
      <c r="CT161" s="276"/>
      <c r="CU161" s="277"/>
      <c r="CV161" s="276"/>
      <c r="CW161" s="276"/>
      <c r="CX161" s="276"/>
      <c r="CY161" s="276"/>
      <c r="CZ161" s="277"/>
      <c r="DA161" s="276"/>
      <c r="DB161" s="276"/>
      <c r="DC161" s="277"/>
      <c r="DD161" s="276"/>
      <c r="DE161" s="276"/>
      <c r="DF161" s="277"/>
      <c r="DG161" s="276"/>
      <c r="DH161" s="276"/>
      <c r="DI161" s="276"/>
      <c r="DJ161" s="276"/>
      <c r="DK161" s="277"/>
      <c r="DL161" s="276"/>
      <c r="DM161" s="276"/>
      <c r="DN161" s="277"/>
      <c r="DO161" s="276"/>
      <c r="DP161" s="276"/>
      <c r="DQ161" s="276"/>
      <c r="DR161" s="276"/>
      <c r="DS161" s="276"/>
      <c r="DT161" s="276"/>
      <c r="DU161" s="276"/>
      <c r="DV161" s="276"/>
      <c r="DW161" s="276"/>
      <c r="DX161" s="276"/>
      <c r="DY161" s="276"/>
      <c r="DZ161" s="276"/>
      <c r="EA161" s="276"/>
      <c r="EB161" s="276"/>
      <c r="EC161" s="276"/>
      <c r="ED161" s="276"/>
      <c r="EE161" s="276"/>
      <c r="EF161" s="276"/>
      <c r="EG161" s="276"/>
      <c r="EH161" s="276"/>
      <c r="EI161" s="276"/>
      <c r="EJ161" s="276"/>
      <c r="EK161" s="276"/>
      <c r="EL161" s="276"/>
      <c r="EM161" s="276"/>
      <c r="EN161" s="276"/>
      <c r="EO161" s="276"/>
      <c r="EP161" s="276"/>
      <c r="EQ161" s="276"/>
      <c r="ER161" s="276"/>
      <c r="ES161" s="276"/>
      <c r="ET161" s="276"/>
    </row>
    <row r="162" spans="1:150" x14ac:dyDescent="0.25">
      <c r="A162" s="283" t="s">
        <v>165</v>
      </c>
      <c r="B162" s="249">
        <v>44133.33</v>
      </c>
      <c r="C162" s="223"/>
      <c r="D162" s="213"/>
      <c r="E162" s="225"/>
      <c r="F162" s="213"/>
      <c r="G162" s="225"/>
      <c r="H162" s="213"/>
      <c r="I162" s="225"/>
      <c r="J162" s="213"/>
      <c r="K162" s="213"/>
      <c r="L162" s="276"/>
      <c r="M162" s="283"/>
      <c r="N162" s="225"/>
      <c r="O162" s="225"/>
      <c r="P162" s="213"/>
      <c r="Q162" s="225"/>
      <c r="R162" s="213"/>
      <c r="S162" s="225"/>
      <c r="T162" s="215"/>
      <c r="U162" s="225"/>
      <c r="V162" s="215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249">
        <v>3407.83</v>
      </c>
      <c r="AJ162" s="283">
        <v>53666.67</v>
      </c>
      <c r="AK162" s="93">
        <v>5065.8999999999996</v>
      </c>
      <c r="AL162" s="93">
        <v>0</v>
      </c>
      <c r="AM162" s="93">
        <v>11.48</v>
      </c>
      <c r="AN162" s="407">
        <v>4623.33</v>
      </c>
      <c r="AO162" s="93">
        <v>605.01</v>
      </c>
      <c r="AP162" s="93">
        <v>89.52</v>
      </c>
      <c r="AQ162" s="93">
        <v>1.37</v>
      </c>
      <c r="AR162" s="407">
        <v>1700</v>
      </c>
      <c r="AS162" s="93">
        <v>230.65</v>
      </c>
      <c r="AT162" s="93">
        <v>96.15</v>
      </c>
      <c r="AU162" s="93">
        <v>0.52</v>
      </c>
      <c r="AV162" s="407">
        <v>302.67</v>
      </c>
      <c r="AW162" s="93">
        <v>135.25</v>
      </c>
      <c r="AX162" s="93">
        <v>99.31</v>
      </c>
      <c r="AY162" s="93">
        <v>0.31</v>
      </c>
      <c r="AZ162" s="390" t="s">
        <v>1761</v>
      </c>
      <c r="BA162" s="93"/>
      <c r="BB162" s="283" t="s">
        <v>165</v>
      </c>
      <c r="BC162" s="249">
        <v>369666.67</v>
      </c>
      <c r="BD162" s="249">
        <v>79387.240000000005</v>
      </c>
      <c r="BE162" s="249">
        <v>257000</v>
      </c>
      <c r="BF162" s="249">
        <v>51739.73</v>
      </c>
      <c r="BG162" s="249">
        <v>30.48</v>
      </c>
      <c r="BH162" s="249">
        <v>14</v>
      </c>
      <c r="BI162" s="408">
        <v>22300</v>
      </c>
      <c r="BJ162" s="249">
        <v>4557.41</v>
      </c>
      <c r="BK162" s="249">
        <v>93.97</v>
      </c>
      <c r="BL162" s="249">
        <v>1.23</v>
      </c>
      <c r="BM162" s="408">
        <v>39800</v>
      </c>
      <c r="BN162" s="249">
        <v>9214.66</v>
      </c>
      <c r="BO162" s="249">
        <v>89.23</v>
      </c>
      <c r="BP162" s="249">
        <v>2.5</v>
      </c>
      <c r="BQ162" s="407">
        <v>1336.67</v>
      </c>
      <c r="BR162" s="93">
        <v>127.41</v>
      </c>
      <c r="BS162" s="276">
        <v>99.64</v>
      </c>
      <c r="BT162" s="277">
        <v>0.03</v>
      </c>
      <c r="BU162" s="276"/>
      <c r="BV162" s="277"/>
      <c r="BW162" s="276"/>
      <c r="BX162" s="276"/>
      <c r="BY162" s="277"/>
      <c r="BZ162" s="276"/>
      <c r="CA162" s="276"/>
      <c r="CB162" s="276"/>
      <c r="CC162" s="276"/>
      <c r="CD162" s="276"/>
      <c r="CE162" s="276"/>
      <c r="CF162" s="276"/>
      <c r="CG162" s="277"/>
      <c r="CH162" s="276"/>
      <c r="CI162" s="277"/>
      <c r="CJ162" s="276"/>
      <c r="CK162" s="277"/>
      <c r="CL162" s="276"/>
      <c r="CM162" s="277"/>
      <c r="CN162" s="276"/>
      <c r="CO162" s="277"/>
      <c r="CP162" s="276"/>
      <c r="CQ162" s="276"/>
      <c r="CR162" s="277"/>
      <c r="CS162" s="276"/>
      <c r="CT162" s="276"/>
      <c r="CU162" s="277"/>
      <c r="CV162" s="276"/>
      <c r="CW162" s="276"/>
      <c r="CX162" s="276"/>
      <c r="CY162" s="276"/>
      <c r="CZ162" s="277"/>
      <c r="DA162" s="276"/>
      <c r="DB162" s="276"/>
      <c r="DC162" s="277"/>
      <c r="DD162" s="276"/>
      <c r="DE162" s="276"/>
      <c r="DF162" s="277"/>
      <c r="DG162" s="276"/>
      <c r="DH162" s="276"/>
      <c r="DI162" s="276"/>
      <c r="DJ162" s="276"/>
      <c r="DK162" s="277"/>
      <c r="DL162" s="276"/>
      <c r="DM162" s="276"/>
      <c r="DN162" s="277"/>
      <c r="DO162" s="276"/>
      <c r="DP162" s="276"/>
      <c r="DQ162" s="276"/>
      <c r="DR162" s="276"/>
      <c r="DS162" s="276"/>
      <c r="DT162" s="276"/>
      <c r="DU162" s="276"/>
      <c r="DV162" s="276"/>
      <c r="DW162" s="276"/>
      <c r="DX162" s="276"/>
      <c r="DY162" s="276"/>
      <c r="DZ162" s="276"/>
      <c r="EA162" s="276"/>
      <c r="EB162" s="276"/>
      <c r="EC162" s="276"/>
      <c r="ED162" s="276"/>
      <c r="EE162" s="276"/>
      <c r="EF162" s="276"/>
      <c r="EG162" s="276"/>
      <c r="EH162" s="276"/>
      <c r="EI162" s="276"/>
      <c r="EJ162" s="276"/>
      <c r="EK162" s="276"/>
      <c r="EL162" s="276"/>
      <c r="EM162" s="276"/>
      <c r="EN162" s="276"/>
      <c r="EO162" s="276"/>
      <c r="EP162" s="276"/>
      <c r="EQ162" s="276"/>
      <c r="ER162" s="276"/>
      <c r="ES162" s="276"/>
      <c r="ET162" s="276"/>
    </row>
    <row r="163" spans="1:150" x14ac:dyDescent="0.25">
      <c r="A163" s="282" t="s">
        <v>177</v>
      </c>
      <c r="B163" s="249">
        <v>1530</v>
      </c>
      <c r="C163" s="223"/>
      <c r="D163" s="213"/>
      <c r="E163" s="225"/>
      <c r="F163" s="213"/>
      <c r="G163" s="225"/>
      <c r="H163" s="213"/>
      <c r="I163" s="225"/>
      <c r="J163" s="213"/>
      <c r="K163" s="213"/>
      <c r="L163" s="276"/>
      <c r="M163" s="282"/>
      <c r="N163" s="225"/>
      <c r="O163" s="225"/>
      <c r="P163" s="213"/>
      <c r="Q163" s="225"/>
      <c r="R163" s="213"/>
      <c r="S163" s="225"/>
      <c r="T163" s="215"/>
      <c r="U163" s="226"/>
      <c r="V163" s="215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249">
        <v>95.39</v>
      </c>
      <c r="AJ163" s="283">
        <v>2516.67</v>
      </c>
      <c r="AK163" s="93">
        <v>170.4</v>
      </c>
      <c r="AL163" s="93">
        <v>0</v>
      </c>
      <c r="AM163" s="93">
        <v>11.14</v>
      </c>
      <c r="AN163" s="407">
        <v>103.39999999999999</v>
      </c>
      <c r="AO163" s="93">
        <v>39.6</v>
      </c>
      <c r="AP163" s="93">
        <v>93.24</v>
      </c>
      <c r="AQ163" s="93">
        <v>2.59</v>
      </c>
      <c r="AR163" s="407">
        <v>53.83</v>
      </c>
      <c r="AS163" s="93">
        <v>12.76</v>
      </c>
      <c r="AT163" s="93">
        <v>96.48</v>
      </c>
      <c r="AU163" s="93">
        <v>0.83</v>
      </c>
      <c r="AV163" s="407">
        <v>23.9</v>
      </c>
      <c r="AW163" s="93">
        <v>8.06</v>
      </c>
      <c r="AX163" s="93">
        <v>98.44</v>
      </c>
      <c r="AY163" s="93">
        <v>0.53</v>
      </c>
      <c r="AZ163" s="390" t="s">
        <v>1761</v>
      </c>
      <c r="BA163" s="93"/>
      <c r="BB163" s="282" t="s">
        <v>177</v>
      </c>
      <c r="BC163" s="249">
        <v>623.66999999999996</v>
      </c>
      <c r="BD163" s="249">
        <v>170.32</v>
      </c>
      <c r="BE163" s="249">
        <v>274</v>
      </c>
      <c r="BF163" s="249">
        <v>28.16</v>
      </c>
      <c r="BG163" s="249">
        <v>56.07</v>
      </c>
      <c r="BH163" s="249">
        <v>4.51</v>
      </c>
      <c r="BI163" s="408">
        <v>10.719999999999999</v>
      </c>
      <c r="BJ163" s="249">
        <v>2.56</v>
      </c>
      <c r="BK163" s="249">
        <v>98.28</v>
      </c>
      <c r="BL163" s="249">
        <v>0.41</v>
      </c>
      <c r="BM163" s="408">
        <v>70.87</v>
      </c>
      <c r="BN163" s="249">
        <v>18.43</v>
      </c>
      <c r="BO163" s="249">
        <v>88.64</v>
      </c>
      <c r="BP163" s="249">
        <v>2.96</v>
      </c>
      <c r="BQ163" s="253">
        <v>0.6</v>
      </c>
      <c r="BR163" s="93">
        <v>0.01</v>
      </c>
      <c r="BS163" s="276">
        <v>99.91</v>
      </c>
      <c r="BT163" s="277">
        <v>0</v>
      </c>
      <c r="BU163" s="276"/>
      <c r="BV163" s="277"/>
      <c r="BW163" s="276"/>
      <c r="BX163" s="276"/>
      <c r="BY163" s="277"/>
      <c r="BZ163" s="276"/>
      <c r="CA163" s="276"/>
      <c r="CB163" s="276"/>
      <c r="CC163" s="276"/>
      <c r="CD163" s="276"/>
      <c r="CE163" s="276"/>
      <c r="CF163" s="276"/>
      <c r="CG163" s="277"/>
      <c r="CH163" s="276"/>
      <c r="CI163" s="277"/>
      <c r="CJ163" s="276"/>
      <c r="CK163" s="277"/>
      <c r="CL163" s="276"/>
      <c r="CM163" s="277"/>
      <c r="CN163" s="276"/>
      <c r="CO163" s="277"/>
      <c r="CP163" s="276"/>
      <c r="CQ163" s="276"/>
      <c r="CR163" s="277"/>
      <c r="CS163" s="276"/>
      <c r="CT163" s="276"/>
      <c r="CU163" s="277"/>
      <c r="CV163" s="276"/>
      <c r="CW163" s="276"/>
      <c r="CX163" s="276"/>
      <c r="CY163" s="276"/>
      <c r="CZ163" s="277"/>
      <c r="DA163" s="276"/>
      <c r="DB163" s="276"/>
      <c r="DC163" s="277"/>
      <c r="DD163" s="276"/>
      <c r="DE163" s="276"/>
      <c r="DF163" s="277"/>
      <c r="DG163" s="276"/>
      <c r="DH163" s="276"/>
      <c r="DI163" s="276"/>
      <c r="DJ163" s="276"/>
      <c r="DK163" s="277"/>
      <c r="DL163" s="276"/>
      <c r="DM163" s="276"/>
      <c r="DN163" s="277"/>
      <c r="DO163" s="276"/>
      <c r="DP163" s="276"/>
      <c r="DQ163" s="276"/>
      <c r="DR163" s="276"/>
      <c r="DS163" s="276"/>
      <c r="DT163" s="276"/>
      <c r="DU163" s="276"/>
      <c r="DV163" s="276"/>
      <c r="DW163" s="276"/>
      <c r="DX163" s="276"/>
      <c r="DY163" s="276"/>
      <c r="DZ163" s="276"/>
      <c r="EA163" s="276"/>
      <c r="EB163" s="276"/>
      <c r="EC163" s="276"/>
      <c r="ED163" s="276"/>
      <c r="EE163" s="276"/>
      <c r="EF163" s="276"/>
      <c r="EG163" s="276"/>
      <c r="EH163" s="276"/>
      <c r="EI163" s="276"/>
      <c r="EJ163" s="276"/>
      <c r="EK163" s="276"/>
      <c r="EL163" s="276"/>
      <c r="EM163" s="276"/>
      <c r="EN163" s="276"/>
      <c r="EO163" s="276"/>
      <c r="EP163" s="276"/>
      <c r="EQ163" s="276"/>
      <c r="ER163" s="276"/>
      <c r="ES163" s="276"/>
      <c r="ET163" s="276"/>
    </row>
    <row r="164" spans="1:150" x14ac:dyDescent="0.25">
      <c r="A164" s="283" t="s">
        <v>183</v>
      </c>
      <c r="B164" s="249">
        <v>1330</v>
      </c>
      <c r="C164" s="223"/>
      <c r="D164" s="213"/>
      <c r="E164" s="225"/>
      <c r="F164" s="213"/>
      <c r="G164" s="225"/>
      <c r="H164" s="213"/>
      <c r="I164" s="225"/>
      <c r="J164" s="213"/>
      <c r="K164" s="213"/>
      <c r="L164" s="276"/>
      <c r="M164" s="283"/>
      <c r="N164" s="225"/>
      <c r="O164" s="225"/>
      <c r="P164" s="213"/>
      <c r="Q164" s="227"/>
      <c r="R164" s="213"/>
      <c r="S164" s="225"/>
      <c r="T164" s="215"/>
      <c r="U164" s="226"/>
      <c r="V164" s="215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249">
        <v>45.82</v>
      </c>
      <c r="AJ164" s="283">
        <v>2423.33</v>
      </c>
      <c r="AK164" s="93">
        <v>1188.71</v>
      </c>
      <c r="AL164" s="93">
        <v>0</v>
      </c>
      <c r="AM164" s="93">
        <v>89.38</v>
      </c>
      <c r="AN164" s="407">
        <v>197.03</v>
      </c>
      <c r="AO164" s="93">
        <v>103.2</v>
      </c>
      <c r="AP164" s="93">
        <v>85.18</v>
      </c>
      <c r="AQ164" s="93">
        <v>7.76</v>
      </c>
      <c r="AR164" s="407">
        <v>110.93</v>
      </c>
      <c r="AS164" s="93">
        <v>31.86</v>
      </c>
      <c r="AT164" s="93">
        <v>91.66</v>
      </c>
      <c r="AU164" s="93">
        <v>2.4</v>
      </c>
      <c r="AV164" s="407">
        <v>70.930000000000007</v>
      </c>
      <c r="AW164" s="93">
        <v>21.53</v>
      </c>
      <c r="AX164" s="93">
        <v>94.67</v>
      </c>
      <c r="AY164" s="93">
        <v>1.62</v>
      </c>
      <c r="AZ164" s="390" t="s">
        <v>1761</v>
      </c>
      <c r="BA164" s="93"/>
      <c r="BB164" s="283" t="s">
        <v>183</v>
      </c>
      <c r="BC164" s="249">
        <v>539.66999999999996</v>
      </c>
      <c r="BD164" s="249">
        <v>136.74</v>
      </c>
      <c r="BE164" s="249">
        <v>347.33</v>
      </c>
      <c r="BF164" s="249">
        <v>21.96</v>
      </c>
      <c r="BG164" s="249">
        <v>35.64</v>
      </c>
      <c r="BH164" s="249">
        <v>4.07</v>
      </c>
      <c r="BI164" s="254">
        <v>8.91</v>
      </c>
      <c r="BJ164" s="249">
        <v>1.68</v>
      </c>
      <c r="BK164" s="249">
        <v>98.35</v>
      </c>
      <c r="BL164" s="249">
        <v>0.31</v>
      </c>
      <c r="BM164" s="408">
        <v>108.57</v>
      </c>
      <c r="BN164" s="249">
        <v>22.54</v>
      </c>
      <c r="BO164" s="249">
        <v>79.88</v>
      </c>
      <c r="BP164" s="249">
        <v>4.18</v>
      </c>
      <c r="BQ164" s="253">
        <v>0.6</v>
      </c>
      <c r="BR164" s="93">
        <v>0.01</v>
      </c>
      <c r="BS164" s="276">
        <v>99.89</v>
      </c>
      <c r="BT164" s="277">
        <v>0</v>
      </c>
      <c r="BU164" s="276"/>
      <c r="BV164" s="277"/>
      <c r="BW164" s="276"/>
      <c r="BX164" s="276"/>
      <c r="BY164" s="277"/>
      <c r="BZ164" s="276"/>
      <c r="CA164" s="276"/>
      <c r="CB164" s="276"/>
      <c r="CC164" s="276"/>
      <c r="CD164" s="276"/>
      <c r="CE164" s="276"/>
      <c r="CF164" s="276"/>
      <c r="CG164" s="277"/>
      <c r="CH164" s="276"/>
      <c r="CI164" s="277"/>
      <c r="CJ164" s="276"/>
      <c r="CK164" s="277"/>
      <c r="CL164" s="276"/>
      <c r="CM164" s="277"/>
      <c r="CN164" s="276"/>
      <c r="CO164" s="277"/>
      <c r="CP164" s="276"/>
      <c r="CQ164" s="276"/>
      <c r="CR164" s="277"/>
      <c r="CS164" s="276"/>
      <c r="CT164" s="276"/>
      <c r="CU164" s="277"/>
      <c r="CV164" s="276"/>
      <c r="CW164" s="276"/>
      <c r="CX164" s="276"/>
      <c r="CY164" s="276"/>
      <c r="CZ164" s="277"/>
      <c r="DA164" s="276"/>
      <c r="DB164" s="276"/>
      <c r="DC164" s="277"/>
      <c r="DD164" s="276"/>
      <c r="DE164" s="276"/>
      <c r="DF164" s="277"/>
      <c r="DG164" s="276"/>
      <c r="DH164" s="276"/>
      <c r="DI164" s="276"/>
      <c r="DJ164" s="276"/>
      <c r="DK164" s="277"/>
      <c r="DL164" s="276"/>
      <c r="DM164" s="276"/>
      <c r="DN164" s="277"/>
      <c r="DO164" s="276"/>
      <c r="DP164" s="276"/>
      <c r="DQ164" s="276"/>
      <c r="DR164" s="276"/>
      <c r="DS164" s="276"/>
      <c r="DT164" s="276"/>
      <c r="DU164" s="276"/>
      <c r="DV164" s="276"/>
      <c r="DW164" s="276"/>
      <c r="DX164" s="276"/>
      <c r="DY164" s="276"/>
      <c r="DZ164" s="276"/>
      <c r="EA164" s="276"/>
      <c r="EB164" s="276"/>
      <c r="EC164" s="276"/>
      <c r="ED164" s="276"/>
      <c r="EE164" s="276"/>
      <c r="EF164" s="276"/>
      <c r="EG164" s="276"/>
      <c r="EH164" s="276"/>
      <c r="EI164" s="276"/>
      <c r="EJ164" s="276"/>
      <c r="EK164" s="276"/>
      <c r="EL164" s="276"/>
      <c r="EM164" s="276"/>
      <c r="EN164" s="276"/>
      <c r="EO164" s="276"/>
      <c r="EP164" s="276"/>
      <c r="EQ164" s="276"/>
      <c r="ER164" s="276"/>
      <c r="ES164" s="276"/>
      <c r="ET164" s="276"/>
    </row>
    <row r="165" spans="1:150" x14ac:dyDescent="0.25">
      <c r="A165" s="285" t="s">
        <v>191</v>
      </c>
      <c r="B165" s="228">
        <v>0.56999999999999995</v>
      </c>
      <c r="C165" s="228"/>
      <c r="D165" s="213"/>
      <c r="E165" s="226"/>
      <c r="F165" s="213"/>
      <c r="G165" s="226"/>
      <c r="H165" s="213"/>
      <c r="I165" s="226"/>
      <c r="J165" s="213"/>
      <c r="K165" s="213"/>
      <c r="L165" s="276"/>
      <c r="M165" s="285"/>
      <c r="N165" s="225"/>
      <c r="O165" s="225"/>
      <c r="P165" s="213"/>
      <c r="Q165" s="225"/>
      <c r="R165" s="213"/>
      <c r="S165" s="225"/>
      <c r="T165" s="215"/>
      <c r="U165" s="225"/>
      <c r="V165" s="215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249">
        <v>0.03</v>
      </c>
      <c r="AJ165" s="251">
        <v>0.6</v>
      </c>
      <c r="AK165" s="93">
        <v>0.03</v>
      </c>
      <c r="AL165" s="93">
        <v>0</v>
      </c>
      <c r="AM165" s="93">
        <v>4.84</v>
      </c>
      <c r="AN165" s="253">
        <v>0.6</v>
      </c>
      <c r="AO165" s="93">
        <v>0</v>
      </c>
      <c r="AP165" s="93">
        <v>0</v>
      </c>
      <c r="AQ165" s="93">
        <v>0</v>
      </c>
      <c r="AR165" s="253">
        <v>0.6</v>
      </c>
      <c r="AS165" s="93">
        <v>0</v>
      </c>
      <c r="AT165" s="93">
        <v>0</v>
      </c>
      <c r="AU165" s="93">
        <v>0</v>
      </c>
      <c r="AV165" s="253">
        <v>0.56999999999999995</v>
      </c>
      <c r="AW165" s="93">
        <v>0.01</v>
      </c>
      <c r="AX165" s="93">
        <v>0</v>
      </c>
      <c r="AY165" s="93">
        <v>2.21</v>
      </c>
      <c r="AZ165" s="390" t="s">
        <v>1761</v>
      </c>
      <c r="BA165" s="93"/>
      <c r="BB165" s="285" t="s">
        <v>191</v>
      </c>
      <c r="BC165" s="249">
        <v>6273.33</v>
      </c>
      <c r="BD165" s="249">
        <v>2325.13</v>
      </c>
      <c r="BE165" s="249">
        <v>7130</v>
      </c>
      <c r="BF165" s="249">
        <v>1103.67</v>
      </c>
      <c r="BG165" s="249">
        <v>0</v>
      </c>
      <c r="BH165" s="249">
        <v>17.59</v>
      </c>
      <c r="BI165" s="408">
        <v>3146.67</v>
      </c>
      <c r="BJ165" s="249">
        <v>688.21</v>
      </c>
      <c r="BK165" s="249">
        <v>49.84</v>
      </c>
      <c r="BL165" s="249">
        <v>10.97</v>
      </c>
      <c r="BM165" s="408">
        <v>158.66999999999999</v>
      </c>
      <c r="BN165" s="249">
        <v>46.65</v>
      </c>
      <c r="BO165" s="249">
        <v>97.47</v>
      </c>
      <c r="BP165" s="249">
        <v>0.74</v>
      </c>
      <c r="BQ165" s="407">
        <v>12.27</v>
      </c>
      <c r="BR165" s="93">
        <v>1.5</v>
      </c>
      <c r="BS165" s="276">
        <v>99.8</v>
      </c>
      <c r="BT165" s="277">
        <v>0.02</v>
      </c>
      <c r="BU165" s="276"/>
      <c r="BV165" s="277"/>
      <c r="BW165" s="276"/>
      <c r="BX165" s="276"/>
      <c r="BY165" s="277"/>
      <c r="BZ165" s="276"/>
      <c r="CA165" s="276"/>
      <c r="CB165" s="276"/>
      <c r="CC165" s="276"/>
      <c r="CD165" s="276"/>
      <c r="CE165" s="276"/>
      <c r="CF165" s="276"/>
      <c r="CG165" s="277"/>
      <c r="CH165" s="276"/>
      <c r="CI165" s="277"/>
      <c r="CJ165" s="276"/>
      <c r="CK165" s="277"/>
      <c r="CL165" s="276"/>
      <c r="CM165" s="277"/>
      <c r="CN165" s="276"/>
      <c r="CO165" s="277"/>
      <c r="CP165" s="276"/>
      <c r="CQ165" s="276"/>
      <c r="CR165" s="277"/>
      <c r="CS165" s="276"/>
      <c r="CT165" s="276"/>
      <c r="CU165" s="277"/>
      <c r="CV165" s="276"/>
      <c r="CW165" s="276"/>
      <c r="CX165" s="276"/>
      <c r="CY165" s="276"/>
      <c r="CZ165" s="277"/>
      <c r="DA165" s="276"/>
      <c r="DB165" s="276"/>
      <c r="DC165" s="277"/>
      <c r="DD165" s="276"/>
      <c r="DE165" s="276"/>
      <c r="DF165" s="277"/>
      <c r="DG165" s="276"/>
      <c r="DH165" s="276"/>
      <c r="DI165" s="276"/>
      <c r="DJ165" s="276"/>
      <c r="DK165" s="277"/>
      <c r="DL165" s="276"/>
      <c r="DM165" s="276"/>
      <c r="DN165" s="277"/>
      <c r="DO165" s="276"/>
      <c r="DP165" s="276"/>
      <c r="DQ165" s="276"/>
      <c r="DR165" s="276"/>
      <c r="DS165" s="276"/>
      <c r="DT165" s="276"/>
      <c r="DU165" s="276"/>
      <c r="DV165" s="276"/>
      <c r="DW165" s="276"/>
      <c r="DX165" s="276"/>
      <c r="DY165" s="276"/>
      <c r="DZ165" s="276"/>
      <c r="EA165" s="276"/>
      <c r="EB165" s="276"/>
      <c r="EC165" s="276"/>
      <c r="ED165" s="276"/>
      <c r="EE165" s="276"/>
      <c r="EF165" s="276"/>
      <c r="EG165" s="276"/>
      <c r="EH165" s="276"/>
      <c r="EI165" s="276"/>
      <c r="EJ165" s="276"/>
      <c r="EK165" s="276"/>
      <c r="EL165" s="276"/>
      <c r="EM165" s="276"/>
      <c r="EN165" s="276"/>
      <c r="EO165" s="276"/>
      <c r="EP165" s="276"/>
      <c r="EQ165" s="276"/>
      <c r="ER165" s="276"/>
      <c r="ES165" s="276"/>
      <c r="ET165" s="276"/>
    </row>
    <row r="166" spans="1:150" x14ac:dyDescent="0.25">
      <c r="A166" s="93" t="s">
        <v>197</v>
      </c>
      <c r="B166" s="249">
        <v>170.33</v>
      </c>
      <c r="C166" s="223"/>
      <c r="D166" s="213"/>
      <c r="E166" s="225"/>
      <c r="F166" s="213"/>
      <c r="G166" s="227"/>
      <c r="H166" s="213"/>
      <c r="I166" s="227"/>
      <c r="J166" s="213"/>
      <c r="K166" s="213"/>
      <c r="L166" s="276"/>
      <c r="M166" s="93"/>
      <c r="N166" s="225"/>
      <c r="O166" s="225"/>
      <c r="P166" s="213"/>
      <c r="Q166" s="225"/>
      <c r="R166" s="213"/>
      <c r="S166" s="225"/>
      <c r="T166" s="215"/>
      <c r="U166" s="225"/>
      <c r="V166" s="215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249">
        <v>8.08</v>
      </c>
      <c r="AJ166" s="283">
        <v>346.33</v>
      </c>
      <c r="AK166" s="93">
        <v>44.66</v>
      </c>
      <c r="AL166" s="93">
        <v>0</v>
      </c>
      <c r="AM166" s="93">
        <v>26.22</v>
      </c>
      <c r="AN166" s="407">
        <v>929</v>
      </c>
      <c r="AO166" s="93">
        <v>194.13</v>
      </c>
      <c r="AP166" s="93">
        <v>0</v>
      </c>
      <c r="AQ166" s="93">
        <v>113.97</v>
      </c>
      <c r="AR166" s="252">
        <v>10.36</v>
      </c>
      <c r="AS166" s="93">
        <v>2.1800000000000002</v>
      </c>
      <c r="AT166" s="93">
        <v>93.92</v>
      </c>
      <c r="AU166" s="93">
        <v>1.28</v>
      </c>
      <c r="AV166" s="252">
        <v>6.78</v>
      </c>
      <c r="AW166" s="93">
        <v>0</v>
      </c>
      <c r="AX166" s="93">
        <v>96.01</v>
      </c>
      <c r="AY166" s="93">
        <v>0</v>
      </c>
      <c r="AZ166" s="390" t="s">
        <v>1761</v>
      </c>
      <c r="BA166" s="93"/>
      <c r="BB166" s="93" t="s">
        <v>197</v>
      </c>
      <c r="BC166" s="249">
        <v>209666.67</v>
      </c>
      <c r="BD166" s="249">
        <v>64902.5</v>
      </c>
      <c r="BE166" s="249">
        <v>201666.67</v>
      </c>
      <c r="BF166" s="249">
        <v>34947.58</v>
      </c>
      <c r="BG166" s="249">
        <v>3.81</v>
      </c>
      <c r="BH166" s="249">
        <v>16.670000000000002</v>
      </c>
      <c r="BI166" s="408">
        <v>27666.67</v>
      </c>
      <c r="BJ166" s="249">
        <v>5381.76</v>
      </c>
      <c r="BK166" s="249">
        <v>86.8</v>
      </c>
      <c r="BL166" s="249">
        <v>2.57</v>
      </c>
      <c r="BM166" s="408">
        <v>12123.33</v>
      </c>
      <c r="BN166" s="249">
        <v>4162.41</v>
      </c>
      <c r="BO166" s="249">
        <v>94.22</v>
      </c>
      <c r="BP166" s="249">
        <v>1.98</v>
      </c>
      <c r="BQ166" s="407">
        <v>536.33000000000004</v>
      </c>
      <c r="BR166" s="93">
        <v>29.3</v>
      </c>
      <c r="BS166" s="276">
        <v>99.74</v>
      </c>
      <c r="BT166" s="277">
        <v>0.01</v>
      </c>
      <c r="BU166" s="276"/>
      <c r="BV166" s="277"/>
      <c r="BW166" s="276"/>
      <c r="BX166" s="276"/>
      <c r="BY166" s="277"/>
      <c r="BZ166" s="276"/>
      <c r="CA166" s="276"/>
      <c r="CB166" s="276"/>
      <c r="CC166" s="276"/>
      <c r="CD166" s="276"/>
      <c r="CE166" s="276"/>
      <c r="CF166" s="276"/>
      <c r="CG166" s="277"/>
      <c r="CH166" s="276"/>
      <c r="CI166" s="277"/>
      <c r="CJ166" s="276"/>
      <c r="CK166" s="277"/>
      <c r="CL166" s="276"/>
      <c r="CM166" s="277"/>
      <c r="CN166" s="276"/>
      <c r="CO166" s="277"/>
      <c r="CP166" s="276"/>
      <c r="CQ166" s="276"/>
      <c r="CR166" s="277"/>
      <c r="CS166" s="276"/>
      <c r="CT166" s="276"/>
      <c r="CU166" s="277"/>
      <c r="CV166" s="276"/>
      <c r="CW166" s="276"/>
      <c r="CX166" s="276"/>
      <c r="CY166" s="276"/>
      <c r="CZ166" s="277"/>
      <c r="DA166" s="276"/>
      <c r="DB166" s="276"/>
      <c r="DC166" s="277"/>
      <c r="DD166" s="276"/>
      <c r="DE166" s="276"/>
      <c r="DF166" s="277"/>
      <c r="DG166" s="276"/>
      <c r="DH166" s="276"/>
      <c r="DI166" s="276"/>
      <c r="DJ166" s="276"/>
      <c r="DK166" s="277"/>
      <c r="DL166" s="276"/>
      <c r="DM166" s="276"/>
      <c r="DN166" s="277"/>
      <c r="DO166" s="276"/>
      <c r="DP166" s="276"/>
      <c r="DQ166" s="276"/>
      <c r="DR166" s="276"/>
      <c r="DS166" s="276"/>
      <c r="DT166" s="276"/>
      <c r="DU166" s="276"/>
      <c r="DV166" s="276"/>
      <c r="DW166" s="276"/>
      <c r="DX166" s="276"/>
      <c r="DY166" s="276"/>
      <c r="DZ166" s="276"/>
      <c r="EA166" s="276"/>
      <c r="EB166" s="276"/>
      <c r="EC166" s="276"/>
      <c r="ED166" s="276"/>
      <c r="EE166" s="276"/>
      <c r="EF166" s="276"/>
      <c r="EG166" s="276"/>
      <c r="EH166" s="276"/>
      <c r="EI166" s="276"/>
      <c r="EJ166" s="276"/>
      <c r="EK166" s="276"/>
      <c r="EL166" s="276"/>
      <c r="EM166" s="276"/>
      <c r="EN166" s="276"/>
      <c r="EO166" s="276"/>
      <c r="EP166" s="276"/>
      <c r="EQ166" s="276"/>
      <c r="ER166" s="276"/>
      <c r="ES166" s="276"/>
      <c r="ET166" s="276"/>
    </row>
    <row r="167" spans="1:150" x14ac:dyDescent="0.25">
      <c r="A167" s="285" t="s">
        <v>202</v>
      </c>
      <c r="B167" s="249">
        <v>8043.33</v>
      </c>
      <c r="C167" s="223"/>
      <c r="D167" s="213"/>
      <c r="E167" s="225"/>
      <c r="F167" s="213"/>
      <c r="G167" s="227"/>
      <c r="H167" s="213"/>
      <c r="I167" s="225"/>
      <c r="J167" s="213"/>
      <c r="K167" s="213"/>
      <c r="L167" s="276"/>
      <c r="M167" s="285"/>
      <c r="N167" s="225"/>
      <c r="O167" s="225"/>
      <c r="P167" s="213"/>
      <c r="Q167" s="225"/>
      <c r="R167" s="213"/>
      <c r="S167" s="225"/>
      <c r="T167" s="215"/>
      <c r="U167" s="225"/>
      <c r="V167" s="215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249">
        <v>593.41</v>
      </c>
      <c r="AJ167" s="283">
        <v>11066.67</v>
      </c>
      <c r="AK167" s="93">
        <v>493.29</v>
      </c>
      <c r="AL167" s="93">
        <v>0</v>
      </c>
      <c r="AM167" s="93">
        <v>6.13</v>
      </c>
      <c r="AN167" s="407">
        <v>1366.67</v>
      </c>
      <c r="AO167" s="93">
        <v>381.36</v>
      </c>
      <c r="AP167" s="93">
        <v>83.01</v>
      </c>
      <c r="AQ167" s="93">
        <v>4.74</v>
      </c>
      <c r="AR167" s="252">
        <v>195.33</v>
      </c>
      <c r="AS167" s="93">
        <v>159.81</v>
      </c>
      <c r="AT167" s="93">
        <v>96.36</v>
      </c>
      <c r="AU167" s="93">
        <v>1.97</v>
      </c>
      <c r="AV167" s="407">
        <v>127.67</v>
      </c>
      <c r="AW167" s="93">
        <v>21.73</v>
      </c>
      <c r="AX167" s="93">
        <v>98.41</v>
      </c>
      <c r="AY167" s="93">
        <v>0.27</v>
      </c>
      <c r="AZ167" s="390" t="s">
        <v>1761</v>
      </c>
      <c r="BA167" s="93"/>
      <c r="BB167" s="285" t="s">
        <v>202</v>
      </c>
      <c r="BC167" s="249">
        <v>57566.67</v>
      </c>
      <c r="BD167" s="249">
        <v>1401.19</v>
      </c>
      <c r="BE167" s="249">
        <v>32933.33</v>
      </c>
      <c r="BF167" s="249">
        <v>3855.3</v>
      </c>
      <c r="BG167" s="249">
        <v>42.8</v>
      </c>
      <c r="BH167" s="249">
        <v>6.7</v>
      </c>
      <c r="BI167" s="408">
        <v>6643.33</v>
      </c>
      <c r="BJ167" s="249">
        <v>1089.69</v>
      </c>
      <c r="BK167" s="249">
        <v>88.46</v>
      </c>
      <c r="BL167" s="249">
        <v>1.9</v>
      </c>
      <c r="BM167" s="408">
        <v>6140</v>
      </c>
      <c r="BN167" s="249">
        <v>1077.82</v>
      </c>
      <c r="BO167" s="249">
        <v>89.33</v>
      </c>
      <c r="BP167" s="249">
        <v>1.87</v>
      </c>
      <c r="BQ167" s="407">
        <v>1036.33</v>
      </c>
      <c r="BR167" s="93">
        <v>145.26</v>
      </c>
      <c r="BS167" s="276">
        <v>98.2</v>
      </c>
      <c r="BT167" s="277">
        <v>0.25</v>
      </c>
      <c r="BU167" s="276"/>
      <c r="BV167" s="277"/>
      <c r="BW167" s="276"/>
      <c r="BX167" s="276"/>
      <c r="BY167" s="277"/>
      <c r="BZ167" s="276"/>
      <c r="CA167" s="276"/>
      <c r="CB167" s="276"/>
      <c r="CC167" s="276"/>
      <c r="CD167" s="276"/>
      <c r="CE167" s="276"/>
      <c r="CF167" s="276"/>
      <c r="CG167" s="277"/>
      <c r="CH167" s="276"/>
      <c r="CI167" s="277"/>
      <c r="CJ167" s="276"/>
      <c r="CK167" s="277"/>
      <c r="CL167" s="276"/>
      <c r="CM167" s="277"/>
      <c r="CN167" s="276"/>
      <c r="CO167" s="277"/>
      <c r="CP167" s="276"/>
      <c r="CQ167" s="276"/>
      <c r="CR167" s="277"/>
      <c r="CS167" s="276"/>
      <c r="CT167" s="276"/>
      <c r="CU167" s="277"/>
      <c r="CV167" s="276"/>
      <c r="CW167" s="276"/>
      <c r="CX167" s="276"/>
      <c r="CY167" s="276"/>
      <c r="CZ167" s="277"/>
      <c r="DA167" s="276"/>
      <c r="DB167" s="276"/>
      <c r="DC167" s="277"/>
      <c r="DD167" s="276"/>
      <c r="DE167" s="276"/>
      <c r="DF167" s="277"/>
      <c r="DG167" s="276"/>
      <c r="DH167" s="276"/>
      <c r="DI167" s="276"/>
      <c r="DJ167" s="276"/>
      <c r="DK167" s="277"/>
      <c r="DL167" s="276"/>
      <c r="DM167" s="276"/>
      <c r="DN167" s="277"/>
      <c r="DO167" s="276"/>
      <c r="DP167" s="276"/>
      <c r="DQ167" s="276"/>
      <c r="DR167" s="276"/>
      <c r="DS167" s="276"/>
      <c r="DT167" s="276"/>
      <c r="DU167" s="276"/>
      <c r="DV167" s="276"/>
      <c r="DW167" s="276"/>
      <c r="DX167" s="276"/>
      <c r="DY167" s="276"/>
      <c r="DZ167" s="276"/>
      <c r="EA167" s="276"/>
      <c r="EB167" s="276"/>
      <c r="EC167" s="276"/>
      <c r="ED167" s="276"/>
      <c r="EE167" s="276"/>
      <c r="EF167" s="276"/>
      <c r="EG167" s="276"/>
      <c r="EH167" s="276"/>
      <c r="EI167" s="276"/>
      <c r="EJ167" s="276"/>
      <c r="EK167" s="276"/>
      <c r="EL167" s="276"/>
      <c r="EM167" s="276"/>
      <c r="EN167" s="276"/>
      <c r="EO167" s="276"/>
      <c r="EP167" s="276"/>
      <c r="EQ167" s="276"/>
      <c r="ER167" s="276"/>
      <c r="ES167" s="276"/>
      <c r="ET167" s="276"/>
    </row>
    <row r="168" spans="1:150" x14ac:dyDescent="0.25">
      <c r="A168" s="93" t="s">
        <v>212</v>
      </c>
      <c r="B168" s="228">
        <v>0.28000000000000003</v>
      </c>
      <c r="C168" s="228"/>
      <c r="D168" s="213"/>
      <c r="E168" s="226"/>
      <c r="F168" s="213"/>
      <c r="G168" s="226"/>
      <c r="H168" s="213"/>
      <c r="I168" s="226"/>
      <c r="J168" s="213"/>
      <c r="K168" s="213"/>
      <c r="L168" s="276"/>
      <c r="M168" s="93"/>
      <c r="N168" s="226"/>
      <c r="O168" s="226"/>
      <c r="P168" s="213"/>
      <c r="Q168" s="226"/>
      <c r="R168" s="213"/>
      <c r="S168" s="226"/>
      <c r="T168" s="215"/>
      <c r="U168" s="226"/>
      <c r="V168" s="215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249">
        <v>0.02</v>
      </c>
      <c r="AJ168" s="251">
        <v>0.3</v>
      </c>
      <c r="AK168" s="93">
        <v>0.01</v>
      </c>
      <c r="AL168" s="93">
        <v>0</v>
      </c>
      <c r="AM168" s="93">
        <v>5.01</v>
      </c>
      <c r="AN168" s="253">
        <v>0.3</v>
      </c>
      <c r="AO168" s="93">
        <v>0</v>
      </c>
      <c r="AP168" s="93">
        <v>0</v>
      </c>
      <c r="AQ168" s="93">
        <v>0</v>
      </c>
      <c r="AR168" s="253">
        <v>0.3</v>
      </c>
      <c r="AS168" s="93">
        <v>0</v>
      </c>
      <c r="AT168" s="93">
        <v>0</v>
      </c>
      <c r="AU168" s="93">
        <v>0</v>
      </c>
      <c r="AV168" s="253">
        <v>0.28000000000000003</v>
      </c>
      <c r="AW168" s="93">
        <v>0.01</v>
      </c>
      <c r="AX168" s="93">
        <v>0.17</v>
      </c>
      <c r="AY168" s="93">
        <v>2.2000000000000002</v>
      </c>
      <c r="AZ168" s="390" t="s">
        <v>1761</v>
      </c>
      <c r="BA168" s="93"/>
      <c r="BB168" s="93" t="s">
        <v>212</v>
      </c>
      <c r="BC168" s="228">
        <v>0.3</v>
      </c>
      <c r="BD168" s="249">
        <v>4.0000000000000001E-3</v>
      </c>
      <c r="BE168" s="228">
        <v>0.3</v>
      </c>
      <c r="BF168" s="249">
        <v>4.0000000000000001E-3</v>
      </c>
      <c r="BG168" s="249">
        <v>0</v>
      </c>
      <c r="BH168" s="249">
        <v>1.43</v>
      </c>
      <c r="BI168" s="255">
        <v>0.3</v>
      </c>
      <c r="BJ168" s="249">
        <v>4.0000000000000001E-3</v>
      </c>
      <c r="BK168" s="249">
        <v>0</v>
      </c>
      <c r="BL168" s="249">
        <v>1.43</v>
      </c>
      <c r="BM168" s="255">
        <v>0.3</v>
      </c>
      <c r="BN168" s="249">
        <v>0.01</v>
      </c>
      <c r="BO168" s="249">
        <v>1.05</v>
      </c>
      <c r="BP168" s="249">
        <v>3.24</v>
      </c>
      <c r="BQ168" s="253">
        <v>0.28999999999999998</v>
      </c>
      <c r="BR168" s="93">
        <v>4.0000000000000001E-3</v>
      </c>
      <c r="BS168" s="276">
        <v>3.2</v>
      </c>
      <c r="BT168" s="277">
        <v>1.34</v>
      </c>
      <c r="BU168" s="276"/>
      <c r="BV168" s="277"/>
      <c r="BW168" s="276"/>
      <c r="BX168" s="276"/>
      <c r="BY168" s="277"/>
      <c r="BZ168" s="276"/>
      <c r="CA168" s="276"/>
      <c r="CB168" s="276"/>
      <c r="CC168" s="276"/>
      <c r="CD168" s="276"/>
      <c r="CE168" s="276"/>
      <c r="CF168" s="276"/>
      <c r="CG168" s="277"/>
      <c r="CH168" s="276"/>
      <c r="CI168" s="277"/>
      <c r="CJ168" s="276"/>
      <c r="CK168" s="277"/>
      <c r="CL168" s="276"/>
      <c r="CM168" s="277"/>
      <c r="CN168" s="276"/>
      <c r="CO168" s="277"/>
      <c r="CP168" s="276"/>
      <c r="CQ168" s="276"/>
      <c r="CR168" s="277"/>
      <c r="CS168" s="276"/>
      <c r="CT168" s="276"/>
      <c r="CU168" s="277"/>
      <c r="CV168" s="276"/>
      <c r="CW168" s="276"/>
      <c r="CX168" s="276"/>
      <c r="CY168" s="276"/>
      <c r="CZ168" s="277"/>
      <c r="DA168" s="276"/>
      <c r="DB168" s="276"/>
      <c r="DC168" s="277"/>
      <c r="DD168" s="276"/>
      <c r="DE168" s="276"/>
      <c r="DF168" s="277"/>
      <c r="DG168" s="276"/>
      <c r="DH168" s="276"/>
      <c r="DI168" s="276"/>
      <c r="DJ168" s="276"/>
      <c r="DK168" s="277"/>
      <c r="DL168" s="276"/>
      <c r="DM168" s="276"/>
      <c r="DN168" s="277"/>
      <c r="DO168" s="276"/>
      <c r="DP168" s="276"/>
      <c r="DQ168" s="276"/>
      <c r="DR168" s="276"/>
      <c r="DS168" s="276"/>
      <c r="DT168" s="276"/>
      <c r="DU168" s="276"/>
      <c r="DV168" s="276"/>
      <c r="DW168" s="276"/>
      <c r="DX168" s="276"/>
      <c r="DY168" s="276"/>
      <c r="DZ168" s="276"/>
      <c r="EA168" s="276"/>
      <c r="EB168" s="276"/>
      <c r="EC168" s="276"/>
      <c r="ED168" s="276"/>
      <c r="EE168" s="276"/>
      <c r="EF168" s="276"/>
      <c r="EG168" s="276"/>
      <c r="EH168" s="276"/>
      <c r="EI168" s="276"/>
      <c r="EJ168" s="276"/>
      <c r="EK168" s="276"/>
      <c r="EL168" s="276"/>
      <c r="EM168" s="276"/>
      <c r="EN168" s="276"/>
      <c r="EO168" s="276"/>
      <c r="EP168" s="276"/>
      <c r="EQ168" s="276"/>
      <c r="ER168" s="276"/>
      <c r="ES168" s="276"/>
      <c r="ET168" s="276"/>
    </row>
    <row r="169" spans="1:150" x14ac:dyDescent="0.25">
      <c r="A169" s="285" t="s">
        <v>216</v>
      </c>
      <c r="B169" s="228">
        <v>0.56999999999999995</v>
      </c>
      <c r="C169" s="228"/>
      <c r="D169" s="213"/>
      <c r="E169" s="226"/>
      <c r="F169" s="213"/>
      <c r="G169" s="226"/>
      <c r="H169" s="213"/>
      <c r="I169" s="226"/>
      <c r="J169" s="213"/>
      <c r="K169" s="213"/>
      <c r="L169" s="276"/>
      <c r="M169" s="285"/>
      <c r="N169" s="226"/>
      <c r="O169" s="226"/>
      <c r="P169" s="213"/>
      <c r="Q169" s="226"/>
      <c r="R169" s="213"/>
      <c r="S169" s="226"/>
      <c r="T169" s="215"/>
      <c r="U169" s="226"/>
      <c r="V169" s="215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249">
        <v>0.03</v>
      </c>
      <c r="AJ169" s="251">
        <v>0.6</v>
      </c>
      <c r="AK169" s="93"/>
      <c r="AL169" s="93">
        <v>0</v>
      </c>
      <c r="AM169" s="93">
        <v>4.84</v>
      </c>
      <c r="AN169" s="253">
        <v>0.6</v>
      </c>
      <c r="AO169" s="93">
        <v>0</v>
      </c>
      <c r="AP169" s="93">
        <v>0</v>
      </c>
      <c r="AQ169" s="93">
        <v>0</v>
      </c>
      <c r="AR169" s="253">
        <v>0.6</v>
      </c>
      <c r="AS169" s="93">
        <v>0</v>
      </c>
      <c r="AT169" s="93">
        <v>0</v>
      </c>
      <c r="AU169" s="93">
        <v>0</v>
      </c>
      <c r="AV169" s="253">
        <v>0.56999999999999995</v>
      </c>
      <c r="AW169" s="93">
        <v>0.01</v>
      </c>
      <c r="AX169" s="93">
        <v>0</v>
      </c>
      <c r="AY169" s="93">
        <v>2.21</v>
      </c>
      <c r="AZ169" s="390" t="s">
        <v>1761</v>
      </c>
      <c r="BA169" s="93"/>
      <c r="BB169" s="285" t="s">
        <v>216</v>
      </c>
      <c r="BC169" s="228">
        <v>0.6</v>
      </c>
      <c r="BD169" s="249">
        <v>0.01</v>
      </c>
      <c r="BE169" s="228">
        <v>0.6</v>
      </c>
      <c r="BF169" s="249">
        <v>0.01</v>
      </c>
      <c r="BG169" s="249">
        <v>0</v>
      </c>
      <c r="BH169" s="249">
        <v>1.43</v>
      </c>
      <c r="BI169" s="255">
        <v>0.6</v>
      </c>
      <c r="BJ169" s="249">
        <v>0.01</v>
      </c>
      <c r="BK169" s="249">
        <v>0</v>
      </c>
      <c r="BL169" s="249">
        <v>1.43</v>
      </c>
      <c r="BM169" s="255">
        <v>0.6</v>
      </c>
      <c r="BN169" s="249">
        <v>0.02</v>
      </c>
      <c r="BO169" s="249">
        <v>1.1000000000000001</v>
      </c>
      <c r="BP169" s="249">
        <v>3.34</v>
      </c>
      <c r="BQ169" s="253">
        <v>0.6</v>
      </c>
      <c r="BR169" s="93">
        <v>0.01</v>
      </c>
      <c r="BS169" s="276">
        <v>3.31</v>
      </c>
      <c r="BT169" s="277">
        <v>1.43</v>
      </c>
      <c r="BU169" s="276"/>
      <c r="BV169" s="277"/>
      <c r="BW169" s="276"/>
      <c r="BX169" s="276"/>
      <c r="BY169" s="277"/>
      <c r="BZ169" s="276"/>
      <c r="CA169" s="276"/>
      <c r="CB169" s="276"/>
      <c r="CC169" s="276"/>
      <c r="CD169" s="276"/>
      <c r="CE169" s="276"/>
      <c r="CF169" s="276"/>
      <c r="CG169" s="277"/>
      <c r="CH169" s="276"/>
      <c r="CI169" s="277"/>
      <c r="CJ169" s="276"/>
      <c r="CK169" s="277"/>
      <c r="CL169" s="276"/>
      <c r="CM169" s="277"/>
      <c r="CN169" s="276"/>
      <c r="CO169" s="277"/>
      <c r="CP169" s="276"/>
      <c r="CQ169" s="276"/>
      <c r="CR169" s="277"/>
      <c r="CS169" s="276"/>
      <c r="CT169" s="276"/>
      <c r="CU169" s="277"/>
      <c r="CV169" s="276"/>
      <c r="CW169" s="276"/>
      <c r="CX169" s="276"/>
      <c r="CY169" s="276"/>
      <c r="CZ169" s="277"/>
      <c r="DA169" s="276"/>
      <c r="DB169" s="276"/>
      <c r="DC169" s="277"/>
      <c r="DD169" s="276"/>
      <c r="DE169" s="276"/>
      <c r="DF169" s="277"/>
      <c r="DG169" s="276"/>
      <c r="DH169" s="276"/>
      <c r="DI169" s="276"/>
      <c r="DJ169" s="276"/>
      <c r="DK169" s="277"/>
      <c r="DL169" s="276"/>
      <c r="DM169" s="276"/>
      <c r="DN169" s="277"/>
      <c r="DO169" s="276"/>
      <c r="DP169" s="276"/>
      <c r="DQ169" s="276"/>
      <c r="DR169" s="276"/>
      <c r="DS169" s="276"/>
      <c r="DT169" s="276"/>
      <c r="DU169" s="276"/>
      <c r="DV169" s="276"/>
      <c r="DW169" s="276"/>
      <c r="DX169" s="276"/>
      <c r="DY169" s="276"/>
      <c r="DZ169" s="276"/>
      <c r="EA169" s="276"/>
      <c r="EB169" s="276"/>
      <c r="EC169" s="276"/>
      <c r="ED169" s="276"/>
      <c r="EE169" s="276"/>
      <c r="EF169" s="276"/>
      <c r="EG169" s="276"/>
      <c r="EH169" s="276"/>
      <c r="EI169" s="276"/>
      <c r="EJ169" s="276"/>
      <c r="EK169" s="276"/>
      <c r="EL169" s="276"/>
      <c r="EM169" s="276"/>
      <c r="EN169" s="276"/>
      <c r="EO169" s="276"/>
      <c r="EP169" s="276"/>
      <c r="EQ169" s="276"/>
      <c r="ER169" s="276"/>
      <c r="ES169" s="276"/>
      <c r="ET169" s="276"/>
    </row>
    <row r="170" spans="1:150" x14ac:dyDescent="0.25">
      <c r="A170" s="93" t="s">
        <v>220</v>
      </c>
      <c r="B170" s="228">
        <v>0.28000000000000003</v>
      </c>
      <c r="C170" s="228"/>
      <c r="D170" s="213"/>
      <c r="E170" s="226"/>
      <c r="F170" s="213"/>
      <c r="G170" s="226"/>
      <c r="H170" s="213"/>
      <c r="I170" s="226"/>
      <c r="J170" s="213"/>
      <c r="K170" s="213"/>
      <c r="L170" s="276"/>
      <c r="M170" s="93"/>
      <c r="N170" s="226"/>
      <c r="O170" s="226"/>
      <c r="P170" s="213"/>
      <c r="Q170" s="226"/>
      <c r="R170" s="213"/>
      <c r="S170" s="226"/>
      <c r="T170" s="215"/>
      <c r="U170" s="226"/>
      <c r="V170" s="215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249">
        <v>0.02</v>
      </c>
      <c r="AJ170" s="251">
        <v>0.3</v>
      </c>
      <c r="AK170" s="93">
        <v>0.01</v>
      </c>
      <c r="AL170" s="93">
        <v>0</v>
      </c>
      <c r="AM170" s="93">
        <v>5.01</v>
      </c>
      <c r="AN170" s="253">
        <v>0.3</v>
      </c>
      <c r="AO170" s="93">
        <v>0</v>
      </c>
      <c r="AP170" s="93">
        <v>0</v>
      </c>
      <c r="AQ170" s="93">
        <v>0</v>
      </c>
      <c r="AR170" s="253">
        <v>0.3</v>
      </c>
      <c r="AS170" s="93">
        <v>0</v>
      </c>
      <c r="AT170" s="93">
        <v>0</v>
      </c>
      <c r="AU170" s="93">
        <v>0</v>
      </c>
      <c r="AV170" s="253">
        <v>0.28000000000000003</v>
      </c>
      <c r="AW170" s="93">
        <v>0.01</v>
      </c>
      <c r="AX170" s="93">
        <v>0.17</v>
      </c>
      <c r="AY170" s="93">
        <v>2.2000000000000002</v>
      </c>
      <c r="AZ170" s="390" t="s">
        <v>1761</v>
      </c>
      <c r="BA170" s="93"/>
      <c r="BB170" s="93" t="s">
        <v>220</v>
      </c>
      <c r="BC170" s="228">
        <v>0.3</v>
      </c>
      <c r="BD170" s="249">
        <v>4.0000000000000001E-3</v>
      </c>
      <c r="BE170" s="228">
        <v>0.3</v>
      </c>
      <c r="BF170" s="249">
        <v>4.0000000000000001E-3</v>
      </c>
      <c r="BG170" s="249">
        <v>0</v>
      </c>
      <c r="BH170" s="249">
        <v>1.43</v>
      </c>
      <c r="BI170" s="255">
        <v>0.3</v>
      </c>
      <c r="BJ170" s="249">
        <v>4.0000000000000001E-3</v>
      </c>
      <c r="BK170" s="249">
        <v>0</v>
      </c>
      <c r="BL170" s="249">
        <v>1.43</v>
      </c>
      <c r="BM170" s="255">
        <v>0.3</v>
      </c>
      <c r="BN170" s="249">
        <v>0.01</v>
      </c>
      <c r="BO170" s="249">
        <v>1.05</v>
      </c>
      <c r="BP170" s="249">
        <v>3.24</v>
      </c>
      <c r="BQ170" s="253">
        <v>0.28999999999999998</v>
      </c>
      <c r="BR170" s="93">
        <v>4.0000000000000001E-3</v>
      </c>
      <c r="BS170" s="276">
        <v>3.2</v>
      </c>
      <c r="BT170" s="277">
        <v>1.34</v>
      </c>
      <c r="BU170" s="276"/>
      <c r="BV170" s="277"/>
      <c r="BW170" s="276"/>
      <c r="BX170" s="276"/>
      <c r="BY170" s="277"/>
      <c r="BZ170" s="276"/>
      <c r="CA170" s="276"/>
      <c r="CB170" s="276"/>
      <c r="CC170" s="276"/>
      <c r="CD170" s="276"/>
      <c r="CE170" s="276"/>
      <c r="CF170" s="276"/>
      <c r="CG170" s="277"/>
      <c r="CH170" s="276"/>
      <c r="CI170" s="277"/>
      <c r="CJ170" s="276"/>
      <c r="CK170" s="277"/>
      <c r="CL170" s="276"/>
      <c r="CM170" s="277"/>
      <c r="CN170" s="276"/>
      <c r="CO170" s="277"/>
      <c r="CP170" s="276"/>
      <c r="CQ170" s="276"/>
      <c r="CR170" s="277"/>
      <c r="CS170" s="276"/>
      <c r="CT170" s="276"/>
      <c r="CU170" s="277"/>
      <c r="CV170" s="276"/>
      <c r="CW170" s="276"/>
      <c r="CX170" s="276"/>
      <c r="CY170" s="276"/>
      <c r="CZ170" s="277"/>
      <c r="DA170" s="276"/>
      <c r="DB170" s="276"/>
      <c r="DC170" s="277"/>
      <c r="DD170" s="276"/>
      <c r="DE170" s="276"/>
      <c r="DF170" s="277"/>
      <c r="DG170" s="276"/>
      <c r="DH170" s="276"/>
      <c r="DI170" s="276"/>
      <c r="DJ170" s="276"/>
      <c r="DK170" s="277"/>
      <c r="DL170" s="276"/>
      <c r="DM170" s="276"/>
      <c r="DN170" s="277"/>
      <c r="DO170" s="276"/>
      <c r="DP170" s="276"/>
      <c r="DQ170" s="276"/>
      <c r="DR170" s="276"/>
      <c r="DS170" s="276"/>
      <c r="DT170" s="276"/>
      <c r="DU170" s="276"/>
      <c r="DV170" s="276"/>
      <c r="DW170" s="276"/>
      <c r="DX170" s="276"/>
      <c r="DY170" s="276"/>
      <c r="DZ170" s="276"/>
      <c r="EA170" s="276"/>
      <c r="EB170" s="276"/>
      <c r="EC170" s="276"/>
      <c r="ED170" s="276"/>
      <c r="EE170" s="276"/>
      <c r="EF170" s="276"/>
      <c r="EG170" s="276"/>
      <c r="EH170" s="276"/>
      <c r="EI170" s="276"/>
      <c r="EJ170" s="276"/>
      <c r="EK170" s="276"/>
      <c r="EL170" s="276"/>
      <c r="EM170" s="276"/>
      <c r="EN170" s="276"/>
      <c r="EO170" s="276"/>
      <c r="EP170" s="276"/>
      <c r="EQ170" s="276"/>
      <c r="ER170" s="276"/>
      <c r="ES170" s="276"/>
      <c r="ET170" s="276"/>
    </row>
    <row r="171" spans="1:150" x14ac:dyDescent="0.25">
      <c r="A171" s="285" t="s">
        <v>224</v>
      </c>
      <c r="B171" s="228">
        <v>0.56999999999999995</v>
      </c>
      <c r="C171" s="228"/>
      <c r="D171" s="213"/>
      <c r="E171" s="226"/>
      <c r="F171" s="213"/>
      <c r="G171" s="226"/>
      <c r="H171" s="213"/>
      <c r="I171" s="226"/>
      <c r="J171" s="213"/>
      <c r="K171" s="213"/>
      <c r="L171" s="276"/>
      <c r="M171" s="285"/>
      <c r="N171" s="226"/>
      <c r="O171" s="226"/>
      <c r="P171" s="213"/>
      <c r="Q171" s="226"/>
      <c r="R171" s="213"/>
      <c r="S171" s="226"/>
      <c r="T171" s="215"/>
      <c r="U171" s="226"/>
      <c r="V171" s="215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249">
        <v>0.03</v>
      </c>
      <c r="AJ171" s="251">
        <v>0.6</v>
      </c>
      <c r="AK171" s="93">
        <v>0.03</v>
      </c>
      <c r="AL171" s="93">
        <v>0</v>
      </c>
      <c r="AM171" s="93">
        <v>4.87</v>
      </c>
      <c r="AN171" s="253">
        <v>0.6</v>
      </c>
      <c r="AO171" s="93">
        <v>0</v>
      </c>
      <c r="AP171" s="93">
        <v>0</v>
      </c>
      <c r="AQ171" s="93">
        <v>0</v>
      </c>
      <c r="AR171" s="253">
        <v>0.6</v>
      </c>
      <c r="AS171" s="93">
        <v>0</v>
      </c>
      <c r="AT171" s="93">
        <v>0</v>
      </c>
      <c r="AU171" s="93">
        <v>0</v>
      </c>
      <c r="AV171" s="253">
        <v>0.56999999999999995</v>
      </c>
      <c r="AW171" s="93">
        <v>0.01</v>
      </c>
      <c r="AX171" s="93">
        <v>0</v>
      </c>
      <c r="AY171" s="93">
        <v>2.21</v>
      </c>
      <c r="AZ171" s="390" t="s">
        <v>1761</v>
      </c>
      <c r="BA171" s="93"/>
      <c r="BB171" s="285" t="s">
        <v>224</v>
      </c>
      <c r="BC171" s="228">
        <v>0.6</v>
      </c>
      <c r="BD171" s="249">
        <v>0.01</v>
      </c>
      <c r="BE171" s="228">
        <v>0.6</v>
      </c>
      <c r="BF171" s="249">
        <v>0.01</v>
      </c>
      <c r="BG171" s="249">
        <v>0</v>
      </c>
      <c r="BH171" s="249">
        <v>1.43</v>
      </c>
      <c r="BI171" s="255">
        <v>0.6</v>
      </c>
      <c r="BJ171" s="249">
        <v>0.01</v>
      </c>
      <c r="BK171" s="249">
        <v>0</v>
      </c>
      <c r="BL171" s="249">
        <v>1.43</v>
      </c>
      <c r="BM171" s="255">
        <v>0.6</v>
      </c>
      <c r="BN171" s="249">
        <v>0.02</v>
      </c>
      <c r="BO171" s="249">
        <v>1.1000000000000001</v>
      </c>
      <c r="BP171" s="249">
        <v>3.34</v>
      </c>
      <c r="BQ171" s="253">
        <v>0.6</v>
      </c>
      <c r="BR171" s="93">
        <v>0.01</v>
      </c>
      <c r="BS171" s="276">
        <v>3.31</v>
      </c>
      <c r="BT171" s="277">
        <v>1.43</v>
      </c>
      <c r="BU171" s="276"/>
      <c r="BV171" s="277"/>
      <c r="BW171" s="276"/>
      <c r="BX171" s="276"/>
      <c r="BY171" s="277"/>
      <c r="BZ171" s="276"/>
      <c r="CA171" s="276"/>
      <c r="CB171" s="276"/>
      <c r="CC171" s="276"/>
      <c r="CD171" s="276"/>
      <c r="CE171" s="276"/>
      <c r="CF171" s="276"/>
      <c r="CG171" s="277"/>
      <c r="CH171" s="276"/>
      <c r="CI171" s="277"/>
      <c r="CJ171" s="276"/>
      <c r="CK171" s="277"/>
      <c r="CL171" s="276"/>
      <c r="CM171" s="277"/>
      <c r="CN171" s="276"/>
      <c r="CO171" s="277"/>
      <c r="CP171" s="276"/>
      <c r="CQ171" s="276"/>
      <c r="CR171" s="277"/>
      <c r="CS171" s="276"/>
      <c r="CT171" s="276"/>
      <c r="CU171" s="277"/>
      <c r="CV171" s="276"/>
      <c r="CW171" s="276"/>
      <c r="CX171" s="276"/>
      <c r="CY171" s="276"/>
      <c r="CZ171" s="277"/>
      <c r="DA171" s="276"/>
      <c r="DB171" s="276"/>
      <c r="DC171" s="277"/>
      <c r="DD171" s="276"/>
      <c r="DE171" s="276"/>
      <c r="DF171" s="277"/>
      <c r="DG171" s="276"/>
      <c r="DH171" s="276"/>
      <c r="DI171" s="276"/>
      <c r="DJ171" s="276"/>
      <c r="DK171" s="277"/>
      <c r="DL171" s="276"/>
      <c r="DM171" s="276"/>
      <c r="DN171" s="277"/>
      <c r="DO171" s="276"/>
      <c r="DP171" s="276"/>
      <c r="DQ171" s="276"/>
      <c r="DR171" s="276"/>
      <c r="DS171" s="276"/>
      <c r="DT171" s="276"/>
      <c r="DU171" s="276"/>
      <c r="DV171" s="276"/>
      <c r="DW171" s="276"/>
      <c r="DX171" s="276"/>
      <c r="DY171" s="276"/>
      <c r="DZ171" s="276"/>
      <c r="EA171" s="276"/>
      <c r="EB171" s="276"/>
      <c r="EC171" s="276"/>
      <c r="ED171" s="276"/>
      <c r="EE171" s="276"/>
      <c r="EF171" s="276"/>
      <c r="EG171" s="276"/>
      <c r="EH171" s="276"/>
      <c r="EI171" s="276"/>
      <c r="EJ171" s="276"/>
      <c r="EK171" s="276"/>
      <c r="EL171" s="276"/>
      <c r="EM171" s="276"/>
      <c r="EN171" s="276"/>
      <c r="EO171" s="276"/>
      <c r="EP171" s="276"/>
      <c r="EQ171" s="276"/>
      <c r="ER171" s="276"/>
      <c r="ES171" s="276"/>
      <c r="ET171" s="276"/>
    </row>
    <row r="172" spans="1:150" x14ac:dyDescent="0.25">
      <c r="A172" s="93"/>
      <c r="B172" s="213"/>
      <c r="C172" s="213"/>
      <c r="D172" s="213"/>
      <c r="E172" s="213"/>
      <c r="F172" s="213"/>
      <c r="G172" s="213"/>
      <c r="H172" s="213"/>
      <c r="I172" s="213"/>
      <c r="J172" s="213"/>
      <c r="K172" s="213"/>
      <c r="L172" s="276"/>
      <c r="M172" s="276"/>
      <c r="N172" s="276"/>
      <c r="O172" s="276"/>
      <c r="P172" s="276"/>
      <c r="Q172" s="276"/>
      <c r="R172" s="276"/>
      <c r="S172" s="276"/>
      <c r="T172" s="276"/>
      <c r="U172" s="213"/>
      <c r="V172" s="89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  <c r="AT172" s="93"/>
      <c r="AU172" s="93"/>
      <c r="AV172" s="93"/>
      <c r="AW172" s="93"/>
      <c r="AX172" s="93"/>
      <c r="AY172" s="93"/>
      <c r="AZ172" s="93"/>
      <c r="BA172" s="93"/>
      <c r="BB172" s="93"/>
      <c r="BC172" s="93"/>
      <c r="BD172" s="93"/>
      <c r="BE172" s="93"/>
      <c r="BF172" s="93"/>
      <c r="BG172" s="93"/>
      <c r="BH172" s="93"/>
      <c r="BI172" s="93"/>
      <c r="BJ172" s="93"/>
      <c r="BK172" s="93"/>
      <c r="BL172" s="93"/>
      <c r="BM172" s="93"/>
      <c r="BN172" s="93"/>
      <c r="BO172" s="93"/>
      <c r="BP172" s="93"/>
      <c r="BQ172" s="93"/>
      <c r="BR172" s="93"/>
      <c r="BS172" s="276"/>
      <c r="BT172" s="276"/>
      <c r="BU172" s="276"/>
      <c r="BV172" s="276"/>
      <c r="BW172" s="276"/>
      <c r="BX172" s="276"/>
      <c r="BY172" s="276"/>
      <c r="BZ172" s="276"/>
      <c r="CA172" s="276"/>
      <c r="CB172" s="276"/>
      <c r="CC172" s="276"/>
      <c r="CD172" s="276"/>
      <c r="CE172" s="276"/>
      <c r="CF172" s="277"/>
      <c r="CG172" s="276"/>
      <c r="CH172" s="277"/>
      <c r="CI172" s="276"/>
      <c r="CJ172" s="276"/>
      <c r="CK172" s="277"/>
      <c r="CL172" s="276"/>
      <c r="CM172" s="276"/>
      <c r="CN172" s="276"/>
      <c r="CO172" s="276"/>
      <c r="CP172" s="276"/>
      <c r="CQ172" s="276"/>
      <c r="CR172" s="276"/>
      <c r="CS172" s="277"/>
      <c r="CT172" s="276"/>
      <c r="CU172" s="277"/>
      <c r="CV172" s="276"/>
      <c r="CW172" s="277"/>
      <c r="CX172" s="276"/>
      <c r="CY172" s="277"/>
      <c r="CZ172" s="276"/>
      <c r="DA172" s="277"/>
      <c r="DB172" s="276"/>
      <c r="DC172" s="276"/>
      <c r="DD172" s="277"/>
      <c r="DE172" s="276"/>
      <c r="DF172" s="276"/>
      <c r="DG172" s="277"/>
      <c r="DH172" s="276"/>
      <c r="DI172" s="276"/>
      <c r="DJ172" s="276"/>
      <c r="DK172" s="276"/>
      <c r="DL172" s="277"/>
      <c r="DM172" s="276"/>
      <c r="DN172" s="276"/>
      <c r="DO172" s="277"/>
      <c r="DP172" s="276"/>
      <c r="DQ172" s="276"/>
      <c r="DR172" s="277"/>
      <c r="DS172" s="276"/>
      <c r="DT172" s="276"/>
      <c r="DU172" s="276"/>
      <c r="DV172" s="276"/>
      <c r="DW172" s="277"/>
      <c r="DX172" s="276"/>
      <c r="DY172" s="276"/>
      <c r="DZ172" s="277"/>
      <c r="EA172" s="276"/>
      <c r="EB172" s="276"/>
      <c r="EC172" s="276"/>
      <c r="ED172" s="276"/>
      <c r="EE172" s="276"/>
      <c r="EF172" s="276"/>
      <c r="EG172" s="276"/>
      <c r="EH172" s="276"/>
      <c r="EI172" s="276"/>
      <c r="EJ172" s="276"/>
      <c r="EK172" s="276"/>
      <c r="EL172" s="276"/>
      <c r="EM172" s="276"/>
      <c r="EN172" s="276"/>
      <c r="EO172" s="276"/>
      <c r="EP172" s="276"/>
      <c r="EQ172" s="276"/>
      <c r="ER172" s="276"/>
      <c r="ES172" s="276"/>
      <c r="ET172" s="276"/>
    </row>
    <row r="173" spans="1:150" ht="126.95" customHeight="1" x14ac:dyDescent="0.25">
      <c r="A173" s="375" t="s">
        <v>23</v>
      </c>
      <c r="B173" s="376" t="s">
        <v>1765</v>
      </c>
      <c r="C173" s="376" t="s">
        <v>1703</v>
      </c>
      <c r="D173" s="377" t="s">
        <v>1706</v>
      </c>
      <c r="E173" s="378" t="s">
        <v>1707</v>
      </c>
      <c r="F173" s="213" t="s">
        <v>1706</v>
      </c>
      <c r="G173" s="376" t="s">
        <v>1703</v>
      </c>
      <c r="H173" s="377" t="s">
        <v>1706</v>
      </c>
      <c r="I173" s="378" t="s">
        <v>1707</v>
      </c>
      <c r="J173" s="213" t="s">
        <v>1706</v>
      </c>
      <c r="K173" s="379"/>
      <c r="L173" s="379"/>
      <c r="M173" s="375" t="s">
        <v>23</v>
      </c>
      <c r="N173" s="376" t="s">
        <v>1704</v>
      </c>
      <c r="O173" s="376" t="s">
        <v>1703</v>
      </c>
      <c r="P173" s="377" t="s">
        <v>1706</v>
      </c>
      <c r="Q173" s="378" t="s">
        <v>1707</v>
      </c>
      <c r="R173" s="213" t="s">
        <v>1706</v>
      </c>
      <c r="S173" s="376" t="s">
        <v>1703</v>
      </c>
      <c r="T173" s="380" t="s">
        <v>1706</v>
      </c>
      <c r="U173" s="378" t="s">
        <v>1707</v>
      </c>
      <c r="V173" s="215" t="s">
        <v>1706</v>
      </c>
      <c r="W173" s="379"/>
      <c r="X173" s="379"/>
      <c r="Y173" s="379"/>
      <c r="Z173" s="379"/>
      <c r="AA173" s="379"/>
      <c r="AB173" s="379"/>
      <c r="AC173" s="379"/>
      <c r="AD173" s="379"/>
      <c r="AE173" s="379"/>
      <c r="AF173" s="379"/>
      <c r="AG173" s="379"/>
      <c r="AH173" s="379"/>
      <c r="AI173" s="379" t="s">
        <v>1715</v>
      </c>
      <c r="AJ173" s="376" t="s">
        <v>1766</v>
      </c>
      <c r="AK173" s="377" t="s">
        <v>1718</v>
      </c>
      <c r="AL173" s="381" t="s">
        <v>1767</v>
      </c>
      <c r="AM173" s="379" t="s">
        <v>1718</v>
      </c>
      <c r="AN173" s="382" t="s">
        <v>1717</v>
      </c>
      <c r="AO173" s="377" t="s">
        <v>1718</v>
      </c>
      <c r="AP173" s="381" t="s">
        <v>1767</v>
      </c>
      <c r="AQ173" s="379" t="s">
        <v>1718</v>
      </c>
      <c r="AR173" s="379"/>
      <c r="AS173" s="379"/>
      <c r="AT173" s="375" t="s">
        <v>23</v>
      </c>
      <c r="AU173" s="376" t="s">
        <v>1765</v>
      </c>
      <c r="AV173" s="379" t="s">
        <v>1715</v>
      </c>
      <c r="AW173" s="376" t="s">
        <v>1768</v>
      </c>
      <c r="AX173" s="376" t="s">
        <v>1715</v>
      </c>
      <c r="AY173" s="381" t="s">
        <v>1769</v>
      </c>
      <c r="AZ173" s="379" t="s">
        <v>1718</v>
      </c>
      <c r="BA173" s="382" t="s">
        <v>1768</v>
      </c>
      <c r="BB173" s="377" t="s">
        <v>1718</v>
      </c>
      <c r="BC173" s="381" t="s">
        <v>1769</v>
      </c>
      <c r="BD173" s="379" t="s">
        <v>1718</v>
      </c>
      <c r="BS173" s="276"/>
      <c r="BT173" s="277"/>
      <c r="BU173" s="276"/>
      <c r="BV173" s="277"/>
      <c r="BW173" s="276"/>
      <c r="BX173" s="277"/>
      <c r="BY173" s="276"/>
      <c r="BZ173" s="276"/>
      <c r="CA173" s="277"/>
      <c r="CB173" s="276"/>
      <c r="CC173" s="276"/>
      <c r="CD173" s="276"/>
      <c r="CE173" s="276"/>
      <c r="CF173" s="276"/>
      <c r="CG173" s="276"/>
      <c r="CH173" s="276"/>
      <c r="CI173" s="277"/>
      <c r="CJ173" s="276"/>
      <c r="CK173" s="277"/>
      <c r="CL173" s="276"/>
      <c r="CM173" s="277"/>
      <c r="CN173" s="276"/>
      <c r="CO173" s="277"/>
      <c r="CP173" s="276"/>
      <c r="CQ173" s="277"/>
      <c r="CR173" s="276"/>
      <c r="CS173" s="276"/>
      <c r="CT173" s="277"/>
      <c r="CU173" s="276"/>
      <c r="CV173" s="276"/>
      <c r="CW173" s="277"/>
      <c r="CX173" s="276"/>
      <c r="CY173" s="276"/>
      <c r="CZ173" s="276"/>
      <c r="DA173" s="276"/>
      <c r="DB173" s="277"/>
      <c r="DC173" s="276"/>
      <c r="DD173" s="276"/>
      <c r="DE173" s="277"/>
      <c r="DF173" s="276"/>
      <c r="DG173" s="276"/>
      <c r="DH173" s="277"/>
      <c r="DI173" s="276"/>
      <c r="DJ173" s="276"/>
      <c r="DK173" s="276"/>
      <c r="DL173" s="276"/>
      <c r="DM173" s="277"/>
      <c r="DN173" s="276"/>
      <c r="DO173" s="276"/>
      <c r="DP173" s="277"/>
      <c r="DQ173" s="276"/>
      <c r="DR173" s="276"/>
      <c r="DS173" s="276"/>
      <c r="DT173" s="276"/>
      <c r="DU173" s="276"/>
      <c r="DV173" s="276"/>
      <c r="DW173" s="276"/>
      <c r="DX173" s="276"/>
      <c r="DY173" s="276"/>
      <c r="DZ173" s="276"/>
      <c r="EA173" s="276"/>
      <c r="EB173" s="276"/>
      <c r="EC173" s="276"/>
      <c r="ED173" s="276"/>
      <c r="EE173" s="276"/>
      <c r="EF173" s="276"/>
      <c r="EG173" s="276"/>
      <c r="EH173" s="276"/>
      <c r="EI173" s="276"/>
      <c r="EJ173" s="276"/>
      <c r="EK173" s="276"/>
      <c r="EL173" s="276"/>
      <c r="EM173" s="276"/>
      <c r="EN173" s="276"/>
      <c r="EO173" s="276"/>
      <c r="EP173" s="276"/>
      <c r="EQ173" s="276"/>
      <c r="ER173" s="276"/>
      <c r="ES173" s="276"/>
      <c r="ET173" s="276"/>
    </row>
    <row r="174" spans="1:150" ht="15.75" thickBot="1" x14ac:dyDescent="0.3">
      <c r="A174" s="384"/>
      <c r="B174" s="387" t="s">
        <v>1270</v>
      </c>
      <c r="C174" s="387"/>
      <c r="D174" s="387"/>
      <c r="E174" s="387"/>
      <c r="F174" s="387"/>
      <c r="G174" s="387"/>
      <c r="H174" s="387"/>
      <c r="I174" s="387"/>
      <c r="J174" s="387"/>
      <c r="K174" s="387"/>
      <c r="L174" s="387"/>
      <c r="M174" s="387"/>
      <c r="N174" s="387"/>
      <c r="O174" s="387"/>
      <c r="P174" s="387"/>
      <c r="Q174" s="387"/>
      <c r="R174" s="387"/>
      <c r="S174" s="387"/>
      <c r="T174" s="387"/>
      <c r="U174" s="387"/>
      <c r="V174" s="387"/>
      <c r="W174" s="387"/>
      <c r="X174" s="387"/>
      <c r="Y174" s="387"/>
      <c r="Z174" s="387"/>
      <c r="AA174" s="387"/>
      <c r="AB174" s="387"/>
      <c r="AC174" s="387"/>
      <c r="AD174" s="387"/>
      <c r="AE174" s="387"/>
      <c r="AF174" s="387"/>
      <c r="AG174" s="387"/>
      <c r="AH174" s="387"/>
      <c r="AI174" s="387"/>
      <c r="AJ174" s="388" t="s">
        <v>1719</v>
      </c>
      <c r="AK174" s="388"/>
      <c r="AL174" s="389" t="s">
        <v>1721</v>
      </c>
      <c r="AM174" s="388"/>
      <c r="AN174" s="389" t="s">
        <v>1722</v>
      </c>
      <c r="AO174" s="388"/>
      <c r="AP174" s="389" t="s">
        <v>1723</v>
      </c>
      <c r="AQ174" s="388"/>
      <c r="AR174" s="385"/>
      <c r="AS174" s="386"/>
      <c r="AT174" s="384"/>
      <c r="AU174" s="387" t="s">
        <v>1297</v>
      </c>
      <c r="AV174" s="387"/>
      <c r="AW174" s="388" t="s">
        <v>1724</v>
      </c>
      <c r="AX174" s="388"/>
      <c r="AY174" s="389" t="s">
        <v>1725</v>
      </c>
      <c r="AZ174" s="388"/>
      <c r="BA174" s="389" t="s">
        <v>1726</v>
      </c>
      <c r="BB174" s="388"/>
      <c r="BC174" s="389" t="s">
        <v>1727</v>
      </c>
      <c r="BD174" s="388"/>
      <c r="BS174" s="276"/>
      <c r="BT174" s="277"/>
      <c r="BU174" s="276"/>
      <c r="BV174" s="277"/>
      <c r="BW174" s="276"/>
      <c r="BX174" s="277"/>
      <c r="BY174" s="276"/>
      <c r="BZ174" s="276"/>
      <c r="CA174" s="277"/>
      <c r="CB174" s="276"/>
      <c r="CC174" s="276"/>
      <c r="CD174" s="276"/>
      <c r="CE174" s="276"/>
      <c r="CF174" s="276"/>
      <c r="CG174" s="276"/>
      <c r="CH174" s="276"/>
      <c r="CI174" s="277"/>
      <c r="CJ174" s="276"/>
      <c r="CK174" s="277"/>
      <c r="CL174" s="276"/>
      <c r="CM174" s="277"/>
      <c r="CN174" s="276"/>
      <c r="CO174" s="277"/>
      <c r="CP174" s="276"/>
      <c r="CQ174" s="277"/>
      <c r="CR174" s="276"/>
      <c r="CS174" s="276"/>
      <c r="CT174" s="277"/>
      <c r="CU174" s="276"/>
      <c r="CV174" s="276"/>
      <c r="CW174" s="277"/>
      <c r="CX174" s="276"/>
      <c r="CY174" s="276"/>
      <c r="CZ174" s="276"/>
      <c r="DA174" s="276"/>
      <c r="DB174" s="277"/>
      <c r="DC174" s="276"/>
      <c r="DD174" s="276"/>
      <c r="DE174" s="277"/>
      <c r="DF174" s="276"/>
      <c r="DG174" s="276"/>
      <c r="DH174" s="277"/>
      <c r="DI174" s="276"/>
      <c r="DJ174" s="276"/>
      <c r="DK174" s="276"/>
      <c r="DL174" s="276"/>
      <c r="DM174" s="277"/>
      <c r="DN174" s="276"/>
      <c r="DO174" s="276"/>
      <c r="DP174" s="277"/>
      <c r="DQ174" s="276"/>
      <c r="DR174" s="276"/>
      <c r="DS174" s="276"/>
      <c r="DT174" s="276"/>
      <c r="DU174" s="276"/>
      <c r="DV174" s="276"/>
      <c r="DW174" s="276"/>
      <c r="DX174" s="276"/>
      <c r="DY174" s="276"/>
      <c r="DZ174" s="276"/>
      <c r="EA174" s="276"/>
      <c r="EB174" s="276"/>
      <c r="EC174" s="276"/>
      <c r="ED174" s="276"/>
      <c r="EE174" s="276"/>
      <c r="EF174" s="276"/>
      <c r="EG174" s="276"/>
      <c r="EH174" s="276"/>
      <c r="EI174" s="276"/>
      <c r="EJ174" s="276"/>
      <c r="EK174" s="276"/>
      <c r="EL174" s="276"/>
      <c r="EM174" s="276"/>
      <c r="EN174" s="276"/>
      <c r="EO174" s="276"/>
      <c r="EP174" s="276"/>
      <c r="EQ174" s="276"/>
      <c r="ER174" s="276"/>
      <c r="ES174" s="276"/>
      <c r="ET174" s="276"/>
    </row>
    <row r="175" spans="1:150" x14ac:dyDescent="0.25">
      <c r="A175" s="283" t="s">
        <v>32</v>
      </c>
      <c r="B175" s="249">
        <f>B144/1000</f>
        <v>6.1170000000000002E-2</v>
      </c>
      <c r="C175" s="249">
        <v>1.9008769905844358</v>
      </c>
      <c r="D175" s="249">
        <v>1.1399999999999999</v>
      </c>
      <c r="E175" s="249" t="s">
        <v>116</v>
      </c>
      <c r="F175" s="249">
        <v>98.136239782016347</v>
      </c>
      <c r="G175" s="249">
        <v>184</v>
      </c>
      <c r="H175" s="249" t="s">
        <v>35</v>
      </c>
      <c r="I175" s="249">
        <v>-200.81743869209814</v>
      </c>
      <c r="J175" s="249">
        <v>58.8</v>
      </c>
      <c r="K175" s="249" t="s">
        <v>51</v>
      </c>
      <c r="L175" s="249">
        <v>3.8692098092643059</v>
      </c>
      <c r="M175" s="249">
        <v>-98.474114441416916</v>
      </c>
      <c r="N175" s="249">
        <v>144.73531717366066</v>
      </c>
      <c r="O175" s="249">
        <v>426</v>
      </c>
      <c r="P175" s="249" t="s">
        <v>35</v>
      </c>
      <c r="Q175" s="249">
        <v>422</v>
      </c>
      <c r="R175" s="249" t="s">
        <v>35</v>
      </c>
      <c r="S175" s="249">
        <v>37.799999999999997</v>
      </c>
      <c r="T175" s="249" t="s">
        <v>51</v>
      </c>
      <c r="U175" s="249">
        <v>0.59499999999999997</v>
      </c>
      <c r="V175" s="249" t="s">
        <v>116</v>
      </c>
      <c r="W175" s="249">
        <v>0.59499999999999997</v>
      </c>
      <c r="X175" s="249" t="s">
        <v>116</v>
      </c>
      <c r="Y175" s="249">
        <v>0.59499999999999997</v>
      </c>
      <c r="Z175" s="249" t="s">
        <v>116</v>
      </c>
      <c r="AA175" s="249">
        <v>82</v>
      </c>
      <c r="AB175" s="249" t="s">
        <v>35</v>
      </c>
      <c r="AC175" s="249">
        <v>95.3</v>
      </c>
      <c r="AD175" s="249" t="s">
        <v>35</v>
      </c>
      <c r="AE175" s="249">
        <v>78.7</v>
      </c>
      <c r="AF175" s="249" t="s">
        <v>35</v>
      </c>
      <c r="AG175" s="249">
        <v>2220</v>
      </c>
      <c r="AH175" s="249" t="s">
        <v>51</v>
      </c>
      <c r="AI175" s="249">
        <f>AI144/1000</f>
        <v>1.9E-3</v>
      </c>
      <c r="AJ175" s="249">
        <f>AJ144/1000</f>
        <v>0.12140000000000001</v>
      </c>
      <c r="AK175" s="249">
        <f>AK144/1000</f>
        <v>8.8529999999999998E-2</v>
      </c>
      <c r="AL175" s="249">
        <f t="shared" ref="AL175:AL202" si="76">AN144/1000</f>
        <v>0.29526999999999998</v>
      </c>
      <c r="AM175" s="249">
        <f t="shared" ref="AM175:AM202" si="77">AO144/1000</f>
        <v>0.22297999999999998</v>
      </c>
      <c r="AN175" s="249">
        <f t="shared" ref="AN175:AN202" si="78">AR144/1000</f>
        <v>5.9999999999999995E-4</v>
      </c>
      <c r="AO175" s="249">
        <f t="shared" ref="AO175:AO202" si="79">AS144/1000</f>
        <v>0</v>
      </c>
      <c r="AP175" s="249">
        <f t="shared" ref="AP175:AP202" si="80">AV144/1000</f>
        <v>8.5330000000000003E-2</v>
      </c>
      <c r="AQ175" s="249">
        <f t="shared" ref="AQ175:AQ202" si="81">AW144/1000</f>
        <v>8.7899999999999992E-3</v>
      </c>
      <c r="AR175" s="283"/>
      <c r="AS175" s="93"/>
      <c r="AT175" s="283" t="s">
        <v>32</v>
      </c>
      <c r="AU175" s="249">
        <f>BC144/1000</f>
        <v>3.78667</v>
      </c>
      <c r="AV175" s="249">
        <f>BD144/1000</f>
        <v>1.9210499999999999</v>
      </c>
      <c r="AW175" s="249">
        <f>BE144/1000</f>
        <v>0.98</v>
      </c>
      <c r="AX175" s="249">
        <f>BF144/1000</f>
        <v>3.3780000000000004E-2</v>
      </c>
      <c r="AY175" s="249">
        <f t="shared" ref="AY175:AY202" si="82">BI144/1000</f>
        <v>2.1366700000000001</v>
      </c>
      <c r="AZ175" s="249">
        <f t="shared" ref="AZ175:AZ202" si="83">BJ144/1000</f>
        <v>1.3702699999999999</v>
      </c>
      <c r="BA175" s="249">
        <f t="shared" ref="BA175:BA202" si="84">BM144/1000</f>
        <v>0.1246</v>
      </c>
      <c r="BB175" s="249">
        <f t="shared" ref="BB175:BB202" si="85">BN144/1000</f>
        <v>2.9760000000000002E-2</v>
      </c>
      <c r="BC175" s="249">
        <f t="shared" ref="BC175:BC187" si="86">BQ144/1000</f>
        <v>0.74666999999999994</v>
      </c>
      <c r="BD175" s="249">
        <f t="shared" ref="BD175:BD187" si="87">BR144/1000</f>
        <v>0.15790999999999999</v>
      </c>
      <c r="BE175" s="17"/>
      <c r="BS175" s="276"/>
      <c r="BT175" s="277"/>
      <c r="BU175" s="276"/>
      <c r="BV175" s="277"/>
      <c r="BW175" s="276"/>
      <c r="BX175" s="277"/>
      <c r="BY175" s="276"/>
      <c r="BZ175" s="276"/>
      <c r="CA175" s="277"/>
      <c r="CB175" s="276"/>
      <c r="CC175" s="276"/>
      <c r="CD175" s="276"/>
      <c r="CE175" s="276"/>
      <c r="CF175" s="276"/>
      <c r="CG175" s="276"/>
      <c r="CH175" s="276"/>
      <c r="CI175" s="277"/>
      <c r="CJ175" s="276"/>
      <c r="CK175" s="277"/>
      <c r="CL175" s="276"/>
      <c r="CM175" s="277"/>
      <c r="CN175" s="276"/>
      <c r="CO175" s="277"/>
      <c r="CP175" s="276"/>
      <c r="CQ175" s="277"/>
      <c r="CR175" s="276"/>
      <c r="CS175" s="276"/>
      <c r="CT175" s="277"/>
      <c r="CU175" s="276"/>
      <c r="CV175" s="276"/>
      <c r="CW175" s="277"/>
      <c r="CX175" s="276"/>
      <c r="CY175" s="276"/>
      <c r="CZ175" s="276"/>
      <c r="DA175" s="276"/>
      <c r="DB175" s="277"/>
      <c r="DC175" s="276"/>
      <c r="DD175" s="276"/>
      <c r="DE175" s="277"/>
      <c r="DF175" s="276"/>
      <c r="DG175" s="276"/>
      <c r="DH175" s="277"/>
      <c r="DI175" s="276"/>
      <c r="DJ175" s="276"/>
      <c r="DK175" s="276"/>
      <c r="DL175" s="276"/>
      <c r="DM175" s="277"/>
      <c r="DN175" s="276"/>
      <c r="DO175" s="276"/>
      <c r="DP175" s="277"/>
      <c r="DQ175" s="276"/>
      <c r="DR175" s="276"/>
      <c r="DS175" s="276"/>
      <c r="DT175" s="276"/>
      <c r="DU175" s="276"/>
      <c r="DV175" s="276"/>
      <c r="DW175" s="276"/>
      <c r="DX175" s="276"/>
      <c r="DY175" s="276"/>
      <c r="DZ175" s="276"/>
      <c r="EA175" s="276"/>
      <c r="EB175" s="276"/>
      <c r="EC175" s="276"/>
      <c r="ED175" s="276"/>
      <c r="EE175" s="276"/>
      <c r="EF175" s="276"/>
      <c r="EG175" s="276"/>
      <c r="EH175" s="276"/>
      <c r="EI175" s="276"/>
      <c r="EJ175" s="276"/>
      <c r="EK175" s="276"/>
      <c r="EL175" s="276"/>
      <c r="EM175" s="276"/>
      <c r="EN175" s="276"/>
      <c r="EO175" s="276"/>
      <c r="EP175" s="276"/>
      <c r="EQ175" s="276"/>
      <c r="ER175" s="276"/>
      <c r="ES175" s="276"/>
      <c r="ET175" s="276"/>
    </row>
    <row r="176" spans="1:150" x14ac:dyDescent="0.25">
      <c r="A176" s="282" t="s">
        <v>45</v>
      </c>
      <c r="B176" s="249">
        <f t="shared" ref="B176:B202" si="88">B145/1000</f>
        <v>0.158</v>
      </c>
      <c r="C176" s="249"/>
      <c r="D176" s="249"/>
      <c r="E176" s="398"/>
      <c r="F176" s="249"/>
      <c r="G176" s="398"/>
      <c r="H176" s="249"/>
      <c r="I176" s="398"/>
      <c r="J176" s="249"/>
      <c r="K176" s="249"/>
      <c r="L176" s="302"/>
      <c r="M176" s="282"/>
      <c r="N176" s="398"/>
      <c r="O176" s="398"/>
      <c r="P176" s="249"/>
      <c r="Q176" s="398"/>
      <c r="R176" s="249"/>
      <c r="S176" s="398"/>
      <c r="T176" s="399"/>
      <c r="U176" s="398"/>
      <c r="V176" s="399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49">
        <f t="shared" ref="AI176:AK202" si="89">AI145/1000</f>
        <v>7.9400000000000009E-3</v>
      </c>
      <c r="AJ176" s="249">
        <f t="shared" si="89"/>
        <v>0.7016699999999999</v>
      </c>
      <c r="AK176" s="249">
        <f t="shared" si="89"/>
        <v>0.37342000000000003</v>
      </c>
      <c r="AL176" s="249">
        <f t="shared" si="76"/>
        <v>0.38200000000000001</v>
      </c>
      <c r="AM176" s="249">
        <f t="shared" si="77"/>
        <v>3.2189999999999996E-2</v>
      </c>
      <c r="AN176" s="249">
        <f t="shared" si="78"/>
        <v>5.9999999999999995E-4</v>
      </c>
      <c r="AO176" s="249">
        <f t="shared" si="79"/>
        <v>0</v>
      </c>
      <c r="AP176" s="249">
        <f t="shared" si="80"/>
        <v>1.6599999999999997E-2</v>
      </c>
      <c r="AQ176" s="249">
        <f t="shared" si="81"/>
        <v>2.0899999999999998E-3</v>
      </c>
      <c r="AR176" s="283"/>
      <c r="AS176" s="93"/>
      <c r="AT176" s="282" t="s">
        <v>45</v>
      </c>
      <c r="AU176" s="249">
        <f t="shared" ref="AU176:AX202" si="90">BC145/1000</f>
        <v>11.553330000000001</v>
      </c>
      <c r="AV176" s="249">
        <f t="shared" si="90"/>
        <v>3.3331300000000001</v>
      </c>
      <c r="AW176" s="249">
        <f t="shared" si="90"/>
        <v>11.966670000000001</v>
      </c>
      <c r="AX176" s="249">
        <f t="shared" si="90"/>
        <v>1.4011900000000002</v>
      </c>
      <c r="AY176" s="249">
        <f t="shared" si="82"/>
        <v>6.6666699999999999</v>
      </c>
      <c r="AZ176" s="249">
        <f t="shared" si="83"/>
        <v>1.9760899999999999</v>
      </c>
      <c r="BA176" s="249">
        <f t="shared" si="84"/>
        <v>0.13753000000000001</v>
      </c>
      <c r="BB176" s="249">
        <f t="shared" si="85"/>
        <v>4.5450000000000004E-2</v>
      </c>
      <c r="BC176" s="249">
        <f t="shared" si="86"/>
        <v>0.28132999999999997</v>
      </c>
      <c r="BD176" s="249">
        <f t="shared" si="87"/>
        <v>5.8020000000000002E-2</v>
      </c>
      <c r="BE176" s="17"/>
      <c r="BS176" s="276"/>
      <c r="BT176" s="277"/>
      <c r="BU176" s="276"/>
      <c r="BV176" s="277"/>
      <c r="BW176" s="276"/>
      <c r="BX176" s="277"/>
      <c r="BY176" s="276"/>
      <c r="BZ176" s="276"/>
      <c r="CA176" s="277"/>
      <c r="CB176" s="276"/>
      <c r="CC176" s="276"/>
      <c r="CD176" s="276"/>
      <c r="CE176" s="276"/>
      <c r="CF176" s="276"/>
      <c r="CG176" s="276"/>
      <c r="CH176" s="276"/>
      <c r="CI176" s="277"/>
      <c r="CJ176" s="276"/>
      <c r="CK176" s="277"/>
      <c r="CL176" s="276"/>
      <c r="CM176" s="277"/>
      <c r="CN176" s="276"/>
      <c r="CO176" s="277"/>
      <c r="CP176" s="276"/>
      <c r="CQ176" s="277"/>
      <c r="CR176" s="276"/>
      <c r="CS176" s="276"/>
      <c r="CT176" s="277"/>
      <c r="CU176" s="276"/>
      <c r="CV176" s="276"/>
      <c r="CW176" s="277"/>
      <c r="CX176" s="276"/>
      <c r="CY176" s="276"/>
      <c r="CZ176" s="276"/>
      <c r="DA176" s="276"/>
      <c r="DB176" s="277"/>
      <c r="DC176" s="276"/>
      <c r="DD176" s="276"/>
      <c r="DE176" s="277"/>
      <c r="DF176" s="276"/>
      <c r="DG176" s="276"/>
      <c r="DH176" s="277"/>
      <c r="DI176" s="276"/>
      <c r="DJ176" s="276"/>
      <c r="DK176" s="276"/>
      <c r="DL176" s="276"/>
      <c r="DM176" s="277"/>
      <c r="DN176" s="276"/>
      <c r="DO176" s="276"/>
      <c r="DP176" s="277"/>
      <c r="DQ176" s="276"/>
      <c r="DR176" s="276"/>
      <c r="DS176" s="276"/>
      <c r="DT176" s="276"/>
      <c r="DU176" s="276"/>
      <c r="DV176" s="276"/>
      <c r="DW176" s="276"/>
      <c r="DX176" s="276"/>
      <c r="DY176" s="276"/>
      <c r="DZ176" s="276"/>
      <c r="EA176" s="276"/>
      <c r="EB176" s="276"/>
      <c r="EC176" s="276"/>
      <c r="ED176" s="276"/>
      <c r="EE176" s="276"/>
      <c r="EF176" s="276"/>
      <c r="EG176" s="276"/>
      <c r="EH176" s="276"/>
      <c r="EI176" s="276"/>
      <c r="EJ176" s="276"/>
      <c r="EK176" s="276"/>
      <c r="EL176" s="276"/>
      <c r="EM176" s="276"/>
      <c r="EN176" s="276"/>
      <c r="EO176" s="276"/>
      <c r="EP176" s="276"/>
      <c r="EQ176" s="276"/>
      <c r="ER176" s="276"/>
      <c r="ES176" s="276"/>
      <c r="ET176" s="276"/>
    </row>
    <row r="177" spans="1:150" x14ac:dyDescent="0.25">
      <c r="A177" s="283" t="s">
        <v>55</v>
      </c>
      <c r="B177" s="249">
        <f t="shared" si="88"/>
        <v>0.87766999999999995</v>
      </c>
      <c r="C177" s="249"/>
      <c r="D177" s="249"/>
      <c r="E177" s="398"/>
      <c r="F177" s="249"/>
      <c r="G177" s="398"/>
      <c r="H177" s="249"/>
      <c r="I177" s="398"/>
      <c r="J177" s="249"/>
      <c r="K177" s="249"/>
      <c r="L177" s="302"/>
      <c r="M177" s="283"/>
      <c r="N177" s="398"/>
      <c r="O177" s="398"/>
      <c r="P177" s="249"/>
      <c r="Q177" s="398"/>
      <c r="R177" s="249"/>
      <c r="S177" s="398"/>
      <c r="T177" s="399"/>
      <c r="U177" s="398"/>
      <c r="V177" s="399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49">
        <f t="shared" si="89"/>
        <v>1.9859999999999999E-2</v>
      </c>
      <c r="AJ177" s="249">
        <f t="shared" si="89"/>
        <v>0.85533000000000003</v>
      </c>
      <c r="AK177" s="249">
        <f t="shared" si="89"/>
        <v>0.12797</v>
      </c>
      <c r="AL177" s="249">
        <f t="shared" si="76"/>
        <v>1.4966700000000002</v>
      </c>
      <c r="AM177" s="249">
        <f t="shared" si="77"/>
        <v>0.15275</v>
      </c>
      <c r="AN177" s="249">
        <f t="shared" si="78"/>
        <v>8.3899999999999999E-3</v>
      </c>
      <c r="AO177" s="249">
        <f t="shared" si="79"/>
        <v>1.8500000000000001E-3</v>
      </c>
      <c r="AP177" s="249">
        <f t="shared" si="80"/>
        <v>1.307E-2</v>
      </c>
      <c r="AQ177" s="249">
        <f t="shared" si="81"/>
        <v>2.2699999999999999E-3</v>
      </c>
      <c r="AR177" s="283"/>
      <c r="AS177" s="93"/>
      <c r="AT177" s="283" t="s">
        <v>55</v>
      </c>
      <c r="AU177" s="249">
        <f t="shared" si="90"/>
        <v>31.2</v>
      </c>
      <c r="AV177" s="249">
        <f t="shared" si="90"/>
        <v>7.7149200000000002</v>
      </c>
      <c r="AW177" s="249">
        <f t="shared" si="90"/>
        <v>31.433330000000002</v>
      </c>
      <c r="AX177" s="249">
        <f t="shared" si="90"/>
        <v>5.7178100000000001</v>
      </c>
      <c r="AY177" s="249">
        <f t="shared" si="82"/>
        <v>13.5</v>
      </c>
      <c r="AZ177" s="249">
        <f t="shared" si="83"/>
        <v>2.9308700000000001</v>
      </c>
      <c r="BA177" s="249">
        <f t="shared" si="84"/>
        <v>0.46899999999999997</v>
      </c>
      <c r="BB177" s="249">
        <f t="shared" si="85"/>
        <v>0.16416999999999998</v>
      </c>
      <c r="BC177" s="249">
        <f t="shared" si="86"/>
        <v>0.115</v>
      </c>
      <c r="BD177" s="249">
        <f t="shared" si="87"/>
        <v>1.9969999999999998E-2</v>
      </c>
      <c r="BE177" s="17"/>
      <c r="BS177" s="276"/>
      <c r="BT177" s="277"/>
      <c r="BU177" s="276"/>
      <c r="BV177" s="277"/>
      <c r="BW177" s="276"/>
      <c r="BX177" s="277"/>
      <c r="BY177" s="276"/>
      <c r="BZ177" s="276"/>
      <c r="CA177" s="277"/>
      <c r="CB177" s="276"/>
      <c r="CC177" s="276"/>
      <c r="CD177" s="276"/>
      <c r="CE177" s="276"/>
      <c r="CF177" s="276"/>
      <c r="CG177" s="276"/>
      <c r="CH177" s="276"/>
      <c r="CI177" s="277"/>
      <c r="CJ177" s="276"/>
      <c r="CK177" s="277"/>
      <c r="CL177" s="276"/>
      <c r="CM177" s="277"/>
      <c r="CN177" s="276"/>
      <c r="CO177" s="277"/>
      <c r="CP177" s="276"/>
      <c r="CQ177" s="277"/>
      <c r="CR177" s="276"/>
      <c r="CS177" s="276"/>
      <c r="CT177" s="277"/>
      <c r="CU177" s="276"/>
      <c r="CV177" s="276"/>
      <c r="CW177" s="277"/>
      <c r="CX177" s="276"/>
      <c r="CY177" s="276"/>
      <c r="CZ177" s="276"/>
      <c r="DA177" s="276"/>
      <c r="DB177" s="277"/>
      <c r="DC177" s="276"/>
      <c r="DD177" s="276"/>
      <c r="DE177" s="277"/>
      <c r="DF177" s="276"/>
      <c r="DG177" s="276"/>
      <c r="DH177" s="277"/>
      <c r="DI177" s="276"/>
      <c r="DJ177" s="276"/>
      <c r="DK177" s="276"/>
      <c r="DL177" s="276"/>
      <c r="DM177" s="277"/>
      <c r="DN177" s="276"/>
      <c r="DO177" s="276"/>
      <c r="DP177" s="277"/>
      <c r="DQ177" s="276"/>
      <c r="DR177" s="276"/>
      <c r="DS177" s="276"/>
      <c r="DT177" s="276"/>
      <c r="DU177" s="276"/>
      <c r="DV177" s="276"/>
      <c r="DW177" s="276"/>
      <c r="DX177" s="276"/>
      <c r="DY177" s="276"/>
      <c r="DZ177" s="276"/>
      <c r="EA177" s="276"/>
      <c r="EB177" s="276"/>
      <c r="EC177" s="276"/>
      <c r="ED177" s="276"/>
      <c r="EE177" s="276"/>
      <c r="EF177" s="276"/>
      <c r="EG177" s="276"/>
      <c r="EH177" s="276"/>
      <c r="EI177" s="276"/>
      <c r="EJ177" s="276"/>
      <c r="EK177" s="276"/>
      <c r="EL177" s="276"/>
      <c r="EM177" s="276"/>
      <c r="EN177" s="276"/>
      <c r="EO177" s="276"/>
      <c r="EP177" s="276"/>
      <c r="EQ177" s="276"/>
      <c r="ER177" s="276"/>
      <c r="ES177" s="276"/>
      <c r="ET177" s="276"/>
    </row>
    <row r="178" spans="1:150" x14ac:dyDescent="0.25">
      <c r="A178" s="282" t="s">
        <v>64</v>
      </c>
      <c r="B178" s="249">
        <f t="shared" si="88"/>
        <v>0.18133000000000002</v>
      </c>
      <c r="C178" s="249"/>
      <c r="D178" s="249"/>
      <c r="E178" s="398"/>
      <c r="F178" s="249"/>
      <c r="G178" s="398"/>
      <c r="H178" s="249"/>
      <c r="I178" s="398"/>
      <c r="J178" s="249"/>
      <c r="K178" s="249"/>
      <c r="L178" s="302"/>
      <c r="M178" s="282"/>
      <c r="N178" s="398"/>
      <c r="O178" s="398"/>
      <c r="P178" s="249"/>
      <c r="Q178" s="398"/>
      <c r="R178" s="249"/>
      <c r="S178" s="398"/>
      <c r="T178" s="399"/>
      <c r="U178" s="398"/>
      <c r="V178" s="399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49">
        <f t="shared" si="89"/>
        <v>5.6900000000000006E-3</v>
      </c>
      <c r="AJ178" s="249">
        <f t="shared" si="89"/>
        <v>0.25867000000000001</v>
      </c>
      <c r="AK178" s="249">
        <f t="shared" si="89"/>
        <v>2.7100000000000003E-2</v>
      </c>
      <c r="AL178" s="249">
        <f t="shared" si="76"/>
        <v>0.308</v>
      </c>
      <c r="AM178" s="249">
        <f t="shared" si="77"/>
        <v>1.609E-2</v>
      </c>
      <c r="AN178" s="249">
        <f t="shared" si="78"/>
        <v>5.9999999999999995E-4</v>
      </c>
      <c r="AO178" s="249">
        <f t="shared" si="79"/>
        <v>0</v>
      </c>
      <c r="AP178" s="249">
        <f t="shared" si="80"/>
        <v>1.9199999999999998E-2</v>
      </c>
      <c r="AQ178" s="249">
        <f t="shared" si="81"/>
        <v>0</v>
      </c>
      <c r="AR178" s="283"/>
      <c r="AS178" s="93"/>
      <c r="AT178" s="282" t="s">
        <v>64</v>
      </c>
      <c r="AU178" s="249">
        <f t="shared" si="90"/>
        <v>6</v>
      </c>
      <c r="AV178" s="249">
        <f t="shared" si="90"/>
        <v>0.51642999999999994</v>
      </c>
      <c r="AW178" s="249">
        <f t="shared" si="90"/>
        <v>4.8633299999999995</v>
      </c>
      <c r="AX178" s="249">
        <f t="shared" si="90"/>
        <v>0.82923999999999998</v>
      </c>
      <c r="AY178" s="249">
        <f t="shared" si="82"/>
        <v>1.3533299999999999</v>
      </c>
      <c r="AZ178" s="249">
        <f t="shared" si="83"/>
        <v>0.1701</v>
      </c>
      <c r="BA178" s="249">
        <f t="shared" si="84"/>
        <v>0.13320000000000001</v>
      </c>
      <c r="BB178" s="249">
        <f t="shared" si="85"/>
        <v>4.8809999999999999E-2</v>
      </c>
      <c r="BC178" s="249">
        <f t="shared" si="86"/>
        <v>1.039E-2</v>
      </c>
      <c r="BD178" s="249">
        <f t="shared" si="87"/>
        <v>8.0000000000000004E-4</v>
      </c>
      <c r="BE178" s="17"/>
      <c r="BS178" s="276"/>
      <c r="BT178" s="277"/>
      <c r="BU178" s="276"/>
      <c r="BV178" s="277"/>
      <c r="BW178" s="276"/>
      <c r="BX178" s="277"/>
      <c r="BY178" s="276"/>
      <c r="BZ178" s="276"/>
      <c r="CA178" s="277"/>
      <c r="CB178" s="276"/>
      <c r="CC178" s="276"/>
      <c r="CD178" s="276"/>
      <c r="CE178" s="276"/>
      <c r="CF178" s="276"/>
      <c r="CG178" s="276"/>
      <c r="CH178" s="276"/>
      <c r="CI178" s="277"/>
      <c r="CJ178" s="276"/>
      <c r="CK178" s="277"/>
      <c r="CL178" s="276"/>
      <c r="CM178" s="277"/>
      <c r="CN178" s="276"/>
      <c r="CO178" s="277"/>
      <c r="CP178" s="276"/>
      <c r="CQ178" s="277"/>
      <c r="CR178" s="276"/>
      <c r="CS178" s="276"/>
      <c r="CT178" s="277"/>
      <c r="CU178" s="276"/>
      <c r="CV178" s="276"/>
      <c r="CW178" s="277"/>
      <c r="CX178" s="276"/>
      <c r="CY178" s="276"/>
      <c r="CZ178" s="276"/>
      <c r="DA178" s="276"/>
      <c r="DB178" s="277"/>
      <c r="DC178" s="276"/>
      <c r="DD178" s="276"/>
      <c r="DE178" s="277"/>
      <c r="DF178" s="276"/>
      <c r="DG178" s="276"/>
      <c r="DH178" s="277"/>
      <c r="DI178" s="276"/>
      <c r="DJ178" s="276"/>
      <c r="DK178" s="276"/>
      <c r="DL178" s="276"/>
      <c r="DM178" s="277"/>
      <c r="DN178" s="276"/>
      <c r="DO178" s="276"/>
      <c r="DP178" s="277"/>
      <c r="DQ178" s="276"/>
      <c r="DR178" s="276"/>
      <c r="DS178" s="276"/>
      <c r="DT178" s="276"/>
      <c r="DU178" s="276"/>
      <c r="DV178" s="276"/>
      <c r="DW178" s="276"/>
      <c r="DX178" s="276"/>
      <c r="DY178" s="276"/>
      <c r="DZ178" s="276"/>
      <c r="EA178" s="276"/>
      <c r="EB178" s="276"/>
      <c r="EC178" s="276"/>
      <c r="ED178" s="276"/>
      <c r="EE178" s="276"/>
      <c r="EF178" s="276"/>
      <c r="EG178" s="276"/>
      <c r="EH178" s="276"/>
      <c r="EI178" s="276"/>
      <c r="EJ178" s="276"/>
      <c r="EK178" s="276"/>
      <c r="EL178" s="276"/>
      <c r="EM178" s="276"/>
      <c r="EN178" s="276"/>
      <c r="EO178" s="276"/>
      <c r="EP178" s="276"/>
      <c r="EQ178" s="276"/>
      <c r="ER178" s="276"/>
      <c r="ES178" s="276"/>
      <c r="ET178" s="276"/>
    </row>
    <row r="179" spans="1:150" x14ac:dyDescent="0.25">
      <c r="A179" s="283" t="s">
        <v>72</v>
      </c>
      <c r="B179" s="249">
        <f t="shared" si="88"/>
        <v>1.19333</v>
      </c>
      <c r="C179" s="249"/>
      <c r="D179" s="249"/>
      <c r="E179" s="398"/>
      <c r="F179" s="249"/>
      <c r="G179" s="398"/>
      <c r="H179" s="249"/>
      <c r="I179" s="398"/>
      <c r="J179" s="249"/>
      <c r="K179" s="249"/>
      <c r="L179" s="302"/>
      <c r="M179" s="283"/>
      <c r="N179" s="398"/>
      <c r="O179" s="398"/>
      <c r="P179" s="249"/>
      <c r="Q179" s="398"/>
      <c r="R179" s="249"/>
      <c r="S179" s="398"/>
      <c r="T179" s="399"/>
      <c r="U179" s="398"/>
      <c r="V179" s="399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49">
        <f t="shared" si="89"/>
        <v>3.2140000000000002E-2</v>
      </c>
      <c r="AJ179" s="249">
        <f t="shared" si="89"/>
        <v>1.6233299999999999</v>
      </c>
      <c r="AK179" s="249">
        <f t="shared" si="89"/>
        <v>0.10066</v>
      </c>
      <c r="AL179" s="249">
        <f t="shared" si="76"/>
        <v>3.1333299999999999</v>
      </c>
      <c r="AM179" s="249">
        <f t="shared" si="77"/>
        <v>0.38423000000000002</v>
      </c>
      <c r="AN179" s="249">
        <f t="shared" si="78"/>
        <v>2.877E-2</v>
      </c>
      <c r="AO179" s="249">
        <f t="shared" si="79"/>
        <v>5.0099999999999997E-3</v>
      </c>
      <c r="AP179" s="249">
        <f t="shared" si="80"/>
        <v>1.8030000000000001E-2</v>
      </c>
      <c r="AQ179" s="249">
        <f t="shared" si="81"/>
        <v>1.2900000000000001E-3</v>
      </c>
      <c r="AR179" s="283"/>
      <c r="AS179" s="93"/>
      <c r="AT179" s="283" t="s">
        <v>72</v>
      </c>
      <c r="AU179" s="249">
        <f t="shared" si="90"/>
        <v>38.966670000000001</v>
      </c>
      <c r="AV179" s="249">
        <f t="shared" si="90"/>
        <v>7.5956099999999998</v>
      </c>
      <c r="AW179" s="249">
        <f t="shared" si="90"/>
        <v>38.233330000000002</v>
      </c>
      <c r="AX179" s="249">
        <f t="shared" si="90"/>
        <v>2.7465100000000002</v>
      </c>
      <c r="AY179" s="249">
        <f t="shared" si="82"/>
        <v>6.5233299999999996</v>
      </c>
      <c r="AZ179" s="249">
        <f t="shared" si="83"/>
        <v>1.4193099999999998</v>
      </c>
      <c r="BA179" s="249">
        <f t="shared" si="84"/>
        <v>1.28</v>
      </c>
      <c r="BB179" s="249">
        <f t="shared" si="85"/>
        <v>0.22538999999999998</v>
      </c>
      <c r="BC179" s="249">
        <f t="shared" si="86"/>
        <v>5.6030000000000003E-2</v>
      </c>
      <c r="BD179" s="249">
        <f t="shared" si="87"/>
        <v>1.6200000000000001E-3</v>
      </c>
      <c r="BE179" s="17"/>
      <c r="BS179" s="276"/>
      <c r="BT179" s="277"/>
      <c r="BU179" s="276"/>
      <c r="BV179" s="277"/>
      <c r="BW179" s="276"/>
      <c r="BX179" s="277"/>
      <c r="BY179" s="276"/>
      <c r="BZ179" s="276"/>
      <c r="CA179" s="277"/>
      <c r="CB179" s="276"/>
      <c r="CC179" s="276"/>
      <c r="CD179" s="276"/>
      <c r="CE179" s="276"/>
      <c r="CF179" s="276"/>
      <c r="CG179" s="276"/>
      <c r="CH179" s="276"/>
      <c r="CI179" s="277"/>
      <c r="CJ179" s="276"/>
      <c r="CK179" s="277"/>
      <c r="CL179" s="276"/>
      <c r="CM179" s="277"/>
      <c r="CN179" s="276"/>
      <c r="CO179" s="277"/>
      <c r="CP179" s="276"/>
      <c r="CQ179" s="277"/>
      <c r="CR179" s="276"/>
      <c r="CS179" s="276"/>
      <c r="CT179" s="277"/>
      <c r="CU179" s="276"/>
      <c r="CV179" s="276"/>
      <c r="CW179" s="277"/>
      <c r="CX179" s="276"/>
      <c r="CY179" s="276"/>
      <c r="CZ179" s="276"/>
      <c r="DA179" s="276"/>
      <c r="DB179" s="277"/>
      <c r="DC179" s="276"/>
      <c r="DD179" s="276"/>
      <c r="DE179" s="277"/>
      <c r="DF179" s="276"/>
      <c r="DG179" s="276"/>
      <c r="DH179" s="277"/>
      <c r="DI179" s="276"/>
      <c r="DJ179" s="276"/>
      <c r="DK179" s="276"/>
      <c r="DL179" s="276"/>
      <c r="DM179" s="277"/>
      <c r="DN179" s="276"/>
      <c r="DO179" s="276"/>
      <c r="DP179" s="277"/>
      <c r="DQ179" s="276"/>
      <c r="DR179" s="276"/>
      <c r="DS179" s="276"/>
      <c r="DT179" s="276"/>
      <c r="DU179" s="276"/>
      <c r="DV179" s="276"/>
      <c r="DW179" s="276"/>
      <c r="DX179" s="276"/>
      <c r="DY179" s="276"/>
      <c r="DZ179" s="276"/>
      <c r="EA179" s="276"/>
      <c r="EB179" s="276"/>
      <c r="EC179" s="276"/>
      <c r="ED179" s="276"/>
      <c r="EE179" s="276"/>
      <c r="EF179" s="276"/>
      <c r="EG179" s="276"/>
      <c r="EH179" s="276"/>
      <c r="EI179" s="276"/>
      <c r="EJ179" s="276"/>
      <c r="EK179" s="276"/>
      <c r="EL179" s="276"/>
      <c r="EM179" s="276"/>
      <c r="EN179" s="276"/>
      <c r="EO179" s="276"/>
      <c r="EP179" s="276"/>
      <c r="EQ179" s="276"/>
      <c r="ER179" s="276"/>
      <c r="ES179" s="276"/>
      <c r="ET179" s="276"/>
    </row>
    <row r="180" spans="1:150" x14ac:dyDescent="0.25">
      <c r="A180" s="282" t="s">
        <v>78</v>
      </c>
      <c r="B180" s="249">
        <f t="shared" si="88"/>
        <v>0.20799999999999999</v>
      </c>
      <c r="C180" s="249"/>
      <c r="D180" s="249"/>
      <c r="E180" s="398"/>
      <c r="F180" s="249"/>
      <c r="G180" s="398"/>
      <c r="H180" s="249"/>
      <c r="I180" s="398"/>
      <c r="J180" s="249"/>
      <c r="K180" s="249"/>
      <c r="L180" s="302"/>
      <c r="M180" s="282"/>
      <c r="N180" s="398"/>
      <c r="O180" s="398"/>
      <c r="P180" s="249"/>
      <c r="Q180" s="398"/>
      <c r="R180" s="249"/>
      <c r="S180" s="398"/>
      <c r="T180" s="399"/>
      <c r="U180" s="398"/>
      <c r="V180" s="399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49">
        <f t="shared" si="89"/>
        <v>1.312E-2</v>
      </c>
      <c r="AJ180" s="249">
        <f t="shared" si="89"/>
        <v>0.22733</v>
      </c>
      <c r="AK180" s="249">
        <f t="shared" si="89"/>
        <v>2.2010000000000002E-2</v>
      </c>
      <c r="AL180" s="249">
        <f t="shared" si="76"/>
        <v>0.16500000000000001</v>
      </c>
      <c r="AM180" s="249">
        <f t="shared" si="77"/>
        <v>2.862E-2</v>
      </c>
      <c r="AN180" s="249">
        <f t="shared" si="78"/>
        <v>5.9999999999999995E-4</v>
      </c>
      <c r="AO180" s="249">
        <f t="shared" si="79"/>
        <v>0</v>
      </c>
      <c r="AP180" s="249">
        <f t="shared" si="80"/>
        <v>5.6999999999999998E-4</v>
      </c>
      <c r="AQ180" s="249">
        <f t="shared" si="81"/>
        <v>1.0000000000000001E-5</v>
      </c>
      <c r="AR180" s="283"/>
      <c r="AS180" s="93"/>
      <c r="AT180" s="282" t="s">
        <v>78</v>
      </c>
      <c r="AU180" s="249">
        <f t="shared" si="90"/>
        <v>0.45832999999999996</v>
      </c>
      <c r="AV180" s="249">
        <f t="shared" si="90"/>
        <v>3.7859999999999998E-2</v>
      </c>
      <c r="AW180" s="249">
        <f t="shared" si="90"/>
        <v>0.34332999999999997</v>
      </c>
      <c r="AX180" s="249">
        <f t="shared" si="90"/>
        <v>4.5829999999999996E-2</v>
      </c>
      <c r="AY180" s="249">
        <f t="shared" si="82"/>
        <v>3.347E-2</v>
      </c>
      <c r="AZ180" s="249">
        <f t="shared" si="83"/>
        <v>3.2000000000000003E-4</v>
      </c>
      <c r="BA180" s="249">
        <f t="shared" si="84"/>
        <v>2.5870000000000001E-2</v>
      </c>
      <c r="BB180" s="249">
        <f t="shared" si="85"/>
        <v>7.4099999999999999E-3</v>
      </c>
      <c r="BC180" s="249">
        <f t="shared" si="86"/>
        <v>5.9999999999999995E-4</v>
      </c>
      <c r="BD180" s="249">
        <f t="shared" si="87"/>
        <v>1.0000000000000001E-5</v>
      </c>
      <c r="BE180" s="17"/>
      <c r="BS180" s="276"/>
      <c r="BT180" s="277"/>
      <c r="BU180" s="276"/>
      <c r="BV180" s="277"/>
      <c r="BW180" s="276"/>
      <c r="BX180" s="277"/>
      <c r="BY180" s="276"/>
      <c r="BZ180" s="276"/>
      <c r="CA180" s="277"/>
      <c r="CB180" s="276"/>
      <c r="CC180" s="276"/>
      <c r="CD180" s="276"/>
      <c r="CE180" s="276"/>
      <c r="CF180" s="276"/>
      <c r="CG180" s="276"/>
      <c r="CH180" s="276"/>
      <c r="CI180" s="277"/>
      <c r="CJ180" s="276"/>
      <c r="CK180" s="277"/>
      <c r="CL180" s="276"/>
      <c r="CM180" s="277"/>
      <c r="CN180" s="276"/>
      <c r="CO180" s="277"/>
      <c r="CP180" s="276"/>
      <c r="CQ180" s="277"/>
      <c r="CR180" s="276"/>
      <c r="CS180" s="276"/>
      <c r="CT180" s="277"/>
      <c r="CU180" s="276"/>
      <c r="CV180" s="276"/>
      <c r="CW180" s="277"/>
      <c r="CX180" s="276"/>
      <c r="CY180" s="276"/>
      <c r="CZ180" s="276"/>
      <c r="DA180" s="276"/>
      <c r="DB180" s="277"/>
      <c r="DC180" s="276"/>
      <c r="DD180" s="276"/>
      <c r="DE180" s="277"/>
      <c r="DF180" s="276"/>
      <c r="DG180" s="276"/>
      <c r="DH180" s="277"/>
      <c r="DI180" s="276"/>
      <c r="DJ180" s="276"/>
      <c r="DK180" s="276"/>
      <c r="DL180" s="276"/>
      <c r="DM180" s="277"/>
      <c r="DN180" s="276"/>
      <c r="DO180" s="276"/>
      <c r="DP180" s="277"/>
      <c r="DQ180" s="276"/>
      <c r="DR180" s="276"/>
      <c r="DS180" s="276"/>
      <c r="DT180" s="276"/>
      <c r="DU180" s="276"/>
      <c r="DV180" s="276"/>
      <c r="DW180" s="276"/>
      <c r="DX180" s="276"/>
      <c r="DY180" s="276"/>
      <c r="DZ180" s="276"/>
      <c r="EA180" s="276"/>
      <c r="EB180" s="276"/>
      <c r="EC180" s="276"/>
      <c r="ED180" s="276"/>
      <c r="EE180" s="276"/>
      <c r="EF180" s="276"/>
      <c r="EG180" s="276"/>
      <c r="EH180" s="276"/>
      <c r="EI180" s="276"/>
      <c r="EJ180" s="276"/>
      <c r="EK180" s="276"/>
      <c r="EL180" s="276"/>
      <c r="EM180" s="276"/>
      <c r="EN180" s="276"/>
      <c r="EO180" s="276"/>
      <c r="EP180" s="276"/>
      <c r="EQ180" s="276"/>
      <c r="ER180" s="276"/>
      <c r="ES180" s="276"/>
      <c r="ET180" s="276"/>
    </row>
    <row r="181" spans="1:150" x14ac:dyDescent="0.25">
      <c r="A181" s="283" t="s">
        <v>85</v>
      </c>
      <c r="B181" s="249">
        <f t="shared" si="88"/>
        <v>0.60766999999999993</v>
      </c>
      <c r="C181" s="249"/>
      <c r="D181" s="249"/>
      <c r="E181" s="398"/>
      <c r="F181" s="249"/>
      <c r="G181" s="398"/>
      <c r="H181" s="249"/>
      <c r="I181" s="398"/>
      <c r="J181" s="249"/>
      <c r="K181" s="249"/>
      <c r="L181" s="302"/>
      <c r="M181" s="283"/>
      <c r="N181" s="398"/>
      <c r="O181" s="398"/>
      <c r="P181" s="249"/>
      <c r="Q181" s="398"/>
      <c r="R181" s="249"/>
      <c r="S181" s="398"/>
      <c r="T181" s="399"/>
      <c r="U181" s="398"/>
      <c r="V181" s="399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49">
        <f t="shared" si="89"/>
        <v>1.7899999999999999E-2</v>
      </c>
      <c r="AJ181" s="249">
        <f t="shared" si="89"/>
        <v>0.97033000000000003</v>
      </c>
      <c r="AK181" s="249">
        <f t="shared" si="89"/>
        <v>0.13102</v>
      </c>
      <c r="AL181" s="249">
        <f t="shared" si="76"/>
        <v>7.7469999999999997E-2</v>
      </c>
      <c r="AM181" s="249">
        <f t="shared" si="77"/>
        <v>2.5229999999999999E-2</v>
      </c>
      <c r="AN181" s="249">
        <f t="shared" si="78"/>
        <v>2.6329999999999999E-2</v>
      </c>
      <c r="AO181" s="249">
        <f t="shared" si="79"/>
        <v>4.96E-3</v>
      </c>
      <c r="AP181" s="249">
        <f t="shared" si="80"/>
        <v>8.4000000000000012E-3</v>
      </c>
      <c r="AQ181" s="249">
        <f t="shared" si="81"/>
        <v>2.15E-3</v>
      </c>
      <c r="AR181" s="283"/>
      <c r="AS181" s="93"/>
      <c r="AT181" s="283" t="s">
        <v>85</v>
      </c>
      <c r="AU181" s="249">
        <f t="shared" si="90"/>
        <v>0.25767000000000001</v>
      </c>
      <c r="AV181" s="249">
        <f t="shared" si="90"/>
        <v>8.5000000000000006E-3</v>
      </c>
      <c r="AW181" s="249">
        <f t="shared" si="90"/>
        <v>0.18933000000000003</v>
      </c>
      <c r="AX181" s="249">
        <f t="shared" si="90"/>
        <v>3.5639999999999998E-2</v>
      </c>
      <c r="AY181" s="249">
        <f t="shared" si="82"/>
        <v>1.2070000000000001E-2</v>
      </c>
      <c r="AZ181" s="249">
        <f t="shared" si="83"/>
        <v>1.25E-3</v>
      </c>
      <c r="BA181" s="249">
        <f t="shared" si="84"/>
        <v>2.4829999999999998E-2</v>
      </c>
      <c r="BB181" s="249">
        <f t="shared" si="85"/>
        <v>5.8099999999999992E-3</v>
      </c>
      <c r="BC181" s="249">
        <f t="shared" si="86"/>
        <v>2.9E-4</v>
      </c>
      <c r="BD181" s="249">
        <f t="shared" si="87"/>
        <v>3.9999999999999998E-6</v>
      </c>
      <c r="BE181" s="17"/>
      <c r="BS181" s="276"/>
      <c r="BT181" s="277"/>
      <c r="BU181" s="276"/>
      <c r="BV181" s="277"/>
      <c r="BW181" s="276"/>
      <c r="BX181" s="277"/>
      <c r="BY181" s="276"/>
      <c r="BZ181" s="276"/>
      <c r="CA181" s="277"/>
      <c r="CB181" s="276"/>
      <c r="CC181" s="276"/>
      <c r="CD181" s="276"/>
      <c r="CE181" s="276"/>
      <c r="CF181" s="276"/>
      <c r="CG181" s="276"/>
      <c r="CH181" s="276"/>
      <c r="CI181" s="277"/>
      <c r="CJ181" s="276"/>
      <c r="CK181" s="277"/>
      <c r="CL181" s="276"/>
      <c r="CM181" s="277"/>
      <c r="CN181" s="276"/>
      <c r="CO181" s="277"/>
      <c r="CP181" s="276"/>
      <c r="CQ181" s="277"/>
      <c r="CR181" s="276"/>
      <c r="CS181" s="276"/>
      <c r="CT181" s="277"/>
      <c r="CU181" s="276"/>
      <c r="CV181" s="276"/>
      <c r="CW181" s="277"/>
      <c r="CX181" s="276"/>
      <c r="CY181" s="276"/>
      <c r="CZ181" s="276"/>
      <c r="DA181" s="276"/>
      <c r="DB181" s="277"/>
      <c r="DC181" s="276"/>
      <c r="DD181" s="276"/>
      <c r="DE181" s="277"/>
      <c r="DF181" s="276"/>
      <c r="DG181" s="276"/>
      <c r="DH181" s="277"/>
      <c r="DI181" s="276"/>
      <c r="DJ181" s="276"/>
      <c r="DK181" s="276"/>
      <c r="DL181" s="276"/>
      <c r="DM181" s="277"/>
      <c r="DN181" s="276"/>
      <c r="DO181" s="276"/>
      <c r="DP181" s="277"/>
      <c r="DQ181" s="276"/>
      <c r="DR181" s="276"/>
      <c r="DS181" s="276"/>
      <c r="DT181" s="276"/>
      <c r="DU181" s="276"/>
      <c r="DV181" s="276"/>
      <c r="DW181" s="276"/>
      <c r="DX181" s="276"/>
      <c r="DY181" s="276"/>
      <c r="DZ181" s="276"/>
      <c r="EA181" s="276"/>
      <c r="EB181" s="276"/>
      <c r="EC181" s="276"/>
      <c r="ED181" s="276"/>
      <c r="EE181" s="276"/>
      <c r="EF181" s="276"/>
      <c r="EG181" s="276"/>
      <c r="EH181" s="276"/>
      <c r="EI181" s="276"/>
      <c r="EJ181" s="276"/>
      <c r="EK181" s="276"/>
      <c r="EL181" s="276"/>
      <c r="EM181" s="276"/>
      <c r="EN181" s="276"/>
      <c r="EO181" s="276"/>
      <c r="EP181" s="276"/>
      <c r="EQ181" s="276"/>
      <c r="ER181" s="276"/>
      <c r="ES181" s="276"/>
      <c r="ET181" s="276"/>
    </row>
    <row r="182" spans="1:150" x14ac:dyDescent="0.25">
      <c r="A182" s="282" t="s">
        <v>91</v>
      </c>
      <c r="B182" s="249">
        <f t="shared" si="88"/>
        <v>0.155</v>
      </c>
      <c r="C182" s="249"/>
      <c r="D182" s="249"/>
      <c r="E182" s="398"/>
      <c r="F182" s="249"/>
      <c r="G182" s="398"/>
      <c r="H182" s="249"/>
      <c r="I182" s="398"/>
      <c r="J182" s="249"/>
      <c r="K182" s="249"/>
      <c r="L182" s="302"/>
      <c r="M182" s="282"/>
      <c r="N182" s="398"/>
      <c r="O182" s="398"/>
      <c r="P182" s="249"/>
      <c r="Q182" s="398"/>
      <c r="R182" s="249"/>
      <c r="S182" s="398"/>
      <c r="T182" s="399"/>
      <c r="U182" s="398"/>
      <c r="V182" s="399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49">
        <f t="shared" si="89"/>
        <v>1.375E-2</v>
      </c>
      <c r="AJ182" s="249">
        <f t="shared" si="89"/>
        <v>0.29532999999999998</v>
      </c>
      <c r="AK182" s="249">
        <f t="shared" si="89"/>
        <v>7.7689999999999995E-2</v>
      </c>
      <c r="AL182" s="249">
        <f t="shared" si="76"/>
        <v>0.28367000000000003</v>
      </c>
      <c r="AM182" s="249">
        <f t="shared" si="77"/>
        <v>6.3219999999999998E-2</v>
      </c>
      <c r="AN182" s="249">
        <f t="shared" si="78"/>
        <v>1.1939999999999999E-2</v>
      </c>
      <c r="AO182" s="249">
        <f t="shared" si="79"/>
        <v>2.0400000000000001E-3</v>
      </c>
      <c r="AP182" s="249">
        <f t="shared" si="80"/>
        <v>9.7100000000000016E-3</v>
      </c>
      <c r="AQ182" s="249">
        <f t="shared" si="81"/>
        <v>3.1199999999999999E-3</v>
      </c>
      <c r="AR182" s="283"/>
      <c r="AS182" s="93"/>
      <c r="AT182" s="282" t="s">
        <v>91</v>
      </c>
      <c r="AU182" s="249">
        <f t="shared" si="90"/>
        <v>1.5200000000000002E-2</v>
      </c>
      <c r="AV182" s="249">
        <f t="shared" si="90"/>
        <v>2.5299999999999997E-3</v>
      </c>
      <c r="AW182" s="249">
        <f t="shared" si="90"/>
        <v>1.6E-2</v>
      </c>
      <c r="AX182" s="249">
        <f t="shared" si="90"/>
        <v>2.9100000000000003E-3</v>
      </c>
      <c r="AY182" s="249">
        <f t="shared" si="82"/>
        <v>2.9999999999999997E-4</v>
      </c>
      <c r="AZ182" s="249">
        <f t="shared" si="83"/>
        <v>3.9999999999999998E-6</v>
      </c>
      <c r="BA182" s="249">
        <f t="shared" si="84"/>
        <v>2.9999999999999997E-4</v>
      </c>
      <c r="BB182" s="249">
        <f t="shared" si="85"/>
        <v>1.0000000000000001E-5</v>
      </c>
      <c r="BC182" s="249">
        <f t="shared" si="86"/>
        <v>2.9E-4</v>
      </c>
      <c r="BD182" s="249">
        <f t="shared" si="87"/>
        <v>3.9999999999999998E-6</v>
      </c>
      <c r="BE182" s="17"/>
      <c r="BS182" s="276"/>
      <c r="BT182" s="277"/>
      <c r="BU182" s="276"/>
      <c r="BV182" s="277"/>
      <c r="BW182" s="276"/>
      <c r="BX182" s="277"/>
      <c r="BY182" s="276"/>
      <c r="BZ182" s="276"/>
      <c r="CA182" s="277"/>
      <c r="CB182" s="276"/>
      <c r="CC182" s="276"/>
      <c r="CD182" s="276"/>
      <c r="CE182" s="276"/>
      <c r="CF182" s="276"/>
      <c r="CG182" s="276"/>
      <c r="CH182" s="276"/>
      <c r="CI182" s="277"/>
      <c r="CJ182" s="276"/>
      <c r="CK182" s="277"/>
      <c r="CL182" s="276"/>
      <c r="CM182" s="277"/>
      <c r="CN182" s="276"/>
      <c r="CO182" s="277"/>
      <c r="CP182" s="276"/>
      <c r="CQ182" s="277"/>
      <c r="CR182" s="276"/>
      <c r="CS182" s="276"/>
      <c r="CT182" s="277"/>
      <c r="CU182" s="276"/>
      <c r="CV182" s="276"/>
      <c r="CW182" s="277"/>
      <c r="CX182" s="276"/>
      <c r="CY182" s="276"/>
      <c r="CZ182" s="276"/>
      <c r="DA182" s="276"/>
      <c r="DB182" s="277"/>
      <c r="DC182" s="276"/>
      <c r="DD182" s="276"/>
      <c r="DE182" s="277"/>
      <c r="DF182" s="276"/>
      <c r="DG182" s="276"/>
      <c r="DH182" s="277"/>
      <c r="DI182" s="276"/>
      <c r="DJ182" s="276"/>
      <c r="DK182" s="276"/>
      <c r="DL182" s="276"/>
      <c r="DM182" s="277"/>
      <c r="DN182" s="276"/>
      <c r="DO182" s="276"/>
      <c r="DP182" s="277"/>
      <c r="DQ182" s="276"/>
      <c r="DR182" s="276"/>
      <c r="DS182" s="276"/>
      <c r="DT182" s="276"/>
      <c r="DU182" s="276"/>
      <c r="DV182" s="276"/>
      <c r="DW182" s="276"/>
      <c r="DX182" s="276"/>
      <c r="DY182" s="276"/>
      <c r="DZ182" s="276"/>
      <c r="EA182" s="276"/>
      <c r="EB182" s="276"/>
      <c r="EC182" s="276"/>
      <c r="ED182" s="276"/>
      <c r="EE182" s="276"/>
      <c r="EF182" s="276"/>
      <c r="EG182" s="276"/>
      <c r="EH182" s="276"/>
      <c r="EI182" s="276"/>
      <c r="EJ182" s="276"/>
      <c r="EK182" s="276"/>
      <c r="EL182" s="276"/>
      <c r="EM182" s="276"/>
      <c r="EN182" s="276"/>
      <c r="EO182" s="276"/>
      <c r="EP182" s="276"/>
      <c r="EQ182" s="276"/>
      <c r="ER182" s="276"/>
      <c r="ES182" s="276"/>
      <c r="ET182" s="276"/>
    </row>
    <row r="183" spans="1:150" x14ac:dyDescent="0.25">
      <c r="A183" s="283" t="s">
        <v>98</v>
      </c>
      <c r="B183" s="249">
        <f t="shared" si="88"/>
        <v>2.6170000000000002E-2</v>
      </c>
      <c r="C183" s="249"/>
      <c r="D183" s="249"/>
      <c r="E183" s="398"/>
      <c r="F183" s="249"/>
      <c r="G183" s="398"/>
      <c r="H183" s="249"/>
      <c r="I183" s="398"/>
      <c r="J183" s="249"/>
      <c r="K183" s="249"/>
      <c r="L183" s="302"/>
      <c r="M183" s="283"/>
      <c r="N183" s="398"/>
      <c r="O183" s="398"/>
      <c r="P183" s="249"/>
      <c r="Q183" s="398"/>
      <c r="R183" s="249"/>
      <c r="S183" s="398"/>
      <c r="T183" s="399"/>
      <c r="U183" s="398"/>
      <c r="V183" s="399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49">
        <f t="shared" si="89"/>
        <v>3.5800000000000003E-3</v>
      </c>
      <c r="AJ183" s="249">
        <f t="shared" si="89"/>
        <v>0.10723000000000001</v>
      </c>
      <c r="AK183" s="249">
        <f t="shared" si="89"/>
        <v>4.7549999999999995E-2</v>
      </c>
      <c r="AL183" s="249">
        <f t="shared" si="76"/>
        <v>0.26732999999999996</v>
      </c>
      <c r="AM183" s="249">
        <f t="shared" si="77"/>
        <v>5.237E-2</v>
      </c>
      <c r="AN183" s="249">
        <f t="shared" si="78"/>
        <v>7.6799999999999993E-3</v>
      </c>
      <c r="AO183" s="249">
        <f t="shared" si="79"/>
        <v>4.6000000000000001E-4</v>
      </c>
      <c r="AP183" s="249">
        <f t="shared" si="80"/>
        <v>7.92E-3</v>
      </c>
      <c r="AQ183" s="249">
        <f t="shared" si="81"/>
        <v>7.0999999999999991E-4</v>
      </c>
      <c r="AR183" s="283"/>
      <c r="AS183" s="93"/>
      <c r="AT183" s="283" t="s">
        <v>98</v>
      </c>
      <c r="AU183" s="249">
        <f t="shared" si="90"/>
        <v>1.323E-2</v>
      </c>
      <c r="AV183" s="249">
        <f t="shared" si="90"/>
        <v>3.1099999999999999E-3</v>
      </c>
      <c r="AW183" s="249">
        <f t="shared" si="90"/>
        <v>3.007E-2</v>
      </c>
      <c r="AX183" s="249">
        <f t="shared" si="90"/>
        <v>6.1999999999999998E-3</v>
      </c>
      <c r="AY183" s="249">
        <f t="shared" si="82"/>
        <v>2.9999999999999997E-4</v>
      </c>
      <c r="AZ183" s="249">
        <f t="shared" si="83"/>
        <v>3.9999999999999998E-6</v>
      </c>
      <c r="BA183" s="249">
        <f t="shared" si="84"/>
        <v>8.5800000000000008E-3</v>
      </c>
      <c r="BB183" s="249">
        <f t="shared" si="85"/>
        <v>1.3600000000000001E-3</v>
      </c>
      <c r="BC183" s="249">
        <f t="shared" si="86"/>
        <v>2.9E-4</v>
      </c>
      <c r="BD183" s="249">
        <f t="shared" si="87"/>
        <v>3.9999999999999998E-6</v>
      </c>
      <c r="BE183" s="17"/>
      <c r="BS183" s="276"/>
      <c r="BT183" s="277"/>
      <c r="BU183" s="276"/>
      <c r="BV183" s="277"/>
      <c r="BW183" s="276"/>
      <c r="BX183" s="277"/>
      <c r="BY183" s="276"/>
      <c r="BZ183" s="276"/>
      <c r="CA183" s="277"/>
      <c r="CB183" s="276"/>
      <c r="CC183" s="276"/>
      <c r="CD183" s="276"/>
      <c r="CE183" s="276"/>
      <c r="CF183" s="276"/>
      <c r="CG183" s="276"/>
      <c r="CH183" s="276"/>
      <c r="CI183" s="277"/>
      <c r="CJ183" s="276"/>
      <c r="CK183" s="277"/>
      <c r="CL183" s="276"/>
      <c r="CM183" s="277"/>
      <c r="CN183" s="276"/>
      <c r="CO183" s="277"/>
      <c r="CP183" s="276"/>
      <c r="CQ183" s="277"/>
      <c r="CR183" s="276"/>
      <c r="CS183" s="276"/>
      <c r="CT183" s="277"/>
      <c r="CU183" s="276"/>
      <c r="CV183" s="276"/>
      <c r="CW183" s="277"/>
      <c r="CX183" s="276"/>
      <c r="CY183" s="276"/>
      <c r="CZ183" s="276"/>
      <c r="DA183" s="276"/>
      <c r="DB183" s="277"/>
      <c r="DC183" s="276"/>
      <c r="DD183" s="276"/>
      <c r="DE183" s="277"/>
      <c r="DF183" s="276"/>
      <c r="DG183" s="276"/>
      <c r="DH183" s="277"/>
      <c r="DI183" s="276"/>
      <c r="DJ183" s="276"/>
      <c r="DK183" s="276"/>
      <c r="DL183" s="276"/>
      <c r="DM183" s="277"/>
      <c r="DN183" s="276"/>
      <c r="DO183" s="276"/>
      <c r="DP183" s="277"/>
      <c r="DQ183" s="276"/>
      <c r="DR183" s="276"/>
      <c r="DS183" s="276"/>
      <c r="DT183" s="276"/>
      <c r="DU183" s="276"/>
      <c r="DV183" s="276"/>
      <c r="DW183" s="276"/>
      <c r="DX183" s="276"/>
      <c r="DY183" s="276"/>
      <c r="DZ183" s="276"/>
      <c r="EA183" s="276"/>
      <c r="EB183" s="276"/>
      <c r="EC183" s="276"/>
      <c r="ED183" s="276"/>
      <c r="EE183" s="276"/>
      <c r="EF183" s="276"/>
      <c r="EG183" s="276"/>
      <c r="EH183" s="276"/>
      <c r="EI183" s="276"/>
      <c r="EJ183" s="276"/>
      <c r="EK183" s="276"/>
      <c r="EL183" s="276"/>
      <c r="EM183" s="276"/>
      <c r="EN183" s="276"/>
      <c r="EO183" s="276"/>
      <c r="EP183" s="276"/>
      <c r="EQ183" s="276"/>
      <c r="ER183" s="276"/>
      <c r="ES183" s="276"/>
      <c r="ET183" s="276"/>
    </row>
    <row r="184" spans="1:150" x14ac:dyDescent="0.25">
      <c r="A184" s="282" t="s">
        <v>104</v>
      </c>
      <c r="B184" s="249">
        <f t="shared" si="88"/>
        <v>6.1399999999999996E-3</v>
      </c>
      <c r="C184" s="249"/>
      <c r="D184" s="249"/>
      <c r="E184" s="398"/>
      <c r="F184" s="249"/>
      <c r="G184" s="398"/>
      <c r="H184" s="249"/>
      <c r="I184" s="398"/>
      <c r="J184" s="249"/>
      <c r="K184" s="249"/>
      <c r="L184" s="302"/>
      <c r="M184" s="282"/>
      <c r="N184" s="398"/>
      <c r="O184" s="398"/>
      <c r="P184" s="249"/>
      <c r="Q184" s="398"/>
      <c r="R184" s="249"/>
      <c r="S184" s="398"/>
      <c r="T184" s="399"/>
      <c r="U184" s="398"/>
      <c r="V184" s="399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49"/>
      <c r="AJ184" s="249">
        <f t="shared" si="89"/>
        <v>5.2999999999999999E-2</v>
      </c>
      <c r="AK184" s="249">
        <f t="shared" si="89"/>
        <v>1.0449999999999999E-2</v>
      </c>
      <c r="AL184" s="249">
        <f t="shared" si="76"/>
        <v>4.1750000000000002E-2</v>
      </c>
      <c r="AM184" s="249">
        <f t="shared" si="77"/>
        <v>1.52E-2</v>
      </c>
      <c r="AN184" s="249">
        <f t="shared" si="78"/>
        <v>2.9999999999999997E-4</v>
      </c>
      <c r="AO184" s="249">
        <f t="shared" si="79"/>
        <v>0</v>
      </c>
      <c r="AP184" s="249">
        <f t="shared" si="80"/>
        <v>2.8000000000000003E-4</v>
      </c>
      <c r="AQ184" s="249">
        <f t="shared" si="81"/>
        <v>1.0000000000000001E-5</v>
      </c>
      <c r="AR184" s="283"/>
      <c r="AS184" s="93"/>
      <c r="AT184" s="282" t="s">
        <v>104</v>
      </c>
      <c r="AU184" s="249">
        <f t="shared" si="90"/>
        <v>2.9999999999999997E-4</v>
      </c>
      <c r="AV184" s="249">
        <f t="shared" si="90"/>
        <v>3.9999999999999998E-6</v>
      </c>
      <c r="AW184" s="249">
        <f t="shared" si="90"/>
        <v>1.227E-2</v>
      </c>
      <c r="AX184" s="249">
        <f t="shared" si="90"/>
        <v>3.1099999999999999E-3</v>
      </c>
      <c r="AY184" s="249">
        <f t="shared" si="82"/>
        <v>2.9999999999999997E-4</v>
      </c>
      <c r="AZ184" s="249">
        <f t="shared" si="83"/>
        <v>3.9999999999999998E-6</v>
      </c>
      <c r="BA184" s="249">
        <f t="shared" si="84"/>
        <v>2.9999999999999997E-4</v>
      </c>
      <c r="BB184" s="249">
        <f t="shared" si="85"/>
        <v>1.0000000000000001E-5</v>
      </c>
      <c r="BC184" s="249">
        <f t="shared" si="86"/>
        <v>2.9E-4</v>
      </c>
      <c r="BD184" s="249">
        <f t="shared" si="87"/>
        <v>3.9999999999999998E-6</v>
      </c>
      <c r="BE184" s="17"/>
      <c r="BS184" s="276"/>
      <c r="BT184" s="277"/>
      <c r="BU184" s="276"/>
      <c r="BV184" s="277"/>
      <c r="BW184" s="276"/>
      <c r="BX184" s="277"/>
      <c r="BY184" s="276"/>
      <c r="BZ184" s="276"/>
      <c r="CA184" s="277"/>
      <c r="CB184" s="276"/>
      <c r="CC184" s="276"/>
      <c r="CD184" s="276"/>
      <c r="CE184" s="276"/>
      <c r="CF184" s="276"/>
      <c r="CG184" s="276"/>
      <c r="CH184" s="276"/>
      <c r="CI184" s="277"/>
      <c r="CJ184" s="276"/>
      <c r="CK184" s="277"/>
      <c r="CL184" s="276"/>
      <c r="CM184" s="277"/>
      <c r="CN184" s="276"/>
      <c r="CO184" s="277"/>
      <c r="CP184" s="276"/>
      <c r="CQ184" s="277"/>
      <c r="CR184" s="276"/>
      <c r="CS184" s="276"/>
      <c r="CT184" s="277"/>
      <c r="CU184" s="276"/>
      <c r="CV184" s="276"/>
      <c r="CW184" s="277"/>
      <c r="CX184" s="276"/>
      <c r="CY184" s="276"/>
      <c r="CZ184" s="276"/>
      <c r="DA184" s="276"/>
      <c r="DB184" s="277"/>
      <c r="DC184" s="276"/>
      <c r="DD184" s="276"/>
      <c r="DE184" s="277"/>
      <c r="DF184" s="276"/>
      <c r="DG184" s="276"/>
      <c r="DH184" s="277"/>
      <c r="DI184" s="276"/>
      <c r="DJ184" s="276"/>
      <c r="DK184" s="276"/>
      <c r="DL184" s="276"/>
      <c r="DM184" s="277"/>
      <c r="DN184" s="276"/>
      <c r="DO184" s="276"/>
      <c r="DP184" s="277"/>
      <c r="DQ184" s="276"/>
      <c r="DR184" s="276"/>
      <c r="DS184" s="276"/>
      <c r="DT184" s="276"/>
      <c r="DU184" s="276"/>
      <c r="DV184" s="276"/>
      <c r="DW184" s="276"/>
      <c r="DX184" s="276"/>
      <c r="DY184" s="276"/>
      <c r="DZ184" s="276"/>
      <c r="EA184" s="276"/>
      <c r="EB184" s="276"/>
      <c r="EC184" s="276"/>
      <c r="ED184" s="276"/>
      <c r="EE184" s="276"/>
      <c r="EF184" s="276"/>
      <c r="EG184" s="276"/>
      <c r="EH184" s="276"/>
      <c r="EI184" s="276"/>
      <c r="EJ184" s="276"/>
      <c r="EK184" s="276"/>
      <c r="EL184" s="276"/>
      <c r="EM184" s="276"/>
      <c r="EN184" s="276"/>
      <c r="EO184" s="276"/>
      <c r="EP184" s="276"/>
      <c r="EQ184" s="276"/>
      <c r="ER184" s="276"/>
      <c r="ES184" s="276"/>
      <c r="ET184" s="276"/>
    </row>
    <row r="185" spans="1:150" x14ac:dyDescent="0.25">
      <c r="A185" s="283" t="s">
        <v>110</v>
      </c>
      <c r="B185" s="249">
        <f t="shared" si="88"/>
        <v>1.14E-3</v>
      </c>
      <c r="C185" s="249"/>
      <c r="D185" s="249"/>
      <c r="E185" s="398"/>
      <c r="F185" s="249"/>
      <c r="G185" s="398"/>
      <c r="H185" s="249"/>
      <c r="I185" s="398"/>
      <c r="J185" s="249"/>
      <c r="K185" s="249"/>
      <c r="L185" s="302"/>
      <c r="M185" s="283"/>
      <c r="N185" s="398"/>
      <c r="O185" s="398"/>
      <c r="P185" s="249"/>
      <c r="Q185" s="398"/>
      <c r="R185" s="249"/>
      <c r="S185" s="398"/>
      <c r="T185" s="399"/>
      <c r="U185" s="398"/>
      <c r="V185" s="399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49">
        <f t="shared" si="89"/>
        <v>7.0000000000000007E-5</v>
      </c>
      <c r="AJ185" s="249">
        <f t="shared" si="89"/>
        <v>1.15E-2</v>
      </c>
      <c r="AK185" s="249">
        <f t="shared" si="89"/>
        <v>1.5E-3</v>
      </c>
      <c r="AL185" s="249">
        <f t="shared" si="76"/>
        <v>1.54E-2</v>
      </c>
      <c r="AM185" s="249">
        <f t="shared" si="77"/>
        <v>7.2100000000000003E-3</v>
      </c>
      <c r="AN185" s="249">
        <f t="shared" si="78"/>
        <v>1.1899999999999999E-3</v>
      </c>
      <c r="AO185" s="249">
        <f t="shared" si="79"/>
        <v>0</v>
      </c>
      <c r="AP185" s="249">
        <f t="shared" si="80"/>
        <v>1.14E-3</v>
      </c>
      <c r="AQ185" s="249">
        <f t="shared" si="81"/>
        <v>2.9999999999999997E-5</v>
      </c>
      <c r="AR185" s="283"/>
      <c r="AS185" s="93"/>
      <c r="AT185" s="283" t="s">
        <v>110</v>
      </c>
      <c r="AU185" s="249">
        <f t="shared" si="90"/>
        <v>1.2099999999999999E-3</v>
      </c>
      <c r="AV185" s="249">
        <f t="shared" si="90"/>
        <v>2.0000000000000002E-5</v>
      </c>
      <c r="AW185" s="249">
        <f t="shared" si="90"/>
        <v>7.4500000000000009E-3</v>
      </c>
      <c r="AX185" s="249">
        <f t="shared" si="90"/>
        <v>1.7800000000000001E-3</v>
      </c>
      <c r="AY185" s="249">
        <f t="shared" si="82"/>
        <v>1.2099999999999999E-3</v>
      </c>
      <c r="AZ185" s="249">
        <f t="shared" si="83"/>
        <v>2.0000000000000002E-5</v>
      </c>
      <c r="BA185" s="249">
        <f t="shared" si="84"/>
        <v>1.1999999999999999E-3</v>
      </c>
      <c r="BB185" s="249">
        <f t="shared" si="85"/>
        <v>4.0000000000000003E-5</v>
      </c>
      <c r="BC185" s="249">
        <f t="shared" si="86"/>
        <v>1.17E-3</v>
      </c>
      <c r="BD185" s="249">
        <f t="shared" si="87"/>
        <v>1.0000000000000001E-5</v>
      </c>
      <c r="BE185" s="17"/>
      <c r="BS185" s="276"/>
      <c r="BT185" s="277"/>
      <c r="BU185" s="276"/>
      <c r="BV185" s="277"/>
      <c r="BW185" s="276"/>
      <c r="BX185" s="277"/>
      <c r="BY185" s="276"/>
      <c r="BZ185" s="276"/>
      <c r="CA185" s="277"/>
      <c r="CB185" s="276"/>
      <c r="CC185" s="276"/>
      <c r="CD185" s="276"/>
      <c r="CE185" s="276"/>
      <c r="CF185" s="276"/>
      <c r="CG185" s="276"/>
      <c r="CH185" s="276"/>
      <c r="CI185" s="277"/>
      <c r="CJ185" s="276"/>
      <c r="CK185" s="277"/>
      <c r="CL185" s="276"/>
      <c r="CM185" s="277"/>
      <c r="CN185" s="276"/>
      <c r="CO185" s="277"/>
      <c r="CP185" s="276"/>
      <c r="CQ185" s="277"/>
      <c r="CR185" s="276"/>
      <c r="CS185" s="276"/>
      <c r="CT185" s="277"/>
      <c r="CU185" s="276"/>
      <c r="CV185" s="276"/>
      <c r="CW185" s="277"/>
      <c r="CX185" s="276"/>
      <c r="CY185" s="276"/>
      <c r="CZ185" s="276"/>
      <c r="DA185" s="276"/>
      <c r="DB185" s="277"/>
      <c r="DC185" s="276"/>
      <c r="DD185" s="276"/>
      <c r="DE185" s="277"/>
      <c r="DF185" s="276"/>
      <c r="DG185" s="276"/>
      <c r="DH185" s="277"/>
      <c r="DI185" s="276"/>
      <c r="DJ185" s="276"/>
      <c r="DK185" s="276"/>
      <c r="DL185" s="276"/>
      <c r="DM185" s="277"/>
      <c r="DN185" s="276"/>
      <c r="DO185" s="276"/>
      <c r="DP185" s="277"/>
      <c r="DQ185" s="276"/>
      <c r="DR185" s="276"/>
      <c r="DS185" s="276"/>
      <c r="DT185" s="276"/>
      <c r="DU185" s="276"/>
      <c r="DV185" s="276"/>
      <c r="DW185" s="276"/>
      <c r="DX185" s="276"/>
      <c r="DY185" s="276"/>
      <c r="DZ185" s="276"/>
      <c r="EA185" s="276"/>
      <c r="EB185" s="276"/>
      <c r="EC185" s="276"/>
      <c r="ED185" s="276"/>
      <c r="EE185" s="276"/>
      <c r="EF185" s="276"/>
      <c r="EG185" s="276"/>
      <c r="EH185" s="276"/>
      <c r="EI185" s="276"/>
      <c r="EJ185" s="276"/>
      <c r="EK185" s="276"/>
      <c r="EL185" s="276"/>
      <c r="EM185" s="276"/>
      <c r="EN185" s="276"/>
      <c r="EO185" s="276"/>
      <c r="EP185" s="276"/>
      <c r="EQ185" s="276"/>
      <c r="ER185" s="276"/>
      <c r="ES185" s="276"/>
      <c r="ET185" s="276"/>
    </row>
    <row r="186" spans="1:150" x14ac:dyDescent="0.25">
      <c r="A186" s="282" t="s">
        <v>118</v>
      </c>
      <c r="B186" s="249">
        <f t="shared" si="88"/>
        <v>9.8799999999999999E-2</v>
      </c>
      <c r="C186" s="270"/>
      <c r="D186" s="270"/>
      <c r="E186" s="400"/>
      <c r="F186" s="270"/>
      <c r="G186" s="400"/>
      <c r="H186" s="270"/>
      <c r="I186" s="400"/>
      <c r="J186" s="270"/>
      <c r="K186" s="270"/>
      <c r="L186" s="284"/>
      <c r="M186" s="284"/>
      <c r="N186" s="400"/>
      <c r="O186" s="400"/>
      <c r="P186" s="270"/>
      <c r="Q186" s="400"/>
      <c r="R186" s="270"/>
      <c r="S186" s="400"/>
      <c r="T186" s="401"/>
      <c r="U186" s="400"/>
      <c r="V186" s="401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49">
        <f t="shared" si="89"/>
        <v>8.8299999999999993E-3</v>
      </c>
      <c r="AJ186" s="249">
        <f t="shared" si="89"/>
        <v>0.85733000000000004</v>
      </c>
      <c r="AK186" s="249">
        <f t="shared" si="89"/>
        <v>2.4030000000000003E-2</v>
      </c>
      <c r="AL186" s="249">
        <f t="shared" si="76"/>
        <v>5.9999999999999995E-4</v>
      </c>
      <c r="AM186" s="249">
        <f t="shared" si="77"/>
        <v>0</v>
      </c>
      <c r="AN186" s="249">
        <f t="shared" si="78"/>
        <v>5.9999999999999995E-4</v>
      </c>
      <c r="AO186" s="249">
        <f t="shared" si="79"/>
        <v>0</v>
      </c>
      <c r="AP186" s="249">
        <f t="shared" si="80"/>
        <v>5.6999999999999998E-4</v>
      </c>
      <c r="AQ186" s="249">
        <f t="shared" si="81"/>
        <v>1.0000000000000001E-5</v>
      </c>
      <c r="AR186" s="283"/>
      <c r="AS186" s="93"/>
      <c r="AT186" s="282" t="s">
        <v>118</v>
      </c>
      <c r="AU186" s="249">
        <f t="shared" si="90"/>
        <v>1.5169999999999999E-2</v>
      </c>
      <c r="AV186" s="249">
        <f t="shared" si="90"/>
        <v>3.3799999999999998E-3</v>
      </c>
      <c r="AW186" s="249">
        <f t="shared" si="90"/>
        <v>1.34E-2</v>
      </c>
      <c r="AX186" s="249">
        <f t="shared" si="90"/>
        <v>1.82E-3</v>
      </c>
      <c r="AY186" s="249">
        <f t="shared" si="82"/>
        <v>5.9999999999999995E-4</v>
      </c>
      <c r="AZ186" s="249">
        <f t="shared" si="83"/>
        <v>1.0000000000000001E-5</v>
      </c>
      <c r="BA186" s="249">
        <f t="shared" si="84"/>
        <v>5.9999999999999995E-4</v>
      </c>
      <c r="BB186" s="249">
        <f t="shared" si="85"/>
        <v>2.0000000000000002E-5</v>
      </c>
      <c r="BC186" s="249">
        <f t="shared" si="86"/>
        <v>5.9999999999999995E-4</v>
      </c>
      <c r="BD186" s="249">
        <f t="shared" si="87"/>
        <v>1.0000000000000001E-5</v>
      </c>
      <c r="BE186" s="17"/>
      <c r="BS186" s="276"/>
      <c r="BT186" s="277"/>
      <c r="BU186" s="276"/>
      <c r="BV186" s="277"/>
      <c r="BW186" s="276"/>
      <c r="BX186" s="277"/>
      <c r="BY186" s="276"/>
      <c r="BZ186" s="276"/>
      <c r="CA186" s="277"/>
      <c r="CB186" s="276"/>
      <c r="CC186" s="276"/>
      <c r="CD186" s="276"/>
      <c r="CE186" s="276"/>
      <c r="CF186" s="276"/>
      <c r="CG186" s="276"/>
      <c r="CH186" s="276"/>
      <c r="CI186" s="277"/>
      <c r="CJ186" s="276"/>
      <c r="CK186" s="277"/>
      <c r="CL186" s="276"/>
      <c r="CM186" s="277"/>
      <c r="CN186" s="276"/>
      <c r="CO186" s="277"/>
      <c r="CP186" s="276"/>
      <c r="CQ186" s="277"/>
      <c r="CR186" s="276"/>
      <c r="CS186" s="276"/>
      <c r="CT186" s="277"/>
      <c r="CU186" s="276"/>
      <c r="CV186" s="276"/>
      <c r="CW186" s="277"/>
      <c r="CX186" s="276"/>
      <c r="CY186" s="276"/>
      <c r="CZ186" s="276"/>
      <c r="DA186" s="276"/>
      <c r="DB186" s="277"/>
      <c r="DC186" s="276"/>
      <c r="DD186" s="276"/>
      <c r="DE186" s="277"/>
      <c r="DF186" s="276"/>
      <c r="DG186" s="276"/>
      <c r="DH186" s="277"/>
      <c r="DI186" s="276"/>
      <c r="DJ186" s="276"/>
      <c r="DK186" s="276"/>
      <c r="DL186" s="276"/>
      <c r="DM186" s="277"/>
      <c r="DN186" s="276"/>
      <c r="DO186" s="276"/>
      <c r="DP186" s="277"/>
      <c r="DQ186" s="276"/>
      <c r="DR186" s="276"/>
      <c r="DS186" s="276"/>
      <c r="DT186" s="276"/>
      <c r="DU186" s="276"/>
      <c r="DV186" s="276"/>
      <c r="DW186" s="276"/>
      <c r="DX186" s="276"/>
      <c r="DY186" s="276"/>
      <c r="DZ186" s="276"/>
      <c r="EA186" s="276"/>
      <c r="EB186" s="276"/>
      <c r="EC186" s="276"/>
      <c r="ED186" s="276"/>
      <c r="EE186" s="276"/>
      <c r="EF186" s="276"/>
      <c r="EG186" s="276"/>
      <c r="EH186" s="276"/>
      <c r="EI186" s="276"/>
      <c r="EJ186" s="276"/>
      <c r="EK186" s="276"/>
      <c r="EL186" s="276"/>
      <c r="EM186" s="276"/>
      <c r="EN186" s="276"/>
      <c r="EO186" s="276"/>
      <c r="EP186" s="276"/>
      <c r="EQ186" s="276"/>
      <c r="ER186" s="276"/>
      <c r="ES186" s="276"/>
      <c r="ET186" s="276"/>
    </row>
    <row r="187" spans="1:150" x14ac:dyDescent="0.25">
      <c r="A187" s="283" t="s">
        <v>124</v>
      </c>
      <c r="B187" s="249">
        <f t="shared" si="88"/>
        <v>5.6999999999999998E-4</v>
      </c>
      <c r="C187" s="249"/>
      <c r="D187" s="249"/>
      <c r="E187" s="398"/>
      <c r="F187" s="249"/>
      <c r="G187" s="398"/>
      <c r="H187" s="249"/>
      <c r="I187" s="398"/>
      <c r="J187" s="249"/>
      <c r="K187" s="249"/>
      <c r="L187" s="302"/>
      <c r="M187" s="283"/>
      <c r="N187" s="398"/>
      <c r="O187" s="398"/>
      <c r="P187" s="249"/>
      <c r="Q187" s="398"/>
      <c r="R187" s="249"/>
      <c r="S187" s="398"/>
      <c r="T187" s="399"/>
      <c r="U187" s="398"/>
      <c r="V187" s="399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49">
        <f t="shared" si="89"/>
        <v>2.9999999999999997E-5</v>
      </c>
      <c r="AJ187" s="249">
        <f t="shared" si="89"/>
        <v>3.4070000000000003E-2</v>
      </c>
      <c r="AK187" s="249">
        <f t="shared" si="89"/>
        <v>2.2299999999999998E-3</v>
      </c>
      <c r="AL187" s="249">
        <f t="shared" si="76"/>
        <v>1.0449999999999999E-2</v>
      </c>
      <c r="AM187" s="249">
        <f t="shared" si="77"/>
        <v>2.0999999999999998E-4</v>
      </c>
      <c r="AN187" s="249">
        <f t="shared" si="78"/>
        <v>5.9999999999999995E-4</v>
      </c>
      <c r="AO187" s="249">
        <f t="shared" si="79"/>
        <v>0</v>
      </c>
      <c r="AP187" s="249">
        <f t="shared" si="80"/>
        <v>5.6999999999999998E-4</v>
      </c>
      <c r="AQ187" s="249">
        <f t="shared" si="81"/>
        <v>1.0000000000000001E-5</v>
      </c>
      <c r="AR187" s="283"/>
      <c r="AS187" s="93"/>
      <c r="AT187" s="283" t="s">
        <v>124</v>
      </c>
      <c r="AU187" s="249">
        <f t="shared" si="90"/>
        <v>9.0899999999999991E-3</v>
      </c>
      <c r="AV187" s="249">
        <f t="shared" si="90"/>
        <v>2.2799999999999999E-3</v>
      </c>
      <c r="AW187" s="249">
        <f t="shared" si="90"/>
        <v>1.2330000000000001E-2</v>
      </c>
      <c r="AX187" s="249">
        <f t="shared" si="90"/>
        <v>2.32E-3</v>
      </c>
      <c r="AY187" s="249">
        <f t="shared" si="82"/>
        <v>5.9999999999999995E-4</v>
      </c>
      <c r="AZ187" s="249">
        <f t="shared" si="83"/>
        <v>1.0000000000000001E-5</v>
      </c>
      <c r="BA187" s="249">
        <f t="shared" si="84"/>
        <v>5.9999999999999995E-4</v>
      </c>
      <c r="BB187" s="249">
        <f t="shared" si="85"/>
        <v>2.0000000000000002E-5</v>
      </c>
      <c r="BC187" s="249">
        <f t="shared" si="86"/>
        <v>5.9999999999999995E-4</v>
      </c>
      <c r="BD187" s="249">
        <f t="shared" si="87"/>
        <v>1.0000000000000001E-5</v>
      </c>
      <c r="BE187" s="17"/>
      <c r="BS187" s="276"/>
      <c r="BT187" s="277"/>
      <c r="BU187" s="276"/>
      <c r="BV187" s="277"/>
      <c r="BW187" s="276"/>
      <c r="BX187" s="277"/>
      <c r="BY187" s="276"/>
      <c r="BZ187" s="276"/>
      <c r="CA187" s="277"/>
      <c r="CB187" s="276"/>
      <c r="CC187" s="276"/>
      <c r="CD187" s="276"/>
      <c r="CE187" s="276"/>
      <c r="CF187" s="276"/>
      <c r="CG187" s="276"/>
      <c r="CH187" s="276"/>
      <c r="CI187" s="277"/>
      <c r="CJ187" s="276"/>
      <c r="CK187" s="277"/>
      <c r="CL187" s="276"/>
      <c r="CM187" s="277"/>
      <c r="CN187" s="276"/>
      <c r="CO187" s="277"/>
      <c r="CP187" s="276"/>
      <c r="CQ187" s="277"/>
      <c r="CR187" s="276"/>
      <c r="CS187" s="276"/>
      <c r="CT187" s="277"/>
      <c r="CU187" s="276"/>
      <c r="CV187" s="276"/>
      <c r="CW187" s="277"/>
      <c r="CX187" s="276"/>
      <c r="CY187" s="276"/>
      <c r="CZ187" s="276"/>
      <c r="DA187" s="276"/>
      <c r="DB187" s="277"/>
      <c r="DC187" s="276"/>
      <c r="DD187" s="276"/>
      <c r="DE187" s="277"/>
      <c r="DF187" s="276"/>
      <c r="DG187" s="276"/>
      <c r="DH187" s="277"/>
      <c r="DI187" s="276"/>
      <c r="DJ187" s="276"/>
      <c r="DK187" s="276"/>
      <c r="DL187" s="276"/>
      <c r="DM187" s="277"/>
      <c r="DN187" s="276"/>
      <c r="DO187" s="276"/>
      <c r="DP187" s="277"/>
      <c r="DQ187" s="276"/>
      <c r="DR187" s="276"/>
      <c r="DS187" s="276"/>
      <c r="DT187" s="276"/>
      <c r="DU187" s="276"/>
      <c r="DV187" s="276"/>
      <c r="DW187" s="276"/>
      <c r="DX187" s="276"/>
      <c r="DY187" s="276"/>
      <c r="DZ187" s="276"/>
      <c r="EA187" s="276"/>
      <c r="EB187" s="276"/>
      <c r="EC187" s="276"/>
      <c r="ED187" s="276"/>
      <c r="EE187" s="276"/>
      <c r="EF187" s="276"/>
      <c r="EG187" s="276"/>
      <c r="EH187" s="276"/>
      <c r="EI187" s="276"/>
      <c r="EJ187" s="276"/>
      <c r="EK187" s="276"/>
      <c r="EL187" s="276"/>
      <c r="EM187" s="276"/>
      <c r="EN187" s="276"/>
      <c r="EO187" s="276"/>
      <c r="EP187" s="276"/>
      <c r="EQ187" s="276"/>
      <c r="ER187" s="276"/>
      <c r="ES187" s="276"/>
      <c r="ET187" s="276"/>
    </row>
    <row r="188" spans="1:150" x14ac:dyDescent="0.25">
      <c r="A188" s="282" t="s">
        <v>129</v>
      </c>
      <c r="B188" s="249">
        <f t="shared" si="88"/>
        <v>5.32</v>
      </c>
      <c r="C188" s="249"/>
      <c r="D188" s="249"/>
      <c r="E188" s="398"/>
      <c r="F188" s="249"/>
      <c r="G188" s="398"/>
      <c r="H188" s="249"/>
      <c r="I188" s="398"/>
      <c r="J188" s="249"/>
      <c r="K188" s="249"/>
      <c r="L188" s="302"/>
      <c r="M188" s="282"/>
      <c r="N188" s="398"/>
      <c r="O188" s="398"/>
      <c r="P188" s="249"/>
      <c r="Q188" s="398"/>
      <c r="R188" s="249"/>
      <c r="S188" s="398"/>
      <c r="T188" s="399"/>
      <c r="U188" s="398"/>
      <c r="V188" s="399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49">
        <f t="shared" si="89"/>
        <v>0.31952999999999998</v>
      </c>
      <c r="AJ188" s="249">
        <f t="shared" si="89"/>
        <v>23.4</v>
      </c>
      <c r="AK188" s="249">
        <f t="shared" si="89"/>
        <v>2.7874699999999999</v>
      </c>
      <c r="AL188" s="249">
        <f t="shared" si="76"/>
        <v>2.83</v>
      </c>
      <c r="AM188" s="249">
        <f t="shared" si="77"/>
        <v>0.83191999999999999</v>
      </c>
      <c r="AN188" s="249">
        <f t="shared" si="78"/>
        <v>0.45200000000000001</v>
      </c>
      <c r="AO188" s="249">
        <f t="shared" si="79"/>
        <v>0.12257</v>
      </c>
      <c r="AP188" s="249">
        <f t="shared" si="80"/>
        <v>0.12856999999999999</v>
      </c>
      <c r="AQ188" s="249">
        <f t="shared" si="81"/>
        <v>6.3240000000000005E-2</v>
      </c>
      <c r="AR188" s="283"/>
      <c r="AS188" s="93"/>
      <c r="AT188" s="282" t="s">
        <v>129</v>
      </c>
      <c r="AU188" s="249">
        <f t="shared" si="90"/>
        <v>23.633330000000001</v>
      </c>
      <c r="AV188" s="249">
        <f t="shared" si="90"/>
        <v>5.96014</v>
      </c>
      <c r="AW188" s="249">
        <f t="shared" si="90"/>
        <v>18.16667</v>
      </c>
      <c r="AX188" s="249">
        <f t="shared" si="90"/>
        <v>1.8770499999999999</v>
      </c>
      <c r="AY188" s="249">
        <f t="shared" si="82"/>
        <v>2.2999999999999998</v>
      </c>
      <c r="AZ188" s="249">
        <f t="shared" si="83"/>
        <v>0.45211000000000001</v>
      </c>
      <c r="BA188" s="249">
        <f t="shared" si="84"/>
        <v>1.29667</v>
      </c>
      <c r="BB188" s="249">
        <f t="shared" si="85"/>
        <v>0.10504000000000001</v>
      </c>
      <c r="BC188" s="249">
        <f t="shared" ref="BC188:BC202" si="91">BQ157/1000</f>
        <v>0.14466999999999999</v>
      </c>
      <c r="BD188" s="249">
        <f t="shared" ref="BD188:BD202" si="92">BR157/1000</f>
        <v>1.5009999999999999E-2</v>
      </c>
      <c r="BE188" s="17"/>
      <c r="BS188" s="276"/>
      <c r="BT188" s="277"/>
      <c r="BU188" s="276"/>
      <c r="BV188" s="277"/>
      <c r="BW188" s="276"/>
      <c r="BX188" s="277"/>
      <c r="BY188" s="276"/>
      <c r="BZ188" s="276"/>
      <c r="CA188" s="277"/>
      <c r="CB188" s="276"/>
      <c r="CC188" s="276"/>
      <c r="CD188" s="276"/>
      <c r="CE188" s="276"/>
      <c r="CF188" s="276"/>
      <c r="CG188" s="276"/>
      <c r="CH188" s="276"/>
      <c r="CI188" s="277"/>
      <c r="CJ188" s="276"/>
      <c r="CK188" s="277"/>
      <c r="CL188" s="276"/>
      <c r="CM188" s="277"/>
      <c r="CN188" s="276"/>
      <c r="CO188" s="277"/>
      <c r="CP188" s="276"/>
      <c r="CQ188" s="277"/>
      <c r="CR188" s="276"/>
      <c r="CS188" s="276"/>
      <c r="CT188" s="277"/>
      <c r="CU188" s="276"/>
      <c r="CV188" s="276"/>
      <c r="CW188" s="277"/>
      <c r="CX188" s="276"/>
      <c r="CY188" s="276"/>
      <c r="CZ188" s="276"/>
      <c r="DA188" s="276"/>
      <c r="DB188" s="277"/>
      <c r="DC188" s="276"/>
      <c r="DD188" s="276"/>
      <c r="DE188" s="277"/>
      <c r="DF188" s="276"/>
      <c r="DG188" s="276"/>
      <c r="DH188" s="277"/>
      <c r="DI188" s="276"/>
      <c r="DJ188" s="276"/>
      <c r="DK188" s="276"/>
      <c r="DL188" s="276"/>
      <c r="DM188" s="277"/>
      <c r="DN188" s="276"/>
      <c r="DO188" s="276"/>
      <c r="DP188" s="277"/>
      <c r="DQ188" s="276"/>
      <c r="DR188" s="276"/>
      <c r="DS188" s="276"/>
      <c r="DT188" s="276"/>
      <c r="DU188" s="276"/>
      <c r="DV188" s="276"/>
      <c r="DW188" s="276"/>
      <c r="DX188" s="276"/>
      <c r="DY188" s="276"/>
      <c r="DZ188" s="276"/>
      <c r="EA188" s="276"/>
      <c r="EB188" s="276"/>
      <c r="EC188" s="276"/>
      <c r="ED188" s="276"/>
      <c r="EE188" s="276"/>
      <c r="EF188" s="276"/>
      <c r="EG188" s="276"/>
      <c r="EH188" s="276"/>
      <c r="EI188" s="276"/>
      <c r="EJ188" s="276"/>
      <c r="EK188" s="276"/>
      <c r="EL188" s="276"/>
      <c r="EM188" s="276"/>
      <c r="EN188" s="276"/>
      <c r="EO188" s="276"/>
      <c r="EP188" s="276"/>
      <c r="EQ188" s="276"/>
      <c r="ER188" s="276"/>
      <c r="ES188" s="276"/>
      <c r="ET188" s="276"/>
    </row>
    <row r="189" spans="1:150" x14ac:dyDescent="0.25">
      <c r="A189" s="283" t="s">
        <v>139</v>
      </c>
      <c r="B189" s="249">
        <f t="shared" si="88"/>
        <v>2.8000000000000003E-4</v>
      </c>
      <c r="C189" s="249"/>
      <c r="D189" s="249"/>
      <c r="E189" s="398"/>
      <c r="F189" s="249"/>
      <c r="G189" s="398"/>
      <c r="H189" s="249"/>
      <c r="I189" s="398"/>
      <c r="J189" s="249"/>
      <c r="K189" s="249"/>
      <c r="L189" s="302"/>
      <c r="M189" s="283"/>
      <c r="N189" s="398"/>
      <c r="O189" s="398"/>
      <c r="P189" s="249"/>
      <c r="Q189" s="398"/>
      <c r="R189" s="249"/>
      <c r="S189" s="398"/>
      <c r="T189" s="399"/>
      <c r="U189" s="398"/>
      <c r="V189" s="399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49">
        <f t="shared" si="89"/>
        <v>2.0000000000000002E-5</v>
      </c>
      <c r="AJ189" s="249">
        <f t="shared" si="89"/>
        <v>1.2340000000000002E-2</v>
      </c>
      <c r="AK189" s="249">
        <f t="shared" si="89"/>
        <v>5.9000000000000007E-3</v>
      </c>
      <c r="AL189" s="249">
        <f t="shared" si="76"/>
        <v>2.6599999999999999E-2</v>
      </c>
      <c r="AM189" s="249">
        <f t="shared" si="77"/>
        <v>9.0000000000000041E-4</v>
      </c>
      <c r="AN189" s="249">
        <f t="shared" si="78"/>
        <v>2.9999999999999997E-4</v>
      </c>
      <c r="AO189" s="249">
        <f t="shared" si="79"/>
        <v>0</v>
      </c>
      <c r="AP189" s="249">
        <f t="shared" si="80"/>
        <v>2.8000000000000003E-4</v>
      </c>
      <c r="AQ189" s="249">
        <f t="shared" si="81"/>
        <v>1.0000000000000001E-5</v>
      </c>
      <c r="AR189" s="283"/>
      <c r="AS189" s="93"/>
      <c r="AT189" s="283" t="s">
        <v>139</v>
      </c>
      <c r="AU189" s="249">
        <f t="shared" si="90"/>
        <v>6.66</v>
      </c>
      <c r="AV189" s="249">
        <f t="shared" si="90"/>
        <v>1.81105</v>
      </c>
      <c r="AW189" s="249">
        <f t="shared" si="90"/>
        <v>6.98</v>
      </c>
      <c r="AX189" s="249">
        <f t="shared" si="90"/>
        <v>1.0577300000000001</v>
      </c>
      <c r="AY189" s="249">
        <f t="shared" si="82"/>
        <v>3.56</v>
      </c>
      <c r="AZ189" s="249">
        <f t="shared" si="83"/>
        <v>0.77155999999999991</v>
      </c>
      <c r="BA189" s="249">
        <f t="shared" si="84"/>
        <v>8.9329999999999993E-2</v>
      </c>
      <c r="BB189" s="249">
        <f t="shared" si="85"/>
        <v>2.7149999999999997E-2</v>
      </c>
      <c r="BC189" s="249">
        <f t="shared" si="91"/>
        <v>2.6199999999999998E-2</v>
      </c>
      <c r="BD189" s="249">
        <f t="shared" si="92"/>
        <v>3.9700000000000004E-3</v>
      </c>
      <c r="BE189" s="17"/>
      <c r="BS189" s="276"/>
      <c r="BT189" s="277"/>
      <c r="BU189" s="276"/>
      <c r="BV189" s="277"/>
      <c r="BW189" s="276"/>
      <c r="BX189" s="277"/>
      <c r="BY189" s="276"/>
      <c r="BZ189" s="276"/>
      <c r="CA189" s="277"/>
      <c r="CB189" s="276"/>
      <c r="CC189" s="276"/>
      <c r="CD189" s="276"/>
      <c r="CE189" s="276"/>
      <c r="CF189" s="276"/>
      <c r="CG189" s="276"/>
      <c r="CH189" s="276"/>
      <c r="CI189" s="277"/>
      <c r="CJ189" s="276"/>
      <c r="CK189" s="277"/>
      <c r="CL189" s="276"/>
      <c r="CM189" s="277"/>
      <c r="CN189" s="276"/>
      <c r="CO189" s="277"/>
      <c r="CP189" s="276"/>
      <c r="CQ189" s="277"/>
      <c r="CR189" s="276"/>
      <c r="CS189" s="276"/>
      <c r="CT189" s="277"/>
      <c r="CU189" s="276"/>
      <c r="CV189" s="276"/>
      <c r="CW189" s="277"/>
      <c r="CX189" s="276"/>
      <c r="CY189" s="276"/>
      <c r="CZ189" s="276"/>
      <c r="DA189" s="276"/>
      <c r="DB189" s="277"/>
      <c r="DC189" s="276"/>
      <c r="DD189" s="276"/>
      <c r="DE189" s="277"/>
      <c r="DF189" s="276"/>
      <c r="DG189" s="276"/>
      <c r="DH189" s="277"/>
      <c r="DI189" s="276"/>
      <c r="DJ189" s="276"/>
      <c r="DK189" s="276"/>
      <c r="DL189" s="276"/>
      <c r="DM189" s="277"/>
      <c r="DN189" s="276"/>
      <c r="DO189" s="276"/>
      <c r="DP189" s="277"/>
      <c r="DQ189" s="276"/>
      <c r="DR189" s="276"/>
      <c r="DS189" s="276"/>
      <c r="DT189" s="276"/>
      <c r="DU189" s="276"/>
      <c r="DV189" s="276"/>
      <c r="DW189" s="276"/>
      <c r="DX189" s="276"/>
      <c r="DY189" s="276"/>
      <c r="DZ189" s="276"/>
      <c r="EA189" s="276"/>
      <c r="EB189" s="276"/>
      <c r="EC189" s="276"/>
      <c r="ED189" s="276"/>
      <c r="EE189" s="276"/>
      <c r="EF189" s="276"/>
      <c r="EG189" s="276"/>
      <c r="EH189" s="276"/>
      <c r="EI189" s="276"/>
      <c r="EJ189" s="276"/>
      <c r="EK189" s="276"/>
      <c r="EL189" s="276"/>
      <c r="EM189" s="276"/>
      <c r="EN189" s="276"/>
      <c r="EO189" s="276"/>
      <c r="EP189" s="276"/>
      <c r="EQ189" s="276"/>
      <c r="ER189" s="276"/>
      <c r="ES189" s="276"/>
      <c r="ET189" s="276"/>
    </row>
    <row r="190" spans="1:150" x14ac:dyDescent="0.25">
      <c r="A190" s="282" t="s">
        <v>144</v>
      </c>
      <c r="B190" s="249">
        <f t="shared" si="88"/>
        <v>3.9899999999999998E-2</v>
      </c>
      <c r="C190" s="249"/>
      <c r="D190" s="249"/>
      <c r="E190" s="398"/>
      <c r="F190" s="249"/>
      <c r="G190" s="398"/>
      <c r="H190" s="249"/>
      <c r="I190" s="398"/>
      <c r="J190" s="249"/>
      <c r="K190" s="249"/>
      <c r="L190" s="302"/>
      <c r="M190" s="282"/>
      <c r="N190" s="398"/>
      <c r="O190" s="398"/>
      <c r="P190" s="249"/>
      <c r="Q190" s="398"/>
      <c r="R190" s="249"/>
      <c r="S190" s="398"/>
      <c r="T190" s="399"/>
      <c r="U190" s="398"/>
      <c r="V190" s="399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49">
        <f t="shared" si="89"/>
        <v>2.2499999999999998E-3</v>
      </c>
      <c r="AJ190" s="249">
        <f t="shared" si="89"/>
        <v>1.413E-2</v>
      </c>
      <c r="AK190" s="249">
        <f t="shared" si="89"/>
        <v>1.3500000000000001E-3</v>
      </c>
      <c r="AL190" s="249">
        <f t="shared" si="76"/>
        <v>3.1E-2</v>
      </c>
      <c r="AM190" s="249">
        <f t="shared" si="77"/>
        <v>4.96E-3</v>
      </c>
      <c r="AN190" s="249">
        <f t="shared" si="78"/>
        <v>5.9999999999999995E-4</v>
      </c>
      <c r="AO190" s="249">
        <f t="shared" si="79"/>
        <v>0</v>
      </c>
      <c r="AP190" s="249">
        <f t="shared" si="80"/>
        <v>5.6999999999999998E-4</v>
      </c>
      <c r="AQ190" s="249">
        <f t="shared" si="81"/>
        <v>1.0000000000000001E-5</v>
      </c>
      <c r="AR190" s="283"/>
      <c r="AS190" s="93"/>
      <c r="AT190" s="282" t="s">
        <v>144</v>
      </c>
      <c r="AU190" s="249">
        <f t="shared" si="90"/>
        <v>16.233329999999999</v>
      </c>
      <c r="AV190" s="249">
        <f t="shared" si="90"/>
        <v>1.8556199999999998</v>
      </c>
      <c r="AW190" s="249">
        <f t="shared" si="90"/>
        <v>11.533329999999999</v>
      </c>
      <c r="AX190" s="249">
        <f t="shared" si="90"/>
        <v>1.5011099999999999</v>
      </c>
      <c r="AY190" s="249">
        <f t="shared" si="82"/>
        <v>3.3</v>
      </c>
      <c r="AZ190" s="249">
        <f t="shared" si="83"/>
        <v>0.83289000000000002</v>
      </c>
      <c r="BA190" s="249">
        <f t="shared" si="84"/>
        <v>0.27467000000000003</v>
      </c>
      <c r="BB190" s="249">
        <f t="shared" si="85"/>
        <v>8.3280000000000007E-2</v>
      </c>
      <c r="BC190" s="249">
        <f t="shared" si="91"/>
        <v>1.3169999999999999E-2</v>
      </c>
      <c r="BD190" s="249">
        <f t="shared" si="92"/>
        <v>2.0600000000000002E-3</v>
      </c>
      <c r="BE190" s="17"/>
      <c r="BS190" s="276"/>
      <c r="BT190" s="277"/>
      <c r="BU190" s="276"/>
      <c r="BV190" s="277"/>
      <c r="BW190" s="276"/>
      <c r="BX190" s="277"/>
      <c r="BY190" s="276"/>
      <c r="BZ190" s="276"/>
      <c r="CA190" s="277"/>
      <c r="CB190" s="276"/>
      <c r="CC190" s="276"/>
      <c r="CD190" s="276"/>
      <c r="CE190" s="276"/>
      <c r="CF190" s="276"/>
      <c r="CG190" s="276"/>
      <c r="CH190" s="276"/>
      <c r="CI190" s="277"/>
      <c r="CJ190" s="276"/>
      <c r="CK190" s="277"/>
      <c r="CL190" s="276"/>
      <c r="CM190" s="277"/>
      <c r="CN190" s="276"/>
      <c r="CO190" s="277"/>
      <c r="CP190" s="276"/>
      <c r="CQ190" s="277"/>
      <c r="CR190" s="276"/>
      <c r="CS190" s="276"/>
      <c r="CT190" s="277"/>
      <c r="CU190" s="276"/>
      <c r="CV190" s="276"/>
      <c r="CW190" s="277"/>
      <c r="CX190" s="276"/>
      <c r="CY190" s="276"/>
      <c r="CZ190" s="276"/>
      <c r="DA190" s="276"/>
      <c r="DB190" s="277"/>
      <c r="DC190" s="276"/>
      <c r="DD190" s="276"/>
      <c r="DE190" s="277"/>
      <c r="DF190" s="276"/>
      <c r="DG190" s="276"/>
      <c r="DH190" s="277"/>
      <c r="DI190" s="276"/>
      <c r="DJ190" s="276"/>
      <c r="DK190" s="276"/>
      <c r="DL190" s="276"/>
      <c r="DM190" s="277"/>
      <c r="DN190" s="276"/>
      <c r="DO190" s="276"/>
      <c r="DP190" s="277"/>
      <c r="DQ190" s="276"/>
      <c r="DR190" s="276"/>
      <c r="DS190" s="276"/>
      <c r="DT190" s="276"/>
      <c r="DU190" s="276"/>
      <c r="DV190" s="276"/>
      <c r="DW190" s="276"/>
      <c r="DX190" s="276"/>
      <c r="DY190" s="276"/>
      <c r="DZ190" s="276"/>
      <c r="EA190" s="276"/>
      <c r="EB190" s="276"/>
      <c r="EC190" s="276"/>
      <c r="ED190" s="276"/>
      <c r="EE190" s="276"/>
      <c r="EF190" s="276"/>
      <c r="EG190" s="276"/>
      <c r="EH190" s="276"/>
      <c r="EI190" s="276"/>
      <c r="EJ190" s="276"/>
      <c r="EK190" s="276"/>
      <c r="EL190" s="276"/>
      <c r="EM190" s="276"/>
      <c r="EN190" s="276"/>
      <c r="EO190" s="276"/>
      <c r="EP190" s="276"/>
      <c r="EQ190" s="276"/>
      <c r="ER190" s="276"/>
      <c r="ES190" s="276"/>
      <c r="ET190" s="276"/>
    </row>
    <row r="191" spans="1:150" x14ac:dyDescent="0.25">
      <c r="A191" s="283" t="s">
        <v>150</v>
      </c>
      <c r="B191" s="249">
        <f t="shared" si="88"/>
        <v>1.6266700000000001</v>
      </c>
      <c r="C191" s="249"/>
      <c r="D191" s="249"/>
      <c r="E191" s="398"/>
      <c r="F191" s="249"/>
      <c r="G191" s="398"/>
      <c r="H191" s="249"/>
      <c r="I191" s="398"/>
      <c r="J191" s="249"/>
      <c r="K191" s="249"/>
      <c r="L191" s="302"/>
      <c r="M191" s="283"/>
      <c r="N191" s="398"/>
      <c r="O191" s="398"/>
      <c r="P191" s="249"/>
      <c r="Q191" s="398"/>
      <c r="R191" s="249"/>
      <c r="S191" s="398"/>
      <c r="T191" s="399"/>
      <c r="U191" s="398"/>
      <c r="V191" s="399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49">
        <f t="shared" si="89"/>
        <v>0.10017</v>
      </c>
      <c r="AJ191" s="249">
        <f t="shared" si="89"/>
        <v>1.20333</v>
      </c>
      <c r="AK191" s="249">
        <f t="shared" si="89"/>
        <v>0.10017</v>
      </c>
      <c r="AL191" s="249">
        <f t="shared" si="76"/>
        <v>0.67466999999999999</v>
      </c>
      <c r="AM191" s="249">
        <f t="shared" si="77"/>
        <v>5.4170000000000003E-2</v>
      </c>
      <c r="AN191" s="249">
        <f t="shared" si="78"/>
        <v>2.2769999999999999E-2</v>
      </c>
      <c r="AO191" s="249">
        <f t="shared" si="79"/>
        <v>4.45E-3</v>
      </c>
      <c r="AP191" s="249">
        <f t="shared" si="80"/>
        <v>7.0199999999999993E-3</v>
      </c>
      <c r="AQ191" s="249">
        <f t="shared" si="81"/>
        <v>9.5999999999999992E-4</v>
      </c>
      <c r="AR191" s="283"/>
      <c r="AS191" s="93"/>
      <c r="AT191" s="283" t="s">
        <v>150</v>
      </c>
      <c r="AU191" s="249">
        <f t="shared" si="90"/>
        <v>90.466669999999993</v>
      </c>
      <c r="AV191" s="249">
        <f t="shared" si="90"/>
        <v>13.42473</v>
      </c>
      <c r="AW191" s="249">
        <f t="shared" si="90"/>
        <v>85.833330000000004</v>
      </c>
      <c r="AX191" s="249">
        <f t="shared" si="90"/>
        <v>11.309430000000001</v>
      </c>
      <c r="AY191" s="249">
        <f t="shared" si="82"/>
        <v>15.33333</v>
      </c>
      <c r="AZ191" s="249">
        <f t="shared" si="83"/>
        <v>4.3316699999999999</v>
      </c>
      <c r="BA191" s="249">
        <f t="shared" si="84"/>
        <v>2.75</v>
      </c>
      <c r="BB191" s="249">
        <f t="shared" si="85"/>
        <v>0.56347000000000003</v>
      </c>
      <c r="BC191" s="249">
        <f t="shared" si="91"/>
        <v>8.387E-2</v>
      </c>
      <c r="BD191" s="249">
        <f t="shared" si="92"/>
        <v>1.9599999999999999E-3</v>
      </c>
      <c r="BE191" s="17"/>
      <c r="BS191" s="276"/>
      <c r="BT191" s="277"/>
      <c r="BU191" s="276"/>
      <c r="BV191" s="277"/>
      <c r="BW191" s="276"/>
      <c r="BX191" s="277"/>
      <c r="BY191" s="276"/>
      <c r="BZ191" s="276"/>
      <c r="CA191" s="277"/>
      <c r="CB191" s="276"/>
      <c r="CC191" s="276"/>
      <c r="CD191" s="276"/>
      <c r="CE191" s="276"/>
      <c r="CF191" s="276"/>
      <c r="CG191" s="276"/>
      <c r="CH191" s="276"/>
      <c r="CI191" s="277"/>
      <c r="CJ191" s="276"/>
      <c r="CK191" s="277"/>
      <c r="CL191" s="276"/>
      <c r="CM191" s="277"/>
      <c r="CN191" s="276"/>
      <c r="CO191" s="277"/>
      <c r="CP191" s="276"/>
      <c r="CQ191" s="277"/>
      <c r="CR191" s="276"/>
      <c r="CS191" s="276"/>
      <c r="CT191" s="277"/>
      <c r="CU191" s="276"/>
      <c r="CV191" s="276"/>
      <c r="CW191" s="277"/>
      <c r="CX191" s="276"/>
      <c r="CY191" s="276"/>
      <c r="CZ191" s="276"/>
      <c r="DA191" s="276"/>
      <c r="DB191" s="277"/>
      <c r="DC191" s="276"/>
      <c r="DD191" s="276"/>
      <c r="DE191" s="277"/>
      <c r="DF191" s="276"/>
      <c r="DG191" s="276"/>
      <c r="DH191" s="277"/>
      <c r="DI191" s="276"/>
      <c r="DJ191" s="276"/>
      <c r="DK191" s="276"/>
      <c r="DL191" s="276"/>
      <c r="DM191" s="277"/>
      <c r="DN191" s="276"/>
      <c r="DO191" s="276"/>
      <c r="DP191" s="277"/>
      <c r="DQ191" s="276"/>
      <c r="DR191" s="276"/>
      <c r="DS191" s="276"/>
      <c r="DT191" s="276"/>
      <c r="DU191" s="276"/>
      <c r="DV191" s="276"/>
      <c r="DW191" s="276"/>
      <c r="DX191" s="276"/>
      <c r="DY191" s="276"/>
      <c r="DZ191" s="276"/>
      <c r="EA191" s="276"/>
      <c r="EB191" s="276"/>
      <c r="EC191" s="276"/>
      <c r="ED191" s="276"/>
      <c r="EE191" s="276"/>
      <c r="EF191" s="276"/>
      <c r="EG191" s="276"/>
      <c r="EH191" s="276"/>
      <c r="EI191" s="276"/>
      <c r="EJ191" s="276"/>
      <c r="EK191" s="276"/>
      <c r="EL191" s="276"/>
      <c r="EM191" s="276"/>
      <c r="EN191" s="276"/>
      <c r="EO191" s="276"/>
      <c r="EP191" s="276"/>
      <c r="EQ191" s="276"/>
      <c r="ER191" s="276"/>
      <c r="ES191" s="276"/>
      <c r="ET191" s="276"/>
    </row>
    <row r="192" spans="1:150" x14ac:dyDescent="0.25">
      <c r="A192" s="282" t="s">
        <v>159</v>
      </c>
      <c r="B192" s="249">
        <f t="shared" si="88"/>
        <v>6.547E-2</v>
      </c>
      <c r="C192" s="249"/>
      <c r="D192" s="249"/>
      <c r="E192" s="398"/>
      <c r="F192" s="249"/>
      <c r="G192" s="398"/>
      <c r="H192" s="249"/>
      <c r="I192" s="398"/>
      <c r="J192" s="249"/>
      <c r="K192" s="249"/>
      <c r="L192" s="302"/>
      <c r="M192" s="282"/>
      <c r="N192" s="398"/>
      <c r="O192" s="398"/>
      <c r="P192" s="249"/>
      <c r="Q192" s="398"/>
      <c r="R192" s="249"/>
      <c r="S192" s="398"/>
      <c r="T192" s="399"/>
      <c r="U192" s="398"/>
      <c r="V192" s="399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49">
        <f t="shared" si="89"/>
        <v>1.16E-3</v>
      </c>
      <c r="AJ192" s="249">
        <f t="shared" si="89"/>
        <v>5.8869999999999999E-2</v>
      </c>
      <c r="AK192" s="249">
        <f t="shared" si="89"/>
        <v>2.2190000000000001E-2</v>
      </c>
      <c r="AL192" s="249">
        <f t="shared" si="76"/>
        <v>8.320000000000001E-3</v>
      </c>
      <c r="AM192" s="249">
        <f t="shared" si="77"/>
        <v>1.2600000000000001E-3</v>
      </c>
      <c r="AN192" s="249">
        <f t="shared" si="78"/>
        <v>1.1899999999999999E-3</v>
      </c>
      <c r="AO192" s="249">
        <f t="shared" si="79"/>
        <v>0</v>
      </c>
      <c r="AP192" s="249">
        <f t="shared" si="80"/>
        <v>1.14E-3</v>
      </c>
      <c r="AQ192" s="249">
        <f t="shared" si="81"/>
        <v>2.9999999999999997E-5</v>
      </c>
      <c r="AR192" s="283"/>
      <c r="AS192" s="93"/>
      <c r="AT192" s="282" t="s">
        <v>159</v>
      </c>
      <c r="AU192" s="249">
        <f t="shared" si="90"/>
        <v>7.8766699999999998</v>
      </c>
      <c r="AV192" s="249">
        <f t="shared" si="90"/>
        <v>2.4401700000000002</v>
      </c>
      <c r="AW192" s="249">
        <f t="shared" si="90"/>
        <v>4.2366700000000002</v>
      </c>
      <c r="AX192" s="249">
        <f t="shared" si="90"/>
        <v>1.0323399999999998</v>
      </c>
      <c r="AY192" s="249">
        <f t="shared" si="82"/>
        <v>0.49467</v>
      </c>
      <c r="AZ192" s="249">
        <f t="shared" si="83"/>
        <v>6.2799999999999995E-2</v>
      </c>
      <c r="BA192" s="249">
        <f t="shared" si="84"/>
        <v>0.307</v>
      </c>
      <c r="BB192" s="249">
        <f t="shared" si="85"/>
        <v>9.7560000000000008E-2</v>
      </c>
      <c r="BC192" s="249">
        <f t="shared" si="91"/>
        <v>6.3E-3</v>
      </c>
      <c r="BD192" s="249">
        <f t="shared" si="92"/>
        <v>1.4999999999999999E-4</v>
      </c>
      <c r="BE192" s="17"/>
      <c r="BS192" s="276"/>
      <c r="BT192" s="277"/>
      <c r="BU192" s="276"/>
      <c r="BV192" s="277"/>
      <c r="BW192" s="276"/>
      <c r="BX192" s="277"/>
      <c r="BY192" s="276"/>
      <c r="BZ192" s="276"/>
      <c r="CA192" s="277"/>
      <c r="CB192" s="276"/>
      <c r="CC192" s="276"/>
      <c r="CD192" s="276"/>
      <c r="CE192" s="276"/>
      <c r="CF192" s="276"/>
      <c r="CG192" s="276"/>
      <c r="CH192" s="276"/>
      <c r="CI192" s="277"/>
      <c r="CJ192" s="276"/>
      <c r="CK192" s="277"/>
      <c r="CL192" s="276"/>
      <c r="CM192" s="277"/>
      <c r="CN192" s="276"/>
      <c r="CO192" s="277"/>
      <c r="CP192" s="276"/>
      <c r="CQ192" s="277"/>
      <c r="CR192" s="276"/>
      <c r="CS192" s="276"/>
      <c r="CT192" s="277"/>
      <c r="CU192" s="276"/>
      <c r="CV192" s="276"/>
      <c r="CW192" s="277"/>
      <c r="CX192" s="276"/>
      <c r="CY192" s="276"/>
      <c r="CZ192" s="276"/>
      <c r="DA192" s="276"/>
      <c r="DB192" s="277"/>
      <c r="DC192" s="276"/>
      <c r="DD192" s="276"/>
      <c r="DE192" s="277"/>
      <c r="DF192" s="276"/>
      <c r="DG192" s="276"/>
      <c r="DH192" s="277"/>
      <c r="DI192" s="276"/>
      <c r="DJ192" s="276"/>
      <c r="DK192" s="276"/>
      <c r="DL192" s="276"/>
      <c r="DM192" s="277"/>
      <c r="DN192" s="276"/>
      <c r="DO192" s="276"/>
      <c r="DP192" s="277"/>
      <c r="DQ192" s="276"/>
      <c r="DR192" s="276"/>
      <c r="DS192" s="276"/>
      <c r="DT192" s="276"/>
      <c r="DU192" s="276"/>
      <c r="DV192" s="276"/>
      <c r="DW192" s="276"/>
      <c r="DX192" s="276"/>
      <c r="DY192" s="276"/>
      <c r="DZ192" s="276"/>
      <c r="EA192" s="276"/>
      <c r="EB192" s="276"/>
      <c r="EC192" s="276"/>
      <c r="ED192" s="276"/>
      <c r="EE192" s="276"/>
      <c r="EF192" s="276"/>
      <c r="EG192" s="276"/>
      <c r="EH192" s="276"/>
      <c r="EI192" s="276"/>
      <c r="EJ192" s="276"/>
      <c r="EK192" s="276"/>
      <c r="EL192" s="276"/>
      <c r="EM192" s="276"/>
      <c r="EN192" s="276"/>
      <c r="EO192" s="276"/>
      <c r="EP192" s="276"/>
      <c r="EQ192" s="276"/>
      <c r="ER192" s="276"/>
      <c r="ES192" s="276"/>
      <c r="ET192" s="276"/>
    </row>
    <row r="193" spans="1:150" x14ac:dyDescent="0.25">
      <c r="A193" s="283" t="s">
        <v>165</v>
      </c>
      <c r="B193" s="249">
        <f t="shared" si="88"/>
        <v>44.133330000000001</v>
      </c>
      <c r="C193" s="249"/>
      <c r="D193" s="249"/>
      <c r="E193" s="398"/>
      <c r="F193" s="249"/>
      <c r="G193" s="398"/>
      <c r="H193" s="249"/>
      <c r="I193" s="398"/>
      <c r="J193" s="249"/>
      <c r="K193" s="249"/>
      <c r="L193" s="302"/>
      <c r="M193" s="283"/>
      <c r="N193" s="398"/>
      <c r="O193" s="398"/>
      <c r="P193" s="249"/>
      <c r="Q193" s="398"/>
      <c r="R193" s="249"/>
      <c r="S193" s="398"/>
      <c r="T193" s="399"/>
      <c r="U193" s="398"/>
      <c r="V193" s="399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49">
        <f t="shared" si="89"/>
        <v>3.4078300000000001</v>
      </c>
      <c r="AJ193" s="249">
        <f t="shared" si="89"/>
        <v>53.666669999999996</v>
      </c>
      <c r="AK193" s="249">
        <f t="shared" si="89"/>
        <v>5.0659000000000001</v>
      </c>
      <c r="AL193" s="249">
        <f t="shared" si="76"/>
        <v>4.6233300000000002</v>
      </c>
      <c r="AM193" s="249">
        <f t="shared" si="77"/>
        <v>0.60500999999999994</v>
      </c>
      <c r="AN193" s="249">
        <f t="shared" si="78"/>
        <v>1.7</v>
      </c>
      <c r="AO193" s="249">
        <f t="shared" si="79"/>
        <v>0.23064999999999999</v>
      </c>
      <c r="AP193" s="249">
        <f t="shared" si="80"/>
        <v>0.30266999999999999</v>
      </c>
      <c r="AQ193" s="249">
        <f t="shared" si="81"/>
        <v>0.13525000000000001</v>
      </c>
      <c r="AR193" s="283"/>
      <c r="AS193" s="93"/>
      <c r="AT193" s="283" t="s">
        <v>165</v>
      </c>
      <c r="AU193" s="249">
        <f t="shared" si="90"/>
        <v>369.66667000000001</v>
      </c>
      <c r="AV193" s="249">
        <f t="shared" si="90"/>
        <v>79.387240000000006</v>
      </c>
      <c r="AW193" s="249">
        <f t="shared" si="90"/>
        <v>257</v>
      </c>
      <c r="AX193" s="249">
        <f t="shared" si="90"/>
        <v>51.739730000000002</v>
      </c>
      <c r="AY193" s="249">
        <f t="shared" si="82"/>
        <v>22.3</v>
      </c>
      <c r="AZ193" s="249">
        <f t="shared" si="83"/>
        <v>4.55741</v>
      </c>
      <c r="BA193" s="249">
        <f t="shared" si="84"/>
        <v>39.799999999999997</v>
      </c>
      <c r="BB193" s="249">
        <f t="shared" si="85"/>
        <v>9.2146600000000003</v>
      </c>
      <c r="BC193" s="249">
        <f t="shared" si="91"/>
        <v>1.33667</v>
      </c>
      <c r="BD193" s="249">
        <f t="shared" si="92"/>
        <v>0.12741</v>
      </c>
      <c r="BE193" s="17"/>
      <c r="BS193" s="276"/>
      <c r="BT193" s="277"/>
      <c r="BU193" s="276"/>
      <c r="BV193" s="277"/>
      <c r="BW193" s="276"/>
      <c r="BX193" s="277"/>
      <c r="BY193" s="276"/>
      <c r="BZ193" s="276"/>
      <c r="CA193" s="277"/>
      <c r="CB193" s="276"/>
      <c r="CC193" s="276"/>
      <c r="CD193" s="276"/>
      <c r="CE193" s="276"/>
      <c r="CF193" s="276"/>
      <c r="CG193" s="276"/>
      <c r="CH193" s="276"/>
      <c r="CI193" s="277"/>
      <c r="CJ193" s="276"/>
      <c r="CK193" s="277"/>
      <c r="CL193" s="276"/>
      <c r="CM193" s="277"/>
      <c r="CN193" s="276"/>
      <c r="CO193" s="277"/>
      <c r="CP193" s="276"/>
      <c r="CQ193" s="277"/>
      <c r="CR193" s="276"/>
      <c r="CS193" s="276"/>
      <c r="CT193" s="277"/>
      <c r="CU193" s="276"/>
      <c r="CV193" s="276"/>
      <c r="CW193" s="277"/>
      <c r="CX193" s="276"/>
      <c r="CY193" s="276"/>
      <c r="CZ193" s="276"/>
      <c r="DA193" s="276"/>
      <c r="DB193" s="277"/>
      <c r="DC193" s="276"/>
      <c r="DD193" s="276"/>
      <c r="DE193" s="277"/>
      <c r="DF193" s="276"/>
      <c r="DG193" s="276"/>
      <c r="DH193" s="277"/>
      <c r="DI193" s="276"/>
      <c r="DJ193" s="276"/>
      <c r="DK193" s="276"/>
      <c r="DL193" s="276"/>
      <c r="DM193" s="277"/>
      <c r="DN193" s="276"/>
      <c r="DO193" s="276"/>
      <c r="DP193" s="277"/>
      <c r="DQ193" s="276"/>
      <c r="DR193" s="276"/>
      <c r="DS193" s="276"/>
      <c r="DT193" s="276"/>
      <c r="DU193" s="276"/>
      <c r="DV193" s="276"/>
      <c r="DW193" s="276"/>
      <c r="DX193" s="276"/>
      <c r="DY193" s="276"/>
      <c r="DZ193" s="276"/>
      <c r="EA193" s="276"/>
      <c r="EB193" s="276"/>
      <c r="EC193" s="276"/>
      <c r="ED193" s="276"/>
      <c r="EE193" s="276"/>
      <c r="EF193" s="276"/>
      <c r="EG193" s="276"/>
      <c r="EH193" s="276"/>
      <c r="EI193" s="276"/>
      <c r="EJ193" s="276"/>
      <c r="EK193" s="276"/>
      <c r="EL193" s="276"/>
      <c r="EM193" s="276"/>
      <c r="EN193" s="276"/>
      <c r="EO193" s="276"/>
      <c r="EP193" s="276"/>
      <c r="EQ193" s="276"/>
      <c r="ER193" s="276"/>
      <c r="ES193" s="276"/>
      <c r="ET193" s="276"/>
    </row>
    <row r="194" spans="1:150" x14ac:dyDescent="0.25">
      <c r="A194" s="282" t="s">
        <v>177</v>
      </c>
      <c r="B194" s="249">
        <f t="shared" si="88"/>
        <v>1.53</v>
      </c>
      <c r="C194" s="249"/>
      <c r="D194" s="249"/>
      <c r="E194" s="398"/>
      <c r="F194" s="249"/>
      <c r="G194" s="398"/>
      <c r="H194" s="249"/>
      <c r="I194" s="398"/>
      <c r="J194" s="249"/>
      <c r="K194" s="249"/>
      <c r="L194" s="302"/>
      <c r="M194" s="282"/>
      <c r="N194" s="398"/>
      <c r="O194" s="398"/>
      <c r="P194" s="249"/>
      <c r="Q194" s="398"/>
      <c r="R194" s="249"/>
      <c r="S194" s="398"/>
      <c r="T194" s="399"/>
      <c r="U194" s="398"/>
      <c r="V194" s="399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49">
        <f t="shared" si="89"/>
        <v>9.5390000000000003E-2</v>
      </c>
      <c r="AJ194" s="249">
        <f t="shared" si="89"/>
        <v>2.51667</v>
      </c>
      <c r="AK194" s="249">
        <f t="shared" si="89"/>
        <v>0.1704</v>
      </c>
      <c r="AL194" s="249">
        <f t="shared" si="76"/>
        <v>0.10339999999999999</v>
      </c>
      <c r="AM194" s="249">
        <f t="shared" si="77"/>
        <v>3.9600000000000003E-2</v>
      </c>
      <c r="AN194" s="249">
        <f t="shared" si="78"/>
        <v>5.3829999999999996E-2</v>
      </c>
      <c r="AO194" s="249">
        <f t="shared" si="79"/>
        <v>1.2760000000000001E-2</v>
      </c>
      <c r="AP194" s="249">
        <f t="shared" si="80"/>
        <v>2.3899999999999998E-2</v>
      </c>
      <c r="AQ194" s="249">
        <f t="shared" si="81"/>
        <v>8.0600000000000012E-3</v>
      </c>
      <c r="AR194" s="283"/>
      <c r="AS194" s="93"/>
      <c r="AT194" s="282" t="s">
        <v>177</v>
      </c>
      <c r="AU194" s="249">
        <f t="shared" si="90"/>
        <v>0.62366999999999995</v>
      </c>
      <c r="AV194" s="249">
        <f t="shared" si="90"/>
        <v>0.17032</v>
      </c>
      <c r="AW194" s="249">
        <f t="shared" si="90"/>
        <v>0.27400000000000002</v>
      </c>
      <c r="AX194" s="249">
        <f t="shared" si="90"/>
        <v>2.8160000000000001E-2</v>
      </c>
      <c r="AY194" s="249">
        <f t="shared" si="82"/>
        <v>1.0719999999999999E-2</v>
      </c>
      <c r="AZ194" s="249">
        <f t="shared" si="83"/>
        <v>2.5600000000000002E-3</v>
      </c>
      <c r="BA194" s="249">
        <f t="shared" si="84"/>
        <v>7.0870000000000002E-2</v>
      </c>
      <c r="BB194" s="249">
        <f t="shared" si="85"/>
        <v>1.8429999999999998E-2</v>
      </c>
      <c r="BC194" s="249">
        <f t="shared" si="91"/>
        <v>5.9999999999999995E-4</v>
      </c>
      <c r="BD194" s="249">
        <f t="shared" si="92"/>
        <v>1.0000000000000001E-5</v>
      </c>
      <c r="BE194" s="17"/>
      <c r="BS194" s="276"/>
      <c r="BT194" s="277"/>
      <c r="BU194" s="276"/>
      <c r="BV194" s="277"/>
      <c r="BW194" s="276"/>
      <c r="BX194" s="277"/>
      <c r="BY194" s="276"/>
      <c r="BZ194" s="276"/>
      <c r="CA194" s="277"/>
      <c r="CB194" s="276"/>
      <c r="CC194" s="276"/>
      <c r="CD194" s="276"/>
      <c r="CE194" s="276"/>
      <c r="CF194" s="276"/>
      <c r="CG194" s="276"/>
      <c r="CH194" s="276"/>
      <c r="CI194" s="277"/>
      <c r="CJ194" s="276"/>
      <c r="CK194" s="277"/>
      <c r="CL194" s="276"/>
      <c r="CM194" s="277"/>
      <c r="CN194" s="276"/>
      <c r="CO194" s="277"/>
      <c r="CP194" s="276"/>
      <c r="CQ194" s="277"/>
      <c r="CR194" s="276"/>
      <c r="CS194" s="276"/>
      <c r="CT194" s="277"/>
      <c r="CU194" s="276"/>
      <c r="CV194" s="276"/>
      <c r="CW194" s="277"/>
      <c r="CX194" s="276"/>
      <c r="CY194" s="276"/>
      <c r="CZ194" s="276"/>
      <c r="DA194" s="276"/>
      <c r="DB194" s="277"/>
      <c r="DC194" s="276"/>
      <c r="DD194" s="276"/>
      <c r="DE194" s="277"/>
      <c r="DF194" s="276"/>
      <c r="DG194" s="276"/>
      <c r="DH194" s="277"/>
      <c r="DI194" s="276"/>
      <c r="DJ194" s="276"/>
      <c r="DK194" s="276"/>
      <c r="DL194" s="276"/>
      <c r="DM194" s="277"/>
      <c r="DN194" s="276"/>
      <c r="DO194" s="276"/>
      <c r="DP194" s="277"/>
      <c r="DQ194" s="276"/>
      <c r="DR194" s="276"/>
      <c r="DS194" s="276"/>
      <c r="DT194" s="276"/>
      <c r="DU194" s="276"/>
      <c r="DV194" s="276"/>
      <c r="DW194" s="276"/>
      <c r="DX194" s="276"/>
      <c r="DY194" s="276"/>
      <c r="DZ194" s="276"/>
      <c r="EA194" s="276"/>
      <c r="EB194" s="276"/>
      <c r="EC194" s="276"/>
      <c r="ED194" s="276"/>
      <c r="EE194" s="276"/>
      <c r="EF194" s="276"/>
      <c r="EG194" s="276"/>
      <c r="EH194" s="276"/>
      <c r="EI194" s="276"/>
      <c r="EJ194" s="276"/>
      <c r="EK194" s="276"/>
      <c r="EL194" s="276"/>
      <c r="EM194" s="276"/>
      <c r="EN194" s="276"/>
      <c r="EO194" s="276"/>
      <c r="EP194" s="276"/>
      <c r="EQ194" s="276"/>
      <c r="ER194" s="276"/>
      <c r="ES194" s="276"/>
      <c r="ET194" s="276"/>
    </row>
    <row r="195" spans="1:150" x14ac:dyDescent="0.25">
      <c r="A195" s="283" t="s">
        <v>183</v>
      </c>
      <c r="B195" s="249">
        <f t="shared" si="88"/>
        <v>1.33</v>
      </c>
      <c r="C195" s="249"/>
      <c r="D195" s="249"/>
      <c r="E195" s="398"/>
      <c r="F195" s="249"/>
      <c r="G195" s="398"/>
      <c r="H195" s="249"/>
      <c r="I195" s="398"/>
      <c r="J195" s="249"/>
      <c r="K195" s="249"/>
      <c r="L195" s="302"/>
      <c r="M195" s="283"/>
      <c r="N195" s="398"/>
      <c r="O195" s="398"/>
      <c r="P195" s="249"/>
      <c r="Q195" s="398"/>
      <c r="R195" s="249"/>
      <c r="S195" s="398"/>
      <c r="T195" s="399"/>
      <c r="U195" s="398"/>
      <c r="V195" s="399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49">
        <f t="shared" si="89"/>
        <v>4.582E-2</v>
      </c>
      <c r="AJ195" s="249">
        <f t="shared" si="89"/>
        <v>2.42333</v>
      </c>
      <c r="AK195" s="249">
        <f t="shared" si="89"/>
        <v>1.1887099999999999</v>
      </c>
      <c r="AL195" s="249">
        <f t="shared" si="76"/>
        <v>0.19703000000000001</v>
      </c>
      <c r="AM195" s="249">
        <f t="shared" si="77"/>
        <v>0.1032</v>
      </c>
      <c r="AN195" s="249">
        <f t="shared" si="78"/>
        <v>0.11093</v>
      </c>
      <c r="AO195" s="249">
        <f t="shared" si="79"/>
        <v>3.1859999999999999E-2</v>
      </c>
      <c r="AP195" s="249">
        <f t="shared" si="80"/>
        <v>7.0930000000000007E-2</v>
      </c>
      <c r="AQ195" s="249">
        <f t="shared" si="81"/>
        <v>2.1530000000000001E-2</v>
      </c>
      <c r="AR195" s="283"/>
      <c r="AS195" s="93"/>
      <c r="AT195" s="283" t="s">
        <v>183</v>
      </c>
      <c r="AU195" s="249">
        <f t="shared" si="90"/>
        <v>0.53966999999999998</v>
      </c>
      <c r="AV195" s="249">
        <f t="shared" si="90"/>
        <v>0.13674</v>
      </c>
      <c r="AW195" s="249">
        <f t="shared" si="90"/>
        <v>0.34732999999999997</v>
      </c>
      <c r="AX195" s="249">
        <f t="shared" si="90"/>
        <v>2.196E-2</v>
      </c>
      <c r="AY195" s="249">
        <f t="shared" si="82"/>
        <v>8.9099999999999995E-3</v>
      </c>
      <c r="AZ195" s="249">
        <f t="shared" si="83"/>
        <v>1.6799999999999999E-3</v>
      </c>
      <c r="BA195" s="249">
        <f t="shared" si="84"/>
        <v>0.10857</v>
      </c>
      <c r="BB195" s="249">
        <f t="shared" si="85"/>
        <v>2.2539999999999998E-2</v>
      </c>
      <c r="BC195" s="249">
        <f t="shared" si="91"/>
        <v>5.9999999999999995E-4</v>
      </c>
      <c r="BD195" s="249">
        <f t="shared" si="92"/>
        <v>1.0000000000000001E-5</v>
      </c>
      <c r="BE195" s="17"/>
      <c r="BS195" s="276"/>
      <c r="BT195" s="277"/>
      <c r="BU195" s="276"/>
      <c r="BV195" s="277"/>
      <c r="BW195" s="276"/>
      <c r="BX195" s="277"/>
      <c r="BY195" s="276"/>
      <c r="BZ195" s="276"/>
      <c r="CA195" s="277"/>
      <c r="CB195" s="276"/>
      <c r="CC195" s="276"/>
      <c r="CD195" s="276"/>
      <c r="CE195" s="276"/>
      <c r="CF195" s="276"/>
      <c r="CG195" s="276"/>
      <c r="CH195" s="276"/>
      <c r="CI195" s="277"/>
      <c r="CJ195" s="276"/>
      <c r="CK195" s="277"/>
      <c r="CL195" s="276"/>
      <c r="CM195" s="277"/>
      <c r="CN195" s="276"/>
      <c r="CO195" s="277"/>
      <c r="CP195" s="276"/>
      <c r="CQ195" s="277"/>
      <c r="CR195" s="276"/>
      <c r="CS195" s="276"/>
      <c r="CT195" s="277"/>
      <c r="CU195" s="276"/>
      <c r="CV195" s="276"/>
      <c r="CW195" s="277"/>
      <c r="CX195" s="276"/>
      <c r="CY195" s="276"/>
      <c r="CZ195" s="276"/>
      <c r="DA195" s="276"/>
      <c r="DB195" s="277"/>
      <c r="DC195" s="276"/>
      <c r="DD195" s="276"/>
      <c r="DE195" s="277"/>
      <c r="DF195" s="276"/>
      <c r="DG195" s="276"/>
      <c r="DH195" s="277"/>
      <c r="DI195" s="276"/>
      <c r="DJ195" s="276"/>
      <c r="DK195" s="276"/>
      <c r="DL195" s="276"/>
      <c r="DM195" s="277"/>
      <c r="DN195" s="276"/>
      <c r="DO195" s="276"/>
      <c r="DP195" s="277"/>
      <c r="DQ195" s="276"/>
      <c r="DR195" s="276"/>
      <c r="DS195" s="276"/>
      <c r="DT195" s="276"/>
      <c r="DU195" s="276"/>
      <c r="DV195" s="276"/>
      <c r="DW195" s="276"/>
      <c r="DX195" s="276"/>
      <c r="DY195" s="276"/>
      <c r="DZ195" s="276"/>
      <c r="EA195" s="276"/>
      <c r="EB195" s="276"/>
      <c r="EC195" s="276"/>
      <c r="ED195" s="276"/>
      <c r="EE195" s="276"/>
      <c r="EF195" s="276"/>
      <c r="EG195" s="276"/>
      <c r="EH195" s="276"/>
      <c r="EI195" s="276"/>
      <c r="EJ195" s="276"/>
      <c r="EK195" s="276"/>
      <c r="EL195" s="276"/>
      <c r="EM195" s="276"/>
      <c r="EN195" s="276"/>
      <c r="EO195" s="276"/>
      <c r="EP195" s="276"/>
      <c r="EQ195" s="276"/>
      <c r="ER195" s="276"/>
      <c r="ES195" s="276"/>
      <c r="ET195" s="276"/>
    </row>
    <row r="196" spans="1:150" x14ac:dyDescent="0.25">
      <c r="A196" s="285" t="s">
        <v>191</v>
      </c>
      <c r="B196" s="249">
        <f t="shared" si="88"/>
        <v>5.6999999999999998E-4</v>
      </c>
      <c r="C196" s="249"/>
      <c r="D196" s="249"/>
      <c r="E196" s="398"/>
      <c r="F196" s="249"/>
      <c r="G196" s="398"/>
      <c r="H196" s="249"/>
      <c r="I196" s="398"/>
      <c r="J196" s="249"/>
      <c r="K196" s="249"/>
      <c r="L196" s="302"/>
      <c r="M196" s="282"/>
      <c r="N196" s="398"/>
      <c r="O196" s="398"/>
      <c r="P196" s="249"/>
      <c r="Q196" s="398"/>
      <c r="R196" s="249"/>
      <c r="S196" s="398"/>
      <c r="T196" s="399"/>
      <c r="U196" s="398"/>
      <c r="V196" s="399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49">
        <f t="shared" si="89"/>
        <v>2.9999999999999997E-5</v>
      </c>
      <c r="AJ196" s="249">
        <f t="shared" si="89"/>
        <v>5.9999999999999995E-4</v>
      </c>
      <c r="AK196" s="249">
        <f t="shared" si="89"/>
        <v>2.9999999999999997E-5</v>
      </c>
      <c r="AL196" s="249">
        <f t="shared" si="76"/>
        <v>5.9999999999999995E-4</v>
      </c>
      <c r="AM196" s="249">
        <f t="shared" si="77"/>
        <v>0</v>
      </c>
      <c r="AN196" s="249">
        <f t="shared" si="78"/>
        <v>5.9999999999999995E-4</v>
      </c>
      <c r="AO196" s="249">
        <f t="shared" si="79"/>
        <v>0</v>
      </c>
      <c r="AP196" s="249">
        <f t="shared" si="80"/>
        <v>5.6999999999999998E-4</v>
      </c>
      <c r="AQ196" s="249">
        <f t="shared" si="81"/>
        <v>1.0000000000000001E-5</v>
      </c>
      <c r="AR196" s="283"/>
      <c r="AS196" s="93"/>
      <c r="AT196" s="285" t="s">
        <v>191</v>
      </c>
      <c r="AU196" s="249">
        <f t="shared" si="90"/>
        <v>6.2733299999999996</v>
      </c>
      <c r="AV196" s="249">
        <f t="shared" si="90"/>
        <v>2.3251300000000001</v>
      </c>
      <c r="AW196" s="249">
        <f t="shared" si="90"/>
        <v>7.13</v>
      </c>
      <c r="AX196" s="249">
        <f t="shared" si="90"/>
        <v>1.1036700000000002</v>
      </c>
      <c r="AY196" s="249">
        <f t="shared" si="82"/>
        <v>3.1466699999999999</v>
      </c>
      <c r="AZ196" s="249">
        <f t="shared" si="83"/>
        <v>0.68820999999999999</v>
      </c>
      <c r="BA196" s="249">
        <f t="shared" si="84"/>
        <v>0.15866999999999998</v>
      </c>
      <c r="BB196" s="249">
        <f t="shared" si="85"/>
        <v>4.6649999999999997E-2</v>
      </c>
      <c r="BC196" s="249">
        <f t="shared" si="91"/>
        <v>1.227E-2</v>
      </c>
      <c r="BD196" s="249">
        <f t="shared" si="92"/>
        <v>1.5E-3</v>
      </c>
      <c r="BE196" s="17"/>
      <c r="BS196" s="276"/>
      <c r="BT196" s="277"/>
      <c r="BU196" s="276"/>
      <c r="BV196" s="277"/>
      <c r="BW196" s="276"/>
      <c r="BX196" s="277"/>
      <c r="BY196" s="276"/>
      <c r="BZ196" s="276"/>
      <c r="CA196" s="277"/>
      <c r="CB196" s="276"/>
      <c r="CC196" s="276"/>
      <c r="CD196" s="276"/>
      <c r="CE196" s="276"/>
      <c r="CF196" s="276"/>
      <c r="CG196" s="276"/>
      <c r="CH196" s="276"/>
      <c r="CI196" s="277"/>
      <c r="CJ196" s="276"/>
      <c r="CK196" s="277"/>
      <c r="CL196" s="276"/>
      <c r="CM196" s="277"/>
      <c r="CN196" s="276"/>
      <c r="CO196" s="277"/>
      <c r="CP196" s="276"/>
      <c r="CQ196" s="277"/>
      <c r="CR196" s="276"/>
      <c r="CS196" s="276"/>
      <c r="CT196" s="277"/>
      <c r="CU196" s="276"/>
      <c r="CV196" s="276"/>
      <c r="CW196" s="277"/>
      <c r="CX196" s="276"/>
      <c r="CY196" s="276"/>
      <c r="CZ196" s="276"/>
      <c r="DA196" s="276"/>
      <c r="DB196" s="277"/>
      <c r="DC196" s="276"/>
      <c r="DD196" s="276"/>
      <c r="DE196" s="277"/>
      <c r="DF196" s="276"/>
      <c r="DG196" s="276"/>
      <c r="DH196" s="277"/>
      <c r="DI196" s="276"/>
      <c r="DJ196" s="276"/>
      <c r="DK196" s="276"/>
      <c r="DL196" s="276"/>
      <c r="DM196" s="277"/>
      <c r="DN196" s="276"/>
      <c r="DO196" s="276"/>
      <c r="DP196" s="277"/>
      <c r="DQ196" s="276"/>
      <c r="DR196" s="276"/>
      <c r="DS196" s="276"/>
      <c r="DT196" s="276"/>
      <c r="DU196" s="276"/>
      <c r="DV196" s="276"/>
      <c r="DW196" s="276"/>
      <c r="DX196" s="276"/>
      <c r="DY196" s="276"/>
      <c r="DZ196" s="276"/>
      <c r="EA196" s="276"/>
      <c r="EB196" s="276"/>
      <c r="EC196" s="276"/>
      <c r="ED196" s="276"/>
      <c r="EE196" s="276"/>
      <c r="EF196" s="276"/>
      <c r="EG196" s="276"/>
      <c r="EH196" s="276"/>
      <c r="EI196" s="276"/>
      <c r="EJ196" s="276"/>
      <c r="EK196" s="276"/>
      <c r="EL196" s="276"/>
      <c r="EM196" s="276"/>
      <c r="EN196" s="276"/>
      <c r="EO196" s="276"/>
      <c r="EP196" s="276"/>
      <c r="EQ196" s="276"/>
      <c r="ER196" s="276"/>
      <c r="ES196" s="276"/>
      <c r="ET196" s="276"/>
    </row>
    <row r="197" spans="1:150" x14ac:dyDescent="0.25">
      <c r="A197" s="93" t="s">
        <v>197</v>
      </c>
      <c r="B197" s="249">
        <f t="shared" si="88"/>
        <v>0.17033000000000001</v>
      </c>
      <c r="C197" s="249"/>
      <c r="D197" s="249"/>
      <c r="E197" s="398"/>
      <c r="F197" s="249"/>
      <c r="G197" s="398"/>
      <c r="H197" s="249"/>
      <c r="I197" s="398"/>
      <c r="J197" s="249"/>
      <c r="K197" s="249"/>
      <c r="L197" s="302"/>
      <c r="M197" s="283"/>
      <c r="N197" s="398"/>
      <c r="O197" s="398"/>
      <c r="P197" s="249"/>
      <c r="Q197" s="398"/>
      <c r="R197" s="249"/>
      <c r="S197" s="398"/>
      <c r="T197" s="399"/>
      <c r="U197" s="398"/>
      <c r="V197" s="399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49">
        <f t="shared" si="89"/>
        <v>8.0800000000000004E-3</v>
      </c>
      <c r="AJ197" s="249">
        <f t="shared" si="89"/>
        <v>0.34632999999999997</v>
      </c>
      <c r="AK197" s="249">
        <f t="shared" si="89"/>
        <v>4.4659999999999998E-2</v>
      </c>
      <c r="AL197" s="249">
        <f t="shared" si="76"/>
        <v>0.92900000000000005</v>
      </c>
      <c r="AM197" s="249">
        <f t="shared" si="77"/>
        <v>0.19413</v>
      </c>
      <c r="AN197" s="249">
        <f t="shared" si="78"/>
        <v>1.0359999999999999E-2</v>
      </c>
      <c r="AO197" s="249">
        <f t="shared" si="79"/>
        <v>2.1800000000000001E-3</v>
      </c>
      <c r="AP197" s="249">
        <f t="shared" si="80"/>
        <v>6.7800000000000004E-3</v>
      </c>
      <c r="AQ197" s="249">
        <f t="shared" si="81"/>
        <v>0</v>
      </c>
      <c r="AR197" s="283"/>
      <c r="AS197" s="93"/>
      <c r="AT197" s="93" t="s">
        <v>197</v>
      </c>
      <c r="AU197" s="249">
        <f t="shared" si="90"/>
        <v>209.66667000000001</v>
      </c>
      <c r="AV197" s="249">
        <f t="shared" si="90"/>
        <v>64.902500000000003</v>
      </c>
      <c r="AW197" s="249">
        <f t="shared" si="90"/>
        <v>201.66667000000001</v>
      </c>
      <c r="AX197" s="249">
        <f t="shared" si="90"/>
        <v>34.947580000000002</v>
      </c>
      <c r="AY197" s="249">
        <f t="shared" si="82"/>
        <v>27.66667</v>
      </c>
      <c r="AZ197" s="249">
        <f t="shared" si="83"/>
        <v>5.3817599999999999</v>
      </c>
      <c r="BA197" s="249">
        <f t="shared" si="84"/>
        <v>12.123329999999999</v>
      </c>
      <c r="BB197" s="249">
        <f t="shared" si="85"/>
        <v>4.1624099999999995</v>
      </c>
      <c r="BC197" s="249">
        <f t="shared" si="91"/>
        <v>0.53633000000000008</v>
      </c>
      <c r="BD197" s="249">
        <f t="shared" si="92"/>
        <v>2.93E-2</v>
      </c>
      <c r="BE197" s="17"/>
      <c r="BS197" s="276"/>
      <c r="BT197" s="277"/>
      <c r="BU197" s="276"/>
      <c r="BV197" s="277"/>
      <c r="BW197" s="276"/>
      <c r="BX197" s="277"/>
      <c r="BY197" s="276"/>
      <c r="BZ197" s="276"/>
      <c r="CA197" s="277"/>
      <c r="CB197" s="276"/>
      <c r="CC197" s="276"/>
      <c r="CD197" s="276"/>
      <c r="CE197" s="276"/>
      <c r="CF197" s="276"/>
      <c r="CG197" s="276"/>
      <c r="CH197" s="276"/>
      <c r="CI197" s="277"/>
      <c r="CJ197" s="276"/>
      <c r="CK197" s="277"/>
      <c r="CL197" s="276"/>
      <c r="CM197" s="277"/>
      <c r="CN197" s="276"/>
      <c r="CO197" s="277"/>
      <c r="CP197" s="276"/>
      <c r="CQ197" s="277"/>
      <c r="CR197" s="276"/>
      <c r="CS197" s="276"/>
      <c r="CT197" s="277"/>
      <c r="CU197" s="276"/>
      <c r="CV197" s="276"/>
      <c r="CW197" s="277"/>
      <c r="CX197" s="276"/>
      <c r="CY197" s="276"/>
      <c r="CZ197" s="276"/>
      <c r="DA197" s="276"/>
      <c r="DB197" s="277"/>
      <c r="DC197" s="276"/>
      <c r="DD197" s="276"/>
      <c r="DE197" s="277"/>
      <c r="DF197" s="276"/>
      <c r="DG197" s="276"/>
      <c r="DH197" s="277"/>
      <c r="DI197" s="276"/>
      <c r="DJ197" s="276"/>
      <c r="DK197" s="276"/>
      <c r="DL197" s="276"/>
      <c r="DM197" s="277"/>
      <c r="DN197" s="276"/>
      <c r="DO197" s="276"/>
      <c r="DP197" s="277"/>
      <c r="DQ197" s="276"/>
      <c r="DR197" s="276"/>
      <c r="DS197" s="276"/>
      <c r="DT197" s="276"/>
      <c r="DU197" s="276"/>
      <c r="DV197" s="276"/>
      <c r="DW197" s="276"/>
      <c r="DX197" s="276"/>
      <c r="DY197" s="276"/>
      <c r="DZ197" s="276"/>
      <c r="EA197" s="276"/>
      <c r="EB197" s="276"/>
      <c r="EC197" s="276"/>
      <c r="ED197" s="276"/>
      <c r="EE197" s="276"/>
      <c r="EF197" s="276"/>
      <c r="EG197" s="276"/>
      <c r="EH197" s="276"/>
      <c r="EI197" s="276"/>
      <c r="EJ197" s="276"/>
      <c r="EK197" s="276"/>
      <c r="EL197" s="276"/>
      <c r="EM197" s="276"/>
      <c r="EN197" s="276"/>
      <c r="EO197" s="276"/>
      <c r="EP197" s="276"/>
      <c r="EQ197" s="276"/>
      <c r="ER197" s="276"/>
      <c r="ES197" s="276"/>
      <c r="ET197" s="276"/>
    </row>
    <row r="198" spans="1:150" x14ac:dyDescent="0.25">
      <c r="A198" s="285" t="s">
        <v>202</v>
      </c>
      <c r="B198" s="249">
        <f t="shared" si="88"/>
        <v>8.0433299999999992</v>
      </c>
      <c r="C198" s="249"/>
      <c r="D198" s="249"/>
      <c r="E198" s="398"/>
      <c r="F198" s="249"/>
      <c r="G198" s="398"/>
      <c r="H198" s="249"/>
      <c r="I198" s="398"/>
      <c r="J198" s="249"/>
      <c r="K198" s="249"/>
      <c r="L198" s="302"/>
      <c r="M198" s="282"/>
      <c r="N198" s="398"/>
      <c r="O198" s="398"/>
      <c r="P198" s="249"/>
      <c r="Q198" s="398"/>
      <c r="R198" s="249"/>
      <c r="S198" s="398"/>
      <c r="T198" s="399"/>
      <c r="U198" s="398"/>
      <c r="V198" s="399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49">
        <f t="shared" si="89"/>
        <v>0.59340999999999999</v>
      </c>
      <c r="AJ198" s="249">
        <f t="shared" si="89"/>
        <v>11.06667</v>
      </c>
      <c r="AK198" s="249">
        <f t="shared" si="89"/>
        <v>0.49329000000000001</v>
      </c>
      <c r="AL198" s="249">
        <f t="shared" si="76"/>
        <v>1.3666700000000001</v>
      </c>
      <c r="AM198" s="249">
        <f t="shared" si="77"/>
        <v>0.38136000000000003</v>
      </c>
      <c r="AN198" s="249">
        <f t="shared" si="78"/>
        <v>0.19533</v>
      </c>
      <c r="AO198" s="249">
        <f t="shared" si="79"/>
        <v>0.15981000000000001</v>
      </c>
      <c r="AP198" s="249">
        <f t="shared" si="80"/>
        <v>0.12767000000000001</v>
      </c>
      <c r="AQ198" s="249">
        <f t="shared" si="81"/>
        <v>2.1729999999999999E-2</v>
      </c>
      <c r="AR198" s="283"/>
      <c r="AS198" s="93"/>
      <c r="AT198" s="285" t="s">
        <v>202</v>
      </c>
      <c r="AU198" s="249">
        <f t="shared" si="90"/>
        <v>57.566669999999995</v>
      </c>
      <c r="AV198" s="249">
        <f t="shared" si="90"/>
        <v>1.4011900000000002</v>
      </c>
      <c r="AW198" s="249">
        <f t="shared" si="90"/>
        <v>32.933330000000005</v>
      </c>
      <c r="AX198" s="249">
        <f t="shared" si="90"/>
        <v>3.8553000000000002</v>
      </c>
      <c r="AY198" s="249">
        <f t="shared" si="82"/>
        <v>6.6433299999999997</v>
      </c>
      <c r="AZ198" s="249">
        <f t="shared" si="83"/>
        <v>1.08969</v>
      </c>
      <c r="BA198" s="249">
        <f t="shared" si="84"/>
        <v>6.14</v>
      </c>
      <c r="BB198" s="249">
        <f t="shared" si="85"/>
        <v>1.07782</v>
      </c>
      <c r="BC198" s="249">
        <f t="shared" si="91"/>
        <v>1.03633</v>
      </c>
      <c r="BD198" s="249">
        <f t="shared" si="92"/>
        <v>0.14526</v>
      </c>
      <c r="BE198" s="17"/>
      <c r="BS198" s="276"/>
      <c r="BT198" s="277"/>
      <c r="BU198" s="276"/>
      <c r="BV198" s="277"/>
      <c r="BW198" s="276"/>
      <c r="BX198" s="277"/>
      <c r="BY198" s="276"/>
      <c r="BZ198" s="276"/>
      <c r="CA198" s="277"/>
      <c r="CB198" s="276"/>
      <c r="CC198" s="276"/>
      <c r="CD198" s="276"/>
      <c r="CE198" s="276"/>
      <c r="CF198" s="276"/>
      <c r="CG198" s="276"/>
      <c r="CH198" s="276"/>
      <c r="CI198" s="277"/>
      <c r="CJ198" s="276"/>
      <c r="CK198" s="277"/>
      <c r="CL198" s="276"/>
      <c r="CM198" s="277"/>
      <c r="CN198" s="276"/>
      <c r="CO198" s="277"/>
      <c r="CP198" s="276"/>
      <c r="CQ198" s="277"/>
      <c r="CR198" s="276"/>
      <c r="CS198" s="276"/>
      <c r="CT198" s="277"/>
      <c r="CU198" s="276"/>
      <c r="CV198" s="276"/>
      <c r="CW198" s="277"/>
      <c r="CX198" s="276"/>
      <c r="CY198" s="276"/>
      <c r="CZ198" s="276"/>
      <c r="DA198" s="276"/>
      <c r="DB198" s="277"/>
      <c r="DC198" s="276"/>
      <c r="DD198" s="276"/>
      <c r="DE198" s="277"/>
      <c r="DF198" s="276"/>
      <c r="DG198" s="276"/>
      <c r="DH198" s="277"/>
      <c r="DI198" s="276"/>
      <c r="DJ198" s="276"/>
      <c r="DK198" s="276"/>
      <c r="DL198" s="276"/>
      <c r="DM198" s="277"/>
      <c r="DN198" s="276"/>
      <c r="DO198" s="276"/>
      <c r="DP198" s="277"/>
      <c r="DQ198" s="276"/>
      <c r="DR198" s="276"/>
      <c r="DS198" s="276"/>
      <c r="DT198" s="276"/>
      <c r="DU198" s="276"/>
      <c r="DV198" s="276"/>
      <c r="DW198" s="276"/>
      <c r="DX198" s="276"/>
      <c r="DY198" s="276"/>
      <c r="DZ198" s="276"/>
      <c r="EA198" s="276"/>
      <c r="EB198" s="276"/>
      <c r="EC198" s="276"/>
      <c r="ED198" s="276"/>
      <c r="EE198" s="276"/>
      <c r="EF198" s="276"/>
      <c r="EG198" s="276"/>
      <c r="EH198" s="276"/>
      <c r="EI198" s="276"/>
      <c r="EJ198" s="276"/>
      <c r="EK198" s="276"/>
      <c r="EL198" s="276"/>
      <c r="EM198" s="276"/>
      <c r="EN198" s="276"/>
      <c r="EO198" s="276"/>
      <c r="EP198" s="276"/>
      <c r="EQ198" s="276"/>
      <c r="ER198" s="276"/>
      <c r="ES198" s="276"/>
      <c r="ET198" s="276"/>
    </row>
    <row r="199" spans="1:150" x14ac:dyDescent="0.25">
      <c r="A199" s="93" t="s">
        <v>212</v>
      </c>
      <c r="B199" s="249">
        <f t="shared" si="88"/>
        <v>2.8000000000000003E-4</v>
      </c>
      <c r="C199" s="249"/>
      <c r="D199" s="249"/>
      <c r="E199" s="398"/>
      <c r="F199" s="249"/>
      <c r="G199" s="398"/>
      <c r="H199" s="249"/>
      <c r="I199" s="398"/>
      <c r="J199" s="249"/>
      <c r="K199" s="249"/>
      <c r="L199" s="302"/>
      <c r="M199" s="283"/>
      <c r="N199" s="398"/>
      <c r="O199" s="398"/>
      <c r="P199" s="249"/>
      <c r="Q199" s="398"/>
      <c r="R199" s="249"/>
      <c r="S199" s="398"/>
      <c r="T199" s="399"/>
      <c r="U199" s="398"/>
      <c r="V199" s="399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49">
        <f t="shared" si="89"/>
        <v>2.0000000000000002E-5</v>
      </c>
      <c r="AJ199" s="249">
        <f t="shared" si="89"/>
        <v>2.9999999999999997E-4</v>
      </c>
      <c r="AK199" s="249">
        <f t="shared" si="89"/>
        <v>1.0000000000000001E-5</v>
      </c>
      <c r="AL199" s="249">
        <f t="shared" si="76"/>
        <v>2.9999999999999997E-4</v>
      </c>
      <c r="AM199" s="249">
        <f t="shared" si="77"/>
        <v>0</v>
      </c>
      <c r="AN199" s="249">
        <f t="shared" si="78"/>
        <v>2.9999999999999997E-4</v>
      </c>
      <c r="AO199" s="249">
        <f t="shared" si="79"/>
        <v>0</v>
      </c>
      <c r="AP199" s="249">
        <f t="shared" si="80"/>
        <v>2.8000000000000003E-4</v>
      </c>
      <c r="AQ199" s="249">
        <f t="shared" si="81"/>
        <v>1.0000000000000001E-5</v>
      </c>
      <c r="AR199" s="283"/>
      <c r="AS199" s="93"/>
      <c r="AT199" s="93" t="s">
        <v>212</v>
      </c>
      <c r="AU199" s="249">
        <f t="shared" si="90"/>
        <v>2.9999999999999997E-4</v>
      </c>
      <c r="AV199" s="249">
        <f t="shared" si="90"/>
        <v>3.9999999999999998E-6</v>
      </c>
      <c r="AW199" s="249">
        <f t="shared" si="90"/>
        <v>2.9999999999999997E-4</v>
      </c>
      <c r="AX199" s="249">
        <f t="shared" si="90"/>
        <v>3.9999999999999998E-6</v>
      </c>
      <c r="AY199" s="249">
        <f t="shared" si="82"/>
        <v>2.9999999999999997E-4</v>
      </c>
      <c r="AZ199" s="249">
        <f t="shared" si="83"/>
        <v>3.9999999999999998E-6</v>
      </c>
      <c r="BA199" s="249">
        <f t="shared" si="84"/>
        <v>2.9999999999999997E-4</v>
      </c>
      <c r="BB199" s="249">
        <f t="shared" si="85"/>
        <v>1.0000000000000001E-5</v>
      </c>
      <c r="BC199" s="249">
        <f t="shared" si="91"/>
        <v>2.9E-4</v>
      </c>
      <c r="BD199" s="249">
        <f t="shared" si="92"/>
        <v>3.9999999999999998E-6</v>
      </c>
      <c r="BE199" s="17"/>
      <c r="BS199" s="276"/>
      <c r="BT199" s="277"/>
      <c r="BU199" s="276"/>
      <c r="BV199" s="277"/>
      <c r="BW199" s="276"/>
      <c r="BX199" s="277"/>
      <c r="BY199" s="276"/>
      <c r="BZ199" s="276"/>
      <c r="CA199" s="277"/>
      <c r="CB199" s="276"/>
      <c r="CC199" s="276"/>
      <c r="CD199" s="276"/>
      <c r="CE199" s="276"/>
      <c r="CF199" s="276"/>
      <c r="CG199" s="276"/>
      <c r="CH199" s="276"/>
      <c r="CI199" s="277"/>
      <c r="CJ199" s="276"/>
      <c r="CK199" s="277"/>
      <c r="CL199" s="276"/>
      <c r="CM199" s="277"/>
      <c r="CN199" s="276"/>
      <c r="CO199" s="277"/>
      <c r="CP199" s="276"/>
      <c r="CQ199" s="277"/>
      <c r="CR199" s="276"/>
      <c r="CS199" s="276"/>
      <c r="CT199" s="277"/>
      <c r="CU199" s="276"/>
      <c r="CV199" s="276"/>
      <c r="CW199" s="277"/>
      <c r="CX199" s="276"/>
      <c r="CY199" s="276"/>
      <c r="CZ199" s="276"/>
      <c r="DA199" s="276"/>
      <c r="DB199" s="277"/>
      <c r="DC199" s="276"/>
      <c r="DD199" s="276"/>
      <c r="DE199" s="277"/>
      <c r="DF199" s="276"/>
      <c r="DG199" s="276"/>
      <c r="DH199" s="277"/>
      <c r="DI199" s="276"/>
      <c r="DJ199" s="276"/>
      <c r="DK199" s="276"/>
      <c r="DL199" s="276"/>
      <c r="DM199" s="277"/>
      <c r="DN199" s="276"/>
      <c r="DO199" s="276"/>
      <c r="DP199" s="277"/>
      <c r="DQ199" s="276"/>
      <c r="DR199" s="276"/>
      <c r="DS199" s="276"/>
      <c r="DT199" s="276"/>
      <c r="DU199" s="276"/>
      <c r="DV199" s="276"/>
      <c r="DW199" s="276"/>
      <c r="DX199" s="276"/>
      <c r="DY199" s="276"/>
      <c r="DZ199" s="276"/>
      <c r="EA199" s="276"/>
      <c r="EB199" s="276"/>
      <c r="EC199" s="276"/>
      <c r="ED199" s="276"/>
      <c r="EE199" s="276"/>
      <c r="EF199" s="276"/>
      <c r="EG199" s="276"/>
      <c r="EH199" s="276"/>
      <c r="EI199" s="276"/>
      <c r="EJ199" s="276"/>
      <c r="EK199" s="276"/>
      <c r="EL199" s="276"/>
      <c r="EM199" s="276"/>
      <c r="EN199" s="276"/>
      <c r="EO199" s="276"/>
      <c r="EP199" s="276"/>
      <c r="EQ199" s="276"/>
      <c r="ER199" s="276"/>
      <c r="ES199" s="276"/>
      <c r="ET199" s="276"/>
    </row>
    <row r="200" spans="1:150" x14ac:dyDescent="0.25">
      <c r="A200" s="285" t="s">
        <v>216</v>
      </c>
      <c r="B200" s="249">
        <f t="shared" si="88"/>
        <v>5.6999999999999998E-4</v>
      </c>
      <c r="C200" s="249"/>
      <c r="D200" s="249"/>
      <c r="E200" s="398"/>
      <c r="F200" s="249"/>
      <c r="G200" s="398"/>
      <c r="H200" s="249"/>
      <c r="I200" s="398"/>
      <c r="J200" s="249"/>
      <c r="K200" s="249"/>
      <c r="L200" s="302"/>
      <c r="M200" s="282"/>
      <c r="N200" s="398"/>
      <c r="O200" s="398"/>
      <c r="P200" s="249"/>
      <c r="Q200" s="398"/>
      <c r="R200" s="249"/>
      <c r="S200" s="398"/>
      <c r="T200" s="399"/>
      <c r="U200" s="398"/>
      <c r="V200" s="399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49">
        <f t="shared" si="89"/>
        <v>2.9999999999999997E-5</v>
      </c>
      <c r="AJ200" s="249">
        <f t="shared" si="89"/>
        <v>5.9999999999999995E-4</v>
      </c>
      <c r="AK200" s="249">
        <f t="shared" si="89"/>
        <v>0</v>
      </c>
      <c r="AL200" s="249">
        <f t="shared" si="76"/>
        <v>5.9999999999999995E-4</v>
      </c>
      <c r="AM200" s="249">
        <f t="shared" si="77"/>
        <v>0</v>
      </c>
      <c r="AN200" s="249">
        <f t="shared" si="78"/>
        <v>5.9999999999999995E-4</v>
      </c>
      <c r="AO200" s="249">
        <f t="shared" si="79"/>
        <v>0</v>
      </c>
      <c r="AP200" s="249">
        <f t="shared" si="80"/>
        <v>5.6999999999999998E-4</v>
      </c>
      <c r="AQ200" s="249">
        <f t="shared" si="81"/>
        <v>1.0000000000000001E-5</v>
      </c>
      <c r="AR200" s="283"/>
      <c r="AS200" s="93"/>
      <c r="AT200" s="285" t="s">
        <v>216</v>
      </c>
      <c r="AU200" s="249">
        <f t="shared" si="90"/>
        <v>5.9999999999999995E-4</v>
      </c>
      <c r="AV200" s="249">
        <f t="shared" si="90"/>
        <v>1.0000000000000001E-5</v>
      </c>
      <c r="AW200" s="249">
        <f t="shared" si="90"/>
        <v>5.9999999999999995E-4</v>
      </c>
      <c r="AX200" s="249">
        <f t="shared" si="90"/>
        <v>1.0000000000000001E-5</v>
      </c>
      <c r="AY200" s="249">
        <f t="shared" si="82"/>
        <v>5.9999999999999995E-4</v>
      </c>
      <c r="AZ200" s="249">
        <f t="shared" si="83"/>
        <v>1.0000000000000001E-5</v>
      </c>
      <c r="BA200" s="249">
        <f t="shared" si="84"/>
        <v>5.9999999999999995E-4</v>
      </c>
      <c r="BB200" s="249">
        <f t="shared" si="85"/>
        <v>2.0000000000000002E-5</v>
      </c>
      <c r="BC200" s="249">
        <f t="shared" si="91"/>
        <v>5.9999999999999995E-4</v>
      </c>
      <c r="BD200" s="249">
        <f t="shared" si="92"/>
        <v>1.0000000000000001E-5</v>
      </c>
      <c r="BE200" s="17"/>
      <c r="BS200" s="276"/>
      <c r="BT200" s="277"/>
      <c r="BU200" s="276"/>
      <c r="BV200" s="277"/>
      <c r="BW200" s="276"/>
      <c r="BX200" s="277"/>
      <c r="BY200" s="276"/>
      <c r="BZ200" s="276"/>
      <c r="CA200" s="277"/>
      <c r="CB200" s="276"/>
      <c r="CC200" s="276"/>
      <c r="CD200" s="276"/>
      <c r="CE200" s="276"/>
      <c r="CF200" s="276"/>
      <c r="CG200" s="276"/>
      <c r="CH200" s="276"/>
      <c r="CI200" s="277"/>
      <c r="CJ200" s="276"/>
      <c r="CK200" s="277"/>
      <c r="CL200" s="276"/>
      <c r="CM200" s="277"/>
      <c r="CN200" s="276"/>
      <c r="CO200" s="277"/>
      <c r="CP200" s="276"/>
      <c r="CQ200" s="277"/>
      <c r="CR200" s="276"/>
      <c r="CS200" s="276"/>
      <c r="CT200" s="277"/>
      <c r="CU200" s="276"/>
      <c r="CV200" s="276"/>
      <c r="CW200" s="277"/>
      <c r="CX200" s="276"/>
      <c r="CY200" s="276"/>
      <c r="CZ200" s="276"/>
      <c r="DA200" s="276"/>
      <c r="DB200" s="277"/>
      <c r="DC200" s="276"/>
      <c r="DD200" s="276"/>
      <c r="DE200" s="277"/>
      <c r="DF200" s="276"/>
      <c r="DG200" s="276"/>
      <c r="DH200" s="277"/>
      <c r="DI200" s="276"/>
      <c r="DJ200" s="276"/>
      <c r="DK200" s="276"/>
      <c r="DL200" s="276"/>
      <c r="DM200" s="277"/>
      <c r="DN200" s="276"/>
      <c r="DO200" s="276"/>
      <c r="DP200" s="277"/>
      <c r="DQ200" s="276"/>
      <c r="DR200" s="276"/>
      <c r="DS200" s="276"/>
      <c r="DT200" s="276"/>
      <c r="DU200" s="276"/>
      <c r="DV200" s="276"/>
      <c r="DW200" s="276"/>
      <c r="DX200" s="276"/>
      <c r="DY200" s="276"/>
      <c r="DZ200" s="276"/>
      <c r="EA200" s="276"/>
      <c r="EB200" s="276"/>
      <c r="EC200" s="276"/>
      <c r="ED200" s="276"/>
      <c r="EE200" s="276"/>
      <c r="EF200" s="276"/>
      <c r="EG200" s="276"/>
      <c r="EH200" s="276"/>
      <c r="EI200" s="276"/>
      <c r="EJ200" s="276"/>
      <c r="EK200" s="276"/>
      <c r="EL200" s="276"/>
      <c r="EM200" s="276"/>
      <c r="EN200" s="276"/>
      <c r="EO200" s="276"/>
      <c r="EP200" s="276"/>
      <c r="EQ200" s="276"/>
      <c r="ER200" s="276"/>
      <c r="ES200" s="276"/>
      <c r="ET200" s="276"/>
    </row>
    <row r="201" spans="1:150" x14ac:dyDescent="0.25">
      <c r="A201" s="93" t="s">
        <v>220</v>
      </c>
      <c r="B201" s="249">
        <f t="shared" si="88"/>
        <v>2.8000000000000003E-4</v>
      </c>
      <c r="C201" s="249"/>
      <c r="D201" s="249"/>
      <c r="E201" s="398"/>
      <c r="F201" s="249"/>
      <c r="G201" s="398"/>
      <c r="H201" s="249"/>
      <c r="I201" s="398"/>
      <c r="J201" s="249"/>
      <c r="K201" s="249"/>
      <c r="L201" s="302"/>
      <c r="M201" s="283"/>
      <c r="N201" s="398"/>
      <c r="O201" s="398"/>
      <c r="P201" s="249"/>
      <c r="Q201" s="398"/>
      <c r="R201" s="249"/>
      <c r="S201" s="398"/>
      <c r="T201" s="399"/>
      <c r="U201" s="398"/>
      <c r="V201" s="399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49">
        <f t="shared" si="89"/>
        <v>2.0000000000000002E-5</v>
      </c>
      <c r="AJ201" s="249">
        <f t="shared" si="89"/>
        <v>2.9999999999999997E-4</v>
      </c>
      <c r="AK201" s="249">
        <f t="shared" si="89"/>
        <v>1.0000000000000001E-5</v>
      </c>
      <c r="AL201" s="249">
        <f t="shared" si="76"/>
        <v>2.9999999999999997E-4</v>
      </c>
      <c r="AM201" s="249">
        <f t="shared" si="77"/>
        <v>0</v>
      </c>
      <c r="AN201" s="249">
        <f t="shared" si="78"/>
        <v>2.9999999999999997E-4</v>
      </c>
      <c r="AO201" s="249">
        <f t="shared" si="79"/>
        <v>0</v>
      </c>
      <c r="AP201" s="249">
        <f t="shared" si="80"/>
        <v>2.8000000000000003E-4</v>
      </c>
      <c r="AQ201" s="249">
        <f t="shared" si="81"/>
        <v>1.0000000000000001E-5</v>
      </c>
      <c r="AR201" s="283"/>
      <c r="AS201" s="93"/>
      <c r="AT201" s="93" t="s">
        <v>220</v>
      </c>
      <c r="AU201" s="249">
        <f t="shared" si="90"/>
        <v>2.9999999999999997E-4</v>
      </c>
      <c r="AV201" s="249">
        <f t="shared" si="90"/>
        <v>3.9999999999999998E-6</v>
      </c>
      <c r="AW201" s="249">
        <f t="shared" si="90"/>
        <v>2.9999999999999997E-4</v>
      </c>
      <c r="AX201" s="249">
        <f t="shared" si="90"/>
        <v>3.9999999999999998E-6</v>
      </c>
      <c r="AY201" s="249">
        <f t="shared" si="82"/>
        <v>2.9999999999999997E-4</v>
      </c>
      <c r="AZ201" s="249">
        <f t="shared" si="83"/>
        <v>3.9999999999999998E-6</v>
      </c>
      <c r="BA201" s="249">
        <f t="shared" si="84"/>
        <v>2.9999999999999997E-4</v>
      </c>
      <c r="BB201" s="249">
        <f t="shared" si="85"/>
        <v>1.0000000000000001E-5</v>
      </c>
      <c r="BC201" s="249">
        <f t="shared" si="91"/>
        <v>2.9E-4</v>
      </c>
      <c r="BD201" s="249">
        <f t="shared" si="92"/>
        <v>3.9999999999999998E-6</v>
      </c>
      <c r="BE201" s="17"/>
      <c r="BS201" s="276"/>
      <c r="BT201" s="277"/>
      <c r="BU201" s="276"/>
      <c r="BV201" s="277"/>
      <c r="BW201" s="276"/>
      <c r="BX201" s="277"/>
      <c r="BY201" s="276"/>
      <c r="BZ201" s="276"/>
      <c r="CA201" s="277"/>
      <c r="CB201" s="276"/>
      <c r="CC201" s="276"/>
      <c r="CD201" s="276"/>
      <c r="CE201" s="276"/>
      <c r="CF201" s="276"/>
      <c r="CG201" s="276"/>
      <c r="CH201" s="276"/>
      <c r="CI201" s="277"/>
      <c r="CJ201" s="276"/>
      <c r="CK201" s="277"/>
      <c r="CL201" s="276"/>
      <c r="CM201" s="277"/>
      <c r="CN201" s="276"/>
      <c r="CO201" s="277"/>
      <c r="CP201" s="276"/>
      <c r="CQ201" s="277"/>
      <c r="CR201" s="276"/>
      <c r="CS201" s="276"/>
      <c r="CT201" s="277"/>
      <c r="CU201" s="276"/>
      <c r="CV201" s="276"/>
      <c r="CW201" s="277"/>
      <c r="CX201" s="276"/>
      <c r="CY201" s="276"/>
      <c r="CZ201" s="276"/>
      <c r="DA201" s="276"/>
      <c r="DB201" s="277"/>
      <c r="DC201" s="276"/>
      <c r="DD201" s="276"/>
      <c r="DE201" s="277"/>
      <c r="DF201" s="276"/>
      <c r="DG201" s="276"/>
      <c r="DH201" s="277"/>
      <c r="DI201" s="276"/>
      <c r="DJ201" s="276"/>
      <c r="DK201" s="276"/>
      <c r="DL201" s="276"/>
      <c r="DM201" s="277"/>
      <c r="DN201" s="276"/>
      <c r="DO201" s="276"/>
      <c r="DP201" s="277"/>
      <c r="DQ201" s="276"/>
      <c r="DR201" s="276"/>
      <c r="DS201" s="276"/>
      <c r="DT201" s="276"/>
      <c r="DU201" s="276"/>
      <c r="DV201" s="276"/>
      <c r="DW201" s="276"/>
      <c r="DX201" s="276"/>
      <c r="DY201" s="276"/>
      <c r="DZ201" s="276"/>
      <c r="EA201" s="276"/>
      <c r="EB201" s="276"/>
      <c r="EC201" s="276"/>
      <c r="ED201" s="276"/>
      <c r="EE201" s="276"/>
      <c r="EF201" s="276"/>
      <c r="EG201" s="276"/>
      <c r="EH201" s="276"/>
      <c r="EI201" s="276"/>
      <c r="EJ201" s="276"/>
      <c r="EK201" s="276"/>
      <c r="EL201" s="276"/>
      <c r="EM201" s="276"/>
      <c r="EN201" s="276"/>
      <c r="EO201" s="276"/>
      <c r="EP201" s="276"/>
      <c r="EQ201" s="276"/>
      <c r="ER201" s="276"/>
      <c r="ES201" s="276"/>
      <c r="ET201" s="276"/>
    </row>
    <row r="202" spans="1:150" x14ac:dyDescent="0.25">
      <c r="A202" s="285" t="s">
        <v>224</v>
      </c>
      <c r="B202" s="249">
        <f t="shared" si="88"/>
        <v>5.6999999999999998E-4</v>
      </c>
      <c r="C202" s="249"/>
      <c r="D202" s="249"/>
      <c r="E202" s="398"/>
      <c r="F202" s="249"/>
      <c r="G202" s="398"/>
      <c r="H202" s="249"/>
      <c r="I202" s="398"/>
      <c r="J202" s="249"/>
      <c r="K202" s="249"/>
      <c r="L202" s="302"/>
      <c r="M202" s="282"/>
      <c r="N202" s="398"/>
      <c r="O202" s="398"/>
      <c r="P202" s="249"/>
      <c r="Q202" s="398"/>
      <c r="R202" s="249"/>
      <c r="S202" s="398"/>
      <c r="T202" s="399"/>
      <c r="U202" s="398"/>
      <c r="V202" s="399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49">
        <f t="shared" si="89"/>
        <v>2.9999999999999997E-5</v>
      </c>
      <c r="AJ202" s="249">
        <f t="shared" si="89"/>
        <v>5.9999999999999995E-4</v>
      </c>
      <c r="AK202" s="249">
        <f t="shared" si="89"/>
        <v>2.9999999999999997E-5</v>
      </c>
      <c r="AL202" s="249">
        <f t="shared" si="76"/>
        <v>5.9999999999999995E-4</v>
      </c>
      <c r="AM202" s="249">
        <f t="shared" si="77"/>
        <v>0</v>
      </c>
      <c r="AN202" s="249">
        <f t="shared" si="78"/>
        <v>5.9999999999999995E-4</v>
      </c>
      <c r="AO202" s="249">
        <f t="shared" si="79"/>
        <v>0</v>
      </c>
      <c r="AP202" s="249">
        <f t="shared" si="80"/>
        <v>5.6999999999999998E-4</v>
      </c>
      <c r="AQ202" s="249">
        <f t="shared" si="81"/>
        <v>1.0000000000000001E-5</v>
      </c>
      <c r="AR202" s="283"/>
      <c r="AS202" s="93"/>
      <c r="AT202" s="285" t="s">
        <v>224</v>
      </c>
      <c r="AU202" s="249">
        <f t="shared" si="90"/>
        <v>5.9999999999999995E-4</v>
      </c>
      <c r="AV202" s="249">
        <f t="shared" si="90"/>
        <v>1.0000000000000001E-5</v>
      </c>
      <c r="AW202" s="249">
        <f t="shared" si="90"/>
        <v>5.9999999999999995E-4</v>
      </c>
      <c r="AX202" s="249">
        <f t="shared" si="90"/>
        <v>1.0000000000000001E-5</v>
      </c>
      <c r="AY202" s="249">
        <f t="shared" si="82"/>
        <v>5.9999999999999995E-4</v>
      </c>
      <c r="AZ202" s="249">
        <f t="shared" si="83"/>
        <v>1.0000000000000001E-5</v>
      </c>
      <c r="BA202" s="249">
        <f t="shared" si="84"/>
        <v>5.9999999999999995E-4</v>
      </c>
      <c r="BB202" s="249">
        <f t="shared" si="85"/>
        <v>2.0000000000000002E-5</v>
      </c>
      <c r="BC202" s="249">
        <f t="shared" si="91"/>
        <v>5.9999999999999995E-4</v>
      </c>
      <c r="BD202" s="249">
        <f t="shared" si="92"/>
        <v>1.0000000000000001E-5</v>
      </c>
      <c r="BE202" s="17"/>
      <c r="BS202" s="276"/>
      <c r="BT202" s="277"/>
      <c r="BU202" s="276"/>
      <c r="BV202" s="277"/>
      <c r="BW202" s="276"/>
      <c r="BX202" s="277"/>
      <c r="BY202" s="276"/>
      <c r="BZ202" s="276"/>
      <c r="CA202" s="277"/>
      <c r="CB202" s="276"/>
      <c r="CC202" s="276"/>
      <c r="CD202" s="276"/>
      <c r="CE202" s="276"/>
      <c r="CF202" s="276"/>
      <c r="CG202" s="276"/>
      <c r="CH202" s="276"/>
      <c r="CI202" s="277"/>
      <c r="CJ202" s="276"/>
      <c r="CK202" s="277"/>
      <c r="CL202" s="276"/>
      <c r="CM202" s="277"/>
      <c r="CN202" s="276"/>
      <c r="CO202" s="277"/>
      <c r="CP202" s="276"/>
      <c r="CQ202" s="277"/>
      <c r="CR202" s="276"/>
      <c r="CS202" s="276"/>
      <c r="CT202" s="277"/>
      <c r="CU202" s="276"/>
      <c r="CV202" s="276"/>
      <c r="CW202" s="277"/>
      <c r="CX202" s="276"/>
      <c r="CY202" s="276"/>
      <c r="CZ202" s="276"/>
      <c r="DA202" s="276"/>
      <c r="DB202" s="277"/>
      <c r="DC202" s="276"/>
      <c r="DD202" s="276"/>
      <c r="DE202" s="277"/>
      <c r="DF202" s="276"/>
      <c r="DG202" s="276"/>
      <c r="DH202" s="277"/>
      <c r="DI202" s="276"/>
      <c r="DJ202" s="276"/>
      <c r="DK202" s="276"/>
      <c r="DL202" s="276"/>
      <c r="DM202" s="277"/>
      <c r="DN202" s="276"/>
      <c r="DO202" s="276"/>
      <c r="DP202" s="277"/>
      <c r="DQ202" s="276"/>
      <c r="DR202" s="276"/>
      <c r="DS202" s="276"/>
      <c r="DT202" s="276"/>
      <c r="DU202" s="276"/>
      <c r="DV202" s="276"/>
      <c r="DW202" s="276"/>
      <c r="DX202" s="276"/>
      <c r="DY202" s="276"/>
      <c r="DZ202" s="276"/>
      <c r="EA202" s="276"/>
      <c r="EB202" s="276"/>
      <c r="EC202" s="276"/>
      <c r="ED202" s="276"/>
      <c r="EE202" s="276"/>
      <c r="EF202" s="276"/>
      <c r="EG202" s="276"/>
      <c r="EH202" s="276"/>
      <c r="EI202" s="276"/>
      <c r="EJ202" s="276"/>
      <c r="EK202" s="276"/>
      <c r="EL202" s="276"/>
      <c r="EM202" s="276"/>
      <c r="EN202" s="276"/>
      <c r="EO202" s="276"/>
      <c r="EP202" s="276"/>
      <c r="EQ202" s="276"/>
      <c r="ER202" s="276"/>
      <c r="ES202" s="276"/>
      <c r="ET202" s="276"/>
    </row>
    <row r="203" spans="1:150" x14ac:dyDescent="0.25">
      <c r="AO203" s="276"/>
      <c r="AP203" s="276"/>
      <c r="AS203" s="276"/>
      <c r="AT203" s="277"/>
      <c r="AU203" s="302"/>
      <c r="AV203" s="302"/>
      <c r="AW203" s="402"/>
      <c r="AX203" s="302"/>
      <c r="AY203" s="302"/>
      <c r="AZ203" s="302"/>
      <c r="BA203" s="302"/>
      <c r="BB203" s="402"/>
      <c r="BC203" s="17"/>
      <c r="BD203" s="365"/>
      <c r="BE203" s="17"/>
      <c r="BS203" s="276"/>
      <c r="BT203" s="277"/>
      <c r="BU203" s="276"/>
      <c r="BV203" s="277"/>
      <c r="BW203" s="276"/>
      <c r="BX203" s="277"/>
      <c r="BY203" s="276"/>
      <c r="BZ203" s="276"/>
      <c r="CA203" s="277"/>
      <c r="CB203" s="276"/>
      <c r="CC203" s="276"/>
      <c r="CD203" s="276"/>
      <c r="CE203" s="276"/>
      <c r="CF203" s="276"/>
      <c r="CG203" s="276"/>
      <c r="CH203" s="276"/>
      <c r="CI203" s="277"/>
      <c r="CJ203" s="276"/>
      <c r="CK203" s="277"/>
      <c r="CL203" s="276"/>
      <c r="CM203" s="277"/>
      <c r="CN203" s="276"/>
      <c r="CO203" s="277"/>
      <c r="CP203" s="276"/>
      <c r="CQ203" s="277"/>
      <c r="CR203" s="276"/>
      <c r="CS203" s="276"/>
      <c r="CT203" s="277"/>
      <c r="CU203" s="276"/>
      <c r="CV203" s="276"/>
      <c r="CW203" s="277"/>
      <c r="CX203" s="276"/>
      <c r="CY203" s="276"/>
      <c r="CZ203" s="276"/>
      <c r="DA203" s="276"/>
      <c r="DB203" s="277"/>
      <c r="DC203" s="276"/>
      <c r="DD203" s="276"/>
      <c r="DE203" s="277"/>
      <c r="DF203" s="276"/>
      <c r="DG203" s="276"/>
      <c r="DH203" s="277"/>
      <c r="DI203" s="276"/>
      <c r="DJ203" s="276"/>
      <c r="DK203" s="276"/>
      <c r="DL203" s="276"/>
      <c r="DM203" s="277"/>
      <c r="DN203" s="276"/>
      <c r="DO203" s="276"/>
      <c r="DP203" s="277"/>
      <c r="DQ203" s="276"/>
      <c r="DR203" s="276"/>
      <c r="DS203" s="276"/>
      <c r="DT203" s="276"/>
      <c r="DU203" s="276"/>
      <c r="DV203" s="276"/>
      <c r="DW203" s="276"/>
      <c r="DX203" s="276"/>
      <c r="DY203" s="276"/>
      <c r="DZ203" s="276"/>
      <c r="EA203" s="276"/>
      <c r="EB203" s="276"/>
      <c r="EC203" s="276"/>
      <c r="ED203" s="276"/>
      <c r="EE203" s="276"/>
      <c r="EF203" s="276"/>
      <c r="EG203" s="276"/>
      <c r="EH203" s="276"/>
      <c r="EI203" s="276"/>
      <c r="EJ203" s="276"/>
      <c r="EK203" s="276"/>
      <c r="EL203" s="276"/>
      <c r="EM203" s="276"/>
      <c r="EN203" s="276"/>
      <c r="EO203" s="276"/>
      <c r="EP203" s="276"/>
      <c r="EQ203" s="276"/>
      <c r="ER203" s="276"/>
      <c r="ES203" s="276"/>
      <c r="ET203" s="276"/>
    </row>
    <row r="204" spans="1:150" x14ac:dyDescent="0.25">
      <c r="AO204" s="276"/>
      <c r="AP204" s="276"/>
      <c r="AS204" s="276"/>
      <c r="AT204" s="277"/>
      <c r="AU204" s="276"/>
      <c r="AV204" s="276"/>
      <c r="AW204" s="277"/>
      <c r="AX204" s="276"/>
      <c r="AY204" s="276"/>
      <c r="AZ204" s="276"/>
      <c r="BA204" s="276"/>
      <c r="BB204" s="277"/>
      <c r="BS204" s="276"/>
      <c r="BT204" s="277"/>
      <c r="BU204" s="276"/>
      <c r="BV204" s="277"/>
      <c r="BW204" s="276"/>
      <c r="BX204" s="277"/>
      <c r="BY204" s="276"/>
      <c r="BZ204" s="276"/>
      <c r="CA204" s="277"/>
      <c r="CB204" s="276"/>
      <c r="CC204" s="276"/>
      <c r="CD204" s="276"/>
      <c r="CE204" s="276"/>
      <c r="CF204" s="276"/>
      <c r="CG204" s="276"/>
      <c r="CH204" s="276"/>
      <c r="CI204" s="277"/>
      <c r="CJ204" s="276"/>
      <c r="CK204" s="277"/>
      <c r="CL204" s="276"/>
      <c r="CM204" s="277"/>
      <c r="CN204" s="276"/>
      <c r="CO204" s="277"/>
      <c r="CP204" s="276"/>
      <c r="CQ204" s="277"/>
      <c r="CR204" s="276"/>
      <c r="CS204" s="276"/>
      <c r="CT204" s="277"/>
      <c r="CU204" s="276"/>
      <c r="CV204" s="276"/>
      <c r="CW204" s="277"/>
      <c r="CX204" s="276"/>
      <c r="CY204" s="276"/>
      <c r="CZ204" s="276"/>
      <c r="DA204" s="276"/>
      <c r="DB204" s="277"/>
      <c r="DC204" s="276"/>
      <c r="DD204" s="276"/>
      <c r="DE204" s="277"/>
      <c r="DF204" s="276"/>
      <c r="DG204" s="276"/>
      <c r="DH204" s="277"/>
      <c r="DI204" s="276"/>
      <c r="DJ204" s="276"/>
      <c r="DK204" s="276"/>
      <c r="DL204" s="276"/>
      <c r="DM204" s="277"/>
      <c r="DN204" s="276"/>
      <c r="DO204" s="276"/>
      <c r="DP204" s="277"/>
      <c r="DQ204" s="276"/>
      <c r="DR204" s="276"/>
      <c r="DS204" s="276"/>
      <c r="DT204" s="276"/>
      <c r="DU204" s="276"/>
      <c r="DV204" s="276"/>
      <c r="DW204" s="276"/>
      <c r="DX204" s="276"/>
      <c r="DY204" s="276"/>
      <c r="DZ204" s="276"/>
      <c r="EA204" s="276"/>
      <c r="EB204" s="276"/>
      <c r="EC204" s="276"/>
      <c r="ED204" s="276"/>
      <c r="EE204" s="276"/>
      <c r="EF204" s="276"/>
      <c r="EG204" s="276"/>
      <c r="EH204" s="276"/>
      <c r="EI204" s="276"/>
      <c r="EJ204" s="276"/>
      <c r="EK204" s="276"/>
      <c r="EL204" s="276"/>
      <c r="EM204" s="276"/>
      <c r="EN204" s="276"/>
      <c r="EO204" s="276"/>
      <c r="EP204" s="276"/>
      <c r="EQ204" s="276"/>
      <c r="ER204" s="276"/>
      <c r="ES204" s="276"/>
      <c r="ET204" s="276"/>
    </row>
    <row r="205" spans="1:150" x14ac:dyDescent="0.25">
      <c r="AO205" s="276"/>
      <c r="AP205" s="276"/>
      <c r="AS205" s="276"/>
      <c r="AT205" s="277"/>
      <c r="AU205" s="276"/>
      <c r="AV205" s="276"/>
      <c r="AW205" s="277"/>
      <c r="AX205" s="276"/>
      <c r="AY205" s="276"/>
      <c r="AZ205" s="276"/>
      <c r="BA205" s="276"/>
      <c r="BB205" s="277"/>
      <c r="BS205" s="276"/>
      <c r="BT205" s="277"/>
      <c r="BU205" s="276"/>
      <c r="BV205" s="277"/>
      <c r="BW205" s="276"/>
      <c r="BX205" s="277"/>
      <c r="BY205" s="276"/>
      <c r="BZ205" s="276"/>
      <c r="CA205" s="277"/>
      <c r="CB205" s="276"/>
      <c r="CC205" s="276"/>
      <c r="CD205" s="276"/>
      <c r="CE205" s="276"/>
      <c r="CF205" s="276"/>
      <c r="CG205" s="276"/>
      <c r="CH205" s="276"/>
      <c r="CI205" s="277"/>
      <c r="CJ205" s="276"/>
      <c r="CK205" s="277"/>
      <c r="CL205" s="276"/>
      <c r="CM205" s="277"/>
      <c r="CN205" s="276"/>
      <c r="CO205" s="277"/>
      <c r="CP205" s="276"/>
      <c r="CQ205" s="277"/>
      <c r="CR205" s="276"/>
      <c r="CS205" s="276"/>
      <c r="CT205" s="277"/>
      <c r="CU205" s="276"/>
      <c r="CV205" s="276"/>
      <c r="CW205" s="277"/>
      <c r="CX205" s="276"/>
      <c r="CY205" s="276"/>
      <c r="CZ205" s="276"/>
      <c r="DA205" s="276"/>
      <c r="DB205" s="277"/>
      <c r="DC205" s="276"/>
      <c r="DD205" s="276"/>
      <c r="DE205" s="277"/>
      <c r="DF205" s="276"/>
      <c r="DG205" s="276"/>
      <c r="DH205" s="277"/>
      <c r="DI205" s="276"/>
      <c r="DJ205" s="276"/>
      <c r="DK205" s="276"/>
      <c r="DL205" s="276"/>
      <c r="DM205" s="277"/>
      <c r="DN205" s="276"/>
      <c r="DO205" s="276"/>
      <c r="DP205" s="277"/>
      <c r="DQ205" s="276"/>
      <c r="DR205" s="276"/>
      <c r="DS205" s="276"/>
      <c r="DT205" s="276"/>
      <c r="DU205" s="276"/>
      <c r="DV205" s="276"/>
      <c r="DW205" s="276"/>
      <c r="DX205" s="276"/>
      <c r="DY205" s="276"/>
      <c r="DZ205" s="276"/>
      <c r="EA205" s="276"/>
      <c r="EB205" s="276"/>
      <c r="EC205" s="276"/>
      <c r="ED205" s="276"/>
      <c r="EE205" s="276"/>
      <c r="EF205" s="276"/>
      <c r="EG205" s="276"/>
      <c r="EH205" s="276"/>
      <c r="EI205" s="276"/>
      <c r="EJ205" s="276"/>
      <c r="EK205" s="276"/>
      <c r="EL205" s="276"/>
      <c r="EM205" s="276"/>
      <c r="EN205" s="276"/>
      <c r="EO205" s="276"/>
      <c r="EP205" s="276"/>
      <c r="EQ205" s="276"/>
      <c r="ER205" s="276"/>
      <c r="ES205" s="276"/>
      <c r="ET205" s="276"/>
    </row>
    <row r="206" spans="1:150" x14ac:dyDescent="0.25">
      <c r="AO206" s="276"/>
      <c r="AP206" s="276"/>
      <c r="AS206" s="276"/>
      <c r="AT206" s="277"/>
      <c r="AU206" s="276"/>
      <c r="AV206" s="276"/>
      <c r="AW206" s="277"/>
      <c r="AX206" s="276"/>
      <c r="AY206" s="276"/>
      <c r="AZ206" s="276"/>
      <c r="BA206" s="276"/>
      <c r="BB206" s="277"/>
      <c r="BS206" s="276"/>
      <c r="BT206" s="277"/>
      <c r="BU206" s="276"/>
      <c r="BV206" s="277"/>
      <c r="BW206" s="276"/>
      <c r="BX206" s="277"/>
      <c r="BY206" s="276"/>
      <c r="BZ206" s="276"/>
      <c r="CA206" s="277"/>
      <c r="CB206" s="276"/>
      <c r="CC206" s="276"/>
      <c r="CD206" s="276"/>
      <c r="CE206" s="276"/>
      <c r="CF206" s="276"/>
      <c r="CG206" s="276"/>
      <c r="CH206" s="276"/>
      <c r="CI206" s="277"/>
      <c r="CJ206" s="276"/>
      <c r="CK206" s="277"/>
      <c r="CL206" s="276"/>
      <c r="CM206" s="277"/>
      <c r="CN206" s="276"/>
      <c r="CO206" s="277"/>
      <c r="CP206" s="276"/>
      <c r="CQ206" s="277"/>
      <c r="CR206" s="276"/>
      <c r="CS206" s="276"/>
      <c r="CT206" s="277"/>
      <c r="CU206" s="276"/>
      <c r="CV206" s="276"/>
      <c r="CW206" s="277"/>
      <c r="CX206" s="276"/>
      <c r="CY206" s="276"/>
      <c r="CZ206" s="276"/>
      <c r="DA206" s="276"/>
      <c r="DB206" s="277"/>
      <c r="DC206" s="276"/>
      <c r="DD206" s="276"/>
      <c r="DE206" s="277"/>
      <c r="DF206" s="276"/>
      <c r="DG206" s="276"/>
      <c r="DH206" s="277"/>
      <c r="DI206" s="276"/>
      <c r="DJ206" s="276"/>
      <c r="DK206" s="276"/>
      <c r="DL206" s="276"/>
      <c r="DM206" s="277"/>
      <c r="DN206" s="276"/>
      <c r="DO206" s="276"/>
      <c r="DP206" s="277"/>
      <c r="DQ206" s="276"/>
      <c r="DR206" s="276"/>
      <c r="DS206" s="276"/>
      <c r="DT206" s="276"/>
      <c r="DU206" s="276"/>
      <c r="DV206" s="276"/>
      <c r="DW206" s="276"/>
      <c r="DX206" s="276"/>
      <c r="DY206" s="276"/>
      <c r="DZ206" s="276"/>
      <c r="EA206" s="276"/>
      <c r="EB206" s="276"/>
      <c r="EC206" s="276"/>
      <c r="ED206" s="276"/>
      <c r="EE206" s="276"/>
      <c r="EF206" s="276"/>
      <c r="EG206" s="276"/>
      <c r="EH206" s="276"/>
      <c r="EI206" s="276"/>
      <c r="EJ206" s="276"/>
      <c r="EK206" s="276"/>
      <c r="EL206" s="276"/>
      <c r="EM206" s="276"/>
      <c r="EN206" s="276"/>
      <c r="EO206" s="276"/>
      <c r="EP206" s="276"/>
      <c r="EQ206" s="276"/>
      <c r="ER206" s="276"/>
      <c r="ES206" s="276"/>
      <c r="ET206" s="276"/>
    </row>
    <row r="207" spans="1:150" x14ac:dyDescent="0.25">
      <c r="AO207" s="276"/>
      <c r="AP207" s="276"/>
      <c r="AS207" s="276"/>
      <c r="AT207" s="277"/>
      <c r="AU207" s="276"/>
      <c r="AV207" s="276"/>
      <c r="AW207" s="277"/>
      <c r="AX207" s="276"/>
      <c r="AY207" s="276"/>
      <c r="AZ207" s="276"/>
      <c r="BA207" s="276"/>
      <c r="BB207" s="277"/>
      <c r="BS207" s="276"/>
      <c r="BT207" s="277"/>
      <c r="BU207" s="276"/>
      <c r="BV207" s="277"/>
      <c r="BW207" s="276"/>
      <c r="BX207" s="277"/>
      <c r="BY207" s="276"/>
      <c r="BZ207" s="276"/>
      <c r="CA207" s="277"/>
      <c r="CB207" s="276"/>
      <c r="CC207" s="276"/>
      <c r="CD207" s="276"/>
      <c r="CE207" s="276"/>
      <c r="CF207" s="276"/>
      <c r="CG207" s="276"/>
      <c r="CH207" s="276"/>
      <c r="CI207" s="277"/>
      <c r="CJ207" s="276"/>
      <c r="CK207" s="277"/>
      <c r="CL207" s="276"/>
      <c r="CM207" s="277"/>
      <c r="CN207" s="276"/>
      <c r="CO207" s="277"/>
      <c r="CP207" s="276"/>
      <c r="CQ207" s="277"/>
      <c r="CR207" s="276"/>
      <c r="CS207" s="276"/>
      <c r="CT207" s="277"/>
      <c r="CU207" s="276"/>
      <c r="CV207" s="276"/>
      <c r="CW207" s="277"/>
      <c r="CX207" s="276"/>
      <c r="CY207" s="276"/>
      <c r="CZ207" s="276"/>
      <c r="DA207" s="276"/>
      <c r="DB207" s="277"/>
      <c r="DC207" s="276"/>
      <c r="DD207" s="276"/>
      <c r="DE207" s="277"/>
      <c r="DF207" s="276"/>
      <c r="DG207" s="276"/>
      <c r="DH207" s="277"/>
      <c r="DI207" s="276"/>
      <c r="DJ207" s="276"/>
      <c r="DK207" s="276"/>
      <c r="DL207" s="276"/>
      <c r="DM207" s="277"/>
      <c r="DN207" s="276"/>
      <c r="DO207" s="276"/>
      <c r="DP207" s="277"/>
      <c r="DQ207" s="276"/>
      <c r="DR207" s="276"/>
      <c r="DS207" s="276"/>
      <c r="DT207" s="276"/>
      <c r="DU207" s="276"/>
      <c r="DV207" s="276"/>
      <c r="DW207" s="276"/>
      <c r="DX207" s="276"/>
      <c r="DY207" s="276"/>
      <c r="DZ207" s="276"/>
      <c r="EA207" s="276"/>
      <c r="EB207" s="276"/>
      <c r="EC207" s="276"/>
      <c r="ED207" s="276"/>
      <c r="EE207" s="276"/>
      <c r="EF207" s="276"/>
      <c r="EG207" s="276"/>
      <c r="EH207" s="276"/>
      <c r="EI207" s="276"/>
      <c r="EJ207" s="276"/>
      <c r="EK207" s="276"/>
      <c r="EL207" s="276"/>
      <c r="EM207" s="276"/>
      <c r="EN207" s="276"/>
      <c r="EO207" s="276"/>
      <c r="EP207" s="276"/>
      <c r="EQ207" s="276"/>
      <c r="ER207" s="276"/>
      <c r="ES207" s="276"/>
      <c r="ET207" s="276"/>
    </row>
    <row r="208" spans="1:150" x14ac:dyDescent="0.25">
      <c r="AO208" s="276"/>
      <c r="AP208" s="276"/>
      <c r="AS208" s="276"/>
      <c r="AT208" s="277"/>
      <c r="AU208" s="276"/>
      <c r="AV208" s="276"/>
      <c r="AW208" s="277"/>
      <c r="AX208" s="276"/>
      <c r="AY208" s="276"/>
      <c r="AZ208" s="276"/>
      <c r="BA208" s="276"/>
      <c r="BB208" s="277"/>
      <c r="BS208" s="276"/>
      <c r="BT208" s="277"/>
      <c r="BU208" s="276"/>
      <c r="BV208" s="277"/>
      <c r="BW208" s="276"/>
      <c r="BX208" s="277"/>
      <c r="BY208" s="276"/>
      <c r="BZ208" s="276"/>
      <c r="CA208" s="277"/>
      <c r="CB208" s="276"/>
      <c r="CC208" s="276"/>
      <c r="CD208" s="276"/>
      <c r="CE208" s="276"/>
      <c r="CF208" s="276"/>
      <c r="CG208" s="276"/>
      <c r="CH208" s="276"/>
      <c r="CI208" s="277"/>
      <c r="CJ208" s="276"/>
      <c r="CK208" s="277"/>
      <c r="CL208" s="276"/>
      <c r="CM208" s="277"/>
      <c r="CN208" s="276"/>
      <c r="CO208" s="277"/>
      <c r="CP208" s="276"/>
      <c r="CQ208" s="277"/>
      <c r="CR208" s="276"/>
      <c r="CS208" s="276"/>
      <c r="CT208" s="277"/>
      <c r="CU208" s="276"/>
      <c r="CV208" s="276"/>
      <c r="CW208" s="277"/>
      <c r="CX208" s="276"/>
      <c r="CY208" s="276"/>
      <c r="CZ208" s="276"/>
      <c r="DA208" s="276"/>
      <c r="DB208" s="277"/>
      <c r="DC208" s="276"/>
      <c r="DD208" s="276"/>
      <c r="DE208" s="277"/>
      <c r="DF208" s="276"/>
      <c r="DG208" s="276"/>
      <c r="DH208" s="277"/>
      <c r="DI208" s="276"/>
      <c r="DJ208" s="276"/>
      <c r="DK208" s="276"/>
      <c r="DL208" s="276"/>
      <c r="DM208" s="277"/>
      <c r="DN208" s="276"/>
      <c r="DO208" s="276"/>
      <c r="DP208" s="277"/>
      <c r="DQ208" s="276"/>
      <c r="DR208" s="276"/>
      <c r="DS208" s="276"/>
      <c r="DT208" s="276"/>
      <c r="DU208" s="276"/>
      <c r="DV208" s="276"/>
      <c r="DW208" s="276"/>
      <c r="DX208" s="276"/>
      <c r="DY208" s="276"/>
      <c r="DZ208" s="276"/>
      <c r="EA208" s="276"/>
      <c r="EB208" s="276"/>
      <c r="EC208" s="276"/>
      <c r="ED208" s="276"/>
      <c r="EE208" s="276"/>
      <c r="EF208" s="276"/>
      <c r="EG208" s="276"/>
      <c r="EH208" s="276"/>
      <c r="EI208" s="276"/>
      <c r="EJ208" s="276"/>
      <c r="EK208" s="276"/>
      <c r="EL208" s="276"/>
      <c r="EM208" s="276"/>
      <c r="EN208" s="276"/>
      <c r="EO208" s="276"/>
      <c r="EP208" s="276"/>
      <c r="EQ208" s="276"/>
      <c r="ER208" s="276"/>
      <c r="ES208" s="276"/>
      <c r="ET208" s="276"/>
    </row>
    <row r="209" spans="41:150" x14ac:dyDescent="0.25">
      <c r="AO209" s="276"/>
      <c r="AP209" s="276"/>
      <c r="AS209" s="276"/>
      <c r="AT209" s="277"/>
      <c r="AU209" s="276"/>
      <c r="AV209" s="276"/>
      <c r="AW209" s="277"/>
      <c r="AX209" s="276"/>
      <c r="AY209" s="276"/>
      <c r="AZ209" s="276"/>
      <c r="BA209" s="276"/>
      <c r="BB209" s="277"/>
      <c r="BS209" s="276"/>
      <c r="BT209" s="277"/>
      <c r="BU209" s="276"/>
      <c r="BV209" s="277"/>
      <c r="BW209" s="276"/>
      <c r="BX209" s="277"/>
      <c r="BY209" s="276"/>
      <c r="BZ209" s="276"/>
      <c r="CA209" s="277"/>
      <c r="CB209" s="276"/>
      <c r="CC209" s="276"/>
      <c r="CD209" s="276"/>
      <c r="CE209" s="276"/>
      <c r="CF209" s="276"/>
      <c r="CG209" s="276"/>
      <c r="CH209" s="276"/>
      <c r="CI209" s="277"/>
      <c r="CJ209" s="276"/>
      <c r="CK209" s="277"/>
      <c r="CL209" s="276"/>
      <c r="CM209" s="277"/>
      <c r="CN209" s="276"/>
      <c r="CO209" s="277"/>
      <c r="CP209" s="276"/>
      <c r="CQ209" s="277"/>
      <c r="CR209" s="276"/>
      <c r="CS209" s="276"/>
      <c r="CT209" s="277"/>
      <c r="CU209" s="276"/>
      <c r="CV209" s="276"/>
      <c r="CW209" s="277"/>
      <c r="CX209" s="276"/>
      <c r="CY209" s="276"/>
      <c r="CZ209" s="276"/>
      <c r="DA209" s="276"/>
      <c r="DB209" s="277"/>
      <c r="DC209" s="276"/>
      <c r="DD209" s="276"/>
      <c r="DE209" s="277"/>
      <c r="DF209" s="276"/>
      <c r="DG209" s="276"/>
      <c r="DH209" s="277"/>
      <c r="DI209" s="276"/>
      <c r="DJ209" s="276"/>
      <c r="DK209" s="276"/>
      <c r="DL209" s="276"/>
      <c r="DM209" s="277"/>
      <c r="DN209" s="276"/>
      <c r="DO209" s="276"/>
      <c r="DP209" s="277"/>
      <c r="DQ209" s="276"/>
      <c r="DR209" s="276"/>
      <c r="DS209" s="276"/>
      <c r="DT209" s="276"/>
      <c r="DU209" s="276"/>
      <c r="DV209" s="276"/>
      <c r="DW209" s="276"/>
      <c r="DX209" s="276"/>
      <c r="DY209" s="276"/>
      <c r="DZ209" s="276"/>
      <c r="EA209" s="276"/>
      <c r="EB209" s="276"/>
      <c r="EC209" s="276"/>
      <c r="ED209" s="276"/>
      <c r="EE209" s="276"/>
      <c r="EF209" s="276"/>
      <c r="EG209" s="276"/>
      <c r="EH209" s="276"/>
      <c r="EI209" s="276"/>
      <c r="EJ209" s="276"/>
      <c r="EK209" s="276"/>
      <c r="EL209" s="276"/>
      <c r="EM209" s="276"/>
      <c r="EN209" s="276"/>
      <c r="EO209" s="276"/>
      <c r="EP209" s="276"/>
      <c r="EQ209" s="276"/>
      <c r="ER209" s="276"/>
      <c r="ES209" s="276"/>
      <c r="ET209" s="276"/>
    </row>
    <row r="210" spans="41:150" x14ac:dyDescent="0.25">
      <c r="AO210" s="276"/>
      <c r="AP210" s="276"/>
      <c r="AS210" s="276"/>
      <c r="AT210" s="277"/>
      <c r="AU210" s="276"/>
      <c r="AV210" s="276"/>
      <c r="AW210" s="277"/>
      <c r="AX210" s="276"/>
      <c r="AY210" s="276"/>
      <c r="AZ210" s="276"/>
      <c r="BA210" s="276"/>
      <c r="BB210" s="277"/>
      <c r="BS210" s="276"/>
      <c r="BT210" s="277"/>
      <c r="BU210" s="276"/>
      <c r="BV210" s="277"/>
      <c r="BW210" s="276"/>
      <c r="BX210" s="277"/>
      <c r="BY210" s="276"/>
      <c r="BZ210" s="276"/>
      <c r="CA210" s="277"/>
      <c r="CB210" s="276"/>
      <c r="CC210" s="276"/>
      <c r="CD210" s="276"/>
      <c r="CE210" s="276"/>
      <c r="CF210" s="276"/>
      <c r="CG210" s="276"/>
      <c r="CH210" s="276"/>
      <c r="CI210" s="277"/>
      <c r="CJ210" s="276"/>
      <c r="CK210" s="277"/>
      <c r="CL210" s="276"/>
      <c r="CM210" s="277"/>
      <c r="CN210" s="276"/>
      <c r="CO210" s="277"/>
      <c r="CP210" s="276"/>
      <c r="CQ210" s="277"/>
      <c r="CR210" s="276"/>
      <c r="CS210" s="276"/>
      <c r="CT210" s="277"/>
      <c r="CU210" s="276"/>
      <c r="CV210" s="276"/>
      <c r="CW210" s="277"/>
      <c r="CX210" s="276"/>
      <c r="CY210" s="276"/>
      <c r="CZ210" s="276"/>
      <c r="DA210" s="276"/>
      <c r="DB210" s="277"/>
      <c r="DC210" s="276"/>
      <c r="DD210" s="276"/>
      <c r="DE210" s="277"/>
      <c r="DF210" s="276"/>
      <c r="DG210" s="276"/>
      <c r="DH210" s="277"/>
      <c r="DI210" s="276"/>
      <c r="DJ210" s="276"/>
      <c r="DK210" s="276"/>
      <c r="DL210" s="276"/>
      <c r="DM210" s="277"/>
      <c r="DN210" s="276"/>
      <c r="DO210" s="276"/>
      <c r="DP210" s="277"/>
      <c r="DQ210" s="276"/>
      <c r="DR210" s="276"/>
      <c r="DS210" s="276"/>
      <c r="DT210" s="276"/>
      <c r="DU210" s="276"/>
      <c r="DV210" s="276"/>
      <c r="DW210" s="276"/>
      <c r="DX210" s="276"/>
      <c r="DY210" s="276"/>
      <c r="DZ210" s="276"/>
      <c r="EA210" s="276"/>
      <c r="EB210" s="276"/>
      <c r="EC210" s="276"/>
      <c r="ED210" s="276"/>
      <c r="EE210" s="276"/>
      <c r="EF210" s="276"/>
      <c r="EG210" s="276"/>
      <c r="EH210" s="276"/>
      <c r="EI210" s="276"/>
      <c r="EJ210" s="276"/>
      <c r="EK210" s="276"/>
      <c r="EL210" s="276"/>
      <c r="EM210" s="276"/>
      <c r="EN210" s="276"/>
      <c r="EO210" s="276"/>
      <c r="EP210" s="276"/>
      <c r="EQ210" s="276"/>
      <c r="ER210" s="276"/>
      <c r="ES210" s="276"/>
      <c r="ET210" s="276"/>
    </row>
    <row r="211" spans="41:150" x14ac:dyDescent="0.25">
      <c r="AO211" s="276"/>
      <c r="AP211" s="276"/>
      <c r="AS211" s="276"/>
      <c r="AT211" s="277"/>
      <c r="AU211" s="276"/>
      <c r="AV211" s="276"/>
      <c r="AW211" s="277"/>
      <c r="AX211" s="276"/>
      <c r="AY211" s="276"/>
      <c r="AZ211" s="276"/>
      <c r="BA211" s="276"/>
      <c r="BB211" s="277"/>
      <c r="BS211" s="276"/>
      <c r="BT211" s="277"/>
      <c r="BU211" s="276"/>
      <c r="BV211" s="277"/>
      <c r="BW211" s="276"/>
      <c r="BX211" s="277"/>
      <c r="BY211" s="276"/>
      <c r="BZ211" s="276"/>
      <c r="CA211" s="277"/>
      <c r="CB211" s="276"/>
      <c r="CC211" s="276"/>
      <c r="CD211" s="276"/>
      <c r="CE211" s="276"/>
      <c r="CF211" s="276"/>
      <c r="CG211" s="276"/>
      <c r="CH211" s="276"/>
      <c r="CI211" s="277"/>
      <c r="CJ211" s="276"/>
      <c r="CK211" s="277"/>
      <c r="CL211" s="276"/>
      <c r="CM211" s="277"/>
      <c r="CN211" s="276"/>
      <c r="CO211" s="277"/>
      <c r="CP211" s="276"/>
      <c r="CQ211" s="277"/>
      <c r="CR211" s="276"/>
      <c r="CS211" s="276"/>
      <c r="CT211" s="277"/>
      <c r="CU211" s="276"/>
      <c r="CV211" s="276"/>
      <c r="CW211" s="277"/>
      <c r="CX211" s="276"/>
      <c r="CY211" s="276"/>
      <c r="CZ211" s="276"/>
      <c r="DA211" s="276"/>
      <c r="DB211" s="277"/>
      <c r="DC211" s="276"/>
      <c r="DD211" s="276"/>
      <c r="DE211" s="277"/>
      <c r="DF211" s="276"/>
      <c r="DG211" s="276"/>
      <c r="DH211" s="277"/>
      <c r="DI211" s="276"/>
      <c r="DJ211" s="276"/>
      <c r="DK211" s="276"/>
      <c r="DL211" s="276"/>
      <c r="DM211" s="277"/>
      <c r="DN211" s="276"/>
      <c r="DO211" s="276"/>
      <c r="DP211" s="277"/>
      <c r="DQ211" s="276"/>
      <c r="DR211" s="276"/>
      <c r="DS211" s="276"/>
      <c r="DT211" s="276"/>
      <c r="DU211" s="276"/>
      <c r="DV211" s="276"/>
      <c r="DW211" s="276"/>
      <c r="DX211" s="276"/>
      <c r="DY211" s="276"/>
      <c r="DZ211" s="276"/>
      <c r="EA211" s="276"/>
      <c r="EB211" s="276"/>
      <c r="EC211" s="276"/>
      <c r="ED211" s="276"/>
      <c r="EE211" s="276"/>
      <c r="EF211" s="276"/>
      <c r="EG211" s="276"/>
      <c r="EH211" s="276"/>
      <c r="EI211" s="276"/>
      <c r="EJ211" s="276"/>
      <c r="EK211" s="276"/>
      <c r="EL211" s="276"/>
      <c r="EM211" s="276"/>
      <c r="EN211" s="276"/>
      <c r="EO211" s="276"/>
      <c r="EP211" s="276"/>
      <c r="EQ211" s="276"/>
      <c r="ER211" s="276"/>
      <c r="ES211" s="276"/>
      <c r="ET211" s="276"/>
    </row>
    <row r="212" spans="41:150" x14ac:dyDescent="0.25">
      <c r="AO212" s="276"/>
      <c r="AP212" s="276"/>
      <c r="AS212" s="276"/>
      <c r="AT212" s="277"/>
      <c r="AU212" s="276"/>
      <c r="AV212" s="276"/>
      <c r="AW212" s="277"/>
      <c r="AX212" s="276"/>
      <c r="AY212" s="276"/>
      <c r="AZ212" s="276"/>
      <c r="BA212" s="276"/>
      <c r="BB212" s="277"/>
      <c r="BS212" s="276"/>
      <c r="BT212" s="277"/>
      <c r="BU212" s="276"/>
      <c r="BV212" s="277"/>
      <c r="BW212" s="276"/>
      <c r="BX212" s="277"/>
      <c r="BY212" s="276"/>
      <c r="BZ212" s="276"/>
      <c r="CA212" s="277"/>
      <c r="CB212" s="276"/>
      <c r="CC212" s="276"/>
      <c r="CD212" s="276"/>
      <c r="CE212" s="276"/>
      <c r="CF212" s="276"/>
      <c r="CG212" s="276"/>
      <c r="CH212" s="276"/>
      <c r="CI212" s="277"/>
      <c r="CJ212" s="276"/>
      <c r="CK212" s="277"/>
      <c r="CL212" s="276"/>
      <c r="CM212" s="277"/>
      <c r="CN212" s="276"/>
      <c r="CO212" s="277"/>
      <c r="CP212" s="276"/>
      <c r="CQ212" s="277"/>
      <c r="CR212" s="276"/>
      <c r="CS212" s="276"/>
      <c r="CT212" s="277"/>
      <c r="CU212" s="276"/>
      <c r="CV212" s="276"/>
      <c r="CW212" s="277"/>
      <c r="CX212" s="276"/>
      <c r="CY212" s="276"/>
      <c r="CZ212" s="276"/>
      <c r="DA212" s="276"/>
      <c r="DB212" s="277"/>
      <c r="DC212" s="276"/>
      <c r="DD212" s="276"/>
      <c r="DE212" s="277"/>
      <c r="DF212" s="276"/>
      <c r="DG212" s="276"/>
      <c r="DH212" s="277"/>
      <c r="DI212" s="276"/>
      <c r="DJ212" s="276"/>
      <c r="DK212" s="276"/>
      <c r="DL212" s="276"/>
      <c r="DM212" s="277"/>
      <c r="DN212" s="276"/>
      <c r="DO212" s="276"/>
      <c r="DP212" s="277"/>
      <c r="DQ212" s="276"/>
      <c r="DR212" s="276"/>
      <c r="DS212" s="276"/>
      <c r="DT212" s="276"/>
      <c r="DU212" s="276"/>
      <c r="DV212" s="276"/>
      <c r="DW212" s="276"/>
      <c r="DX212" s="276"/>
      <c r="DY212" s="276"/>
      <c r="DZ212" s="276"/>
      <c r="EA212" s="276"/>
      <c r="EB212" s="276"/>
      <c r="EC212" s="276"/>
      <c r="ED212" s="276"/>
      <c r="EE212" s="276"/>
      <c r="EF212" s="276"/>
      <c r="EG212" s="276"/>
      <c r="EH212" s="276"/>
      <c r="EI212" s="276"/>
      <c r="EJ212" s="276"/>
      <c r="EK212" s="276"/>
      <c r="EL212" s="276"/>
      <c r="EM212" s="276"/>
      <c r="EN212" s="276"/>
      <c r="EO212" s="276"/>
      <c r="EP212" s="276"/>
      <c r="EQ212" s="276"/>
      <c r="ER212" s="276"/>
      <c r="ES212" s="276"/>
      <c r="ET212" s="276"/>
    </row>
    <row r="213" spans="41:150" x14ac:dyDescent="0.25">
      <c r="AO213" s="276"/>
      <c r="AP213" s="276"/>
      <c r="AS213" s="276"/>
      <c r="AT213" s="277"/>
      <c r="AU213" s="276"/>
      <c r="AV213" s="276"/>
      <c r="AW213" s="277"/>
      <c r="AX213" s="276"/>
      <c r="AY213" s="276"/>
      <c r="AZ213" s="276"/>
      <c r="BA213" s="276"/>
      <c r="BB213" s="277"/>
      <c r="BS213" s="276"/>
      <c r="BT213" s="277"/>
      <c r="BU213" s="276"/>
      <c r="BV213" s="277"/>
      <c r="BW213" s="276"/>
      <c r="BX213" s="277"/>
      <c r="BY213" s="276"/>
      <c r="BZ213" s="276"/>
      <c r="CA213" s="277"/>
      <c r="CB213" s="276"/>
      <c r="CC213" s="276"/>
      <c r="CD213" s="276"/>
      <c r="CE213" s="276"/>
      <c r="CF213" s="276"/>
      <c r="CG213" s="276"/>
      <c r="CH213" s="276"/>
      <c r="CI213" s="277"/>
      <c r="CJ213" s="276"/>
      <c r="CK213" s="277"/>
      <c r="CL213" s="276"/>
      <c r="CM213" s="277"/>
      <c r="CN213" s="276"/>
      <c r="CO213" s="277"/>
      <c r="CP213" s="276"/>
      <c r="CQ213" s="277"/>
      <c r="CR213" s="276"/>
      <c r="CS213" s="276"/>
      <c r="CT213" s="277"/>
      <c r="CU213" s="276"/>
      <c r="CV213" s="276"/>
      <c r="CW213" s="277"/>
      <c r="CX213" s="276"/>
      <c r="CY213" s="276"/>
      <c r="CZ213" s="276"/>
      <c r="DA213" s="276"/>
      <c r="DB213" s="277"/>
      <c r="DC213" s="276"/>
      <c r="DD213" s="276"/>
      <c r="DE213" s="277"/>
      <c r="DF213" s="276"/>
      <c r="DG213" s="276"/>
      <c r="DH213" s="277"/>
      <c r="DI213" s="276"/>
      <c r="DJ213" s="276"/>
      <c r="DK213" s="276"/>
      <c r="DL213" s="276"/>
      <c r="DM213" s="277"/>
      <c r="DN213" s="276"/>
      <c r="DO213" s="276"/>
      <c r="DP213" s="277"/>
      <c r="DQ213" s="276"/>
      <c r="DR213" s="276"/>
      <c r="DS213" s="276"/>
      <c r="DT213" s="276"/>
      <c r="DU213" s="276"/>
      <c r="DV213" s="276"/>
      <c r="DW213" s="276"/>
      <c r="DX213" s="276"/>
      <c r="DY213" s="276"/>
      <c r="DZ213" s="276"/>
      <c r="EA213" s="276"/>
      <c r="EB213" s="276"/>
      <c r="EC213" s="276"/>
      <c r="ED213" s="276"/>
      <c r="EE213" s="276"/>
      <c r="EF213" s="276"/>
      <c r="EG213" s="276"/>
      <c r="EH213" s="276"/>
      <c r="EI213" s="276"/>
      <c r="EJ213" s="276"/>
      <c r="EK213" s="276"/>
      <c r="EL213" s="276"/>
      <c r="EM213" s="276"/>
      <c r="EN213" s="276"/>
      <c r="EO213" s="276"/>
      <c r="EP213" s="276"/>
      <c r="EQ213" s="276"/>
      <c r="ER213" s="276"/>
      <c r="ES213" s="276"/>
      <c r="ET213" s="276"/>
    </row>
    <row r="214" spans="41:150" x14ac:dyDescent="0.25">
      <c r="AO214" s="276"/>
      <c r="AP214" s="276"/>
      <c r="AS214" s="276"/>
      <c r="AT214" s="277"/>
      <c r="AU214" s="276"/>
      <c r="AV214" s="276"/>
      <c r="AW214" s="277"/>
      <c r="AX214" s="276"/>
      <c r="AY214" s="276"/>
      <c r="AZ214" s="276"/>
      <c r="BA214" s="276"/>
      <c r="BB214" s="277"/>
      <c r="BS214" s="276"/>
      <c r="BT214" s="277"/>
      <c r="BU214" s="276"/>
      <c r="BV214" s="277"/>
      <c r="BW214" s="276"/>
      <c r="BX214" s="277"/>
      <c r="BY214" s="276"/>
      <c r="BZ214" s="276"/>
      <c r="CA214" s="277"/>
      <c r="CB214" s="276"/>
      <c r="CC214" s="276"/>
      <c r="CD214" s="276"/>
      <c r="CE214" s="276"/>
      <c r="CF214" s="276"/>
      <c r="CG214" s="276"/>
      <c r="CH214" s="276"/>
      <c r="CI214" s="277"/>
      <c r="CJ214" s="276"/>
      <c r="CK214" s="277"/>
      <c r="CL214" s="276"/>
      <c r="CM214" s="277"/>
      <c r="CN214" s="276"/>
      <c r="CO214" s="277"/>
      <c r="CP214" s="276"/>
      <c r="CQ214" s="277"/>
      <c r="CR214" s="276"/>
      <c r="CS214" s="276"/>
      <c r="CT214" s="277"/>
      <c r="CU214" s="276"/>
      <c r="CV214" s="276"/>
      <c r="CW214" s="277"/>
      <c r="CX214" s="276"/>
      <c r="CY214" s="276"/>
      <c r="CZ214" s="276"/>
      <c r="DA214" s="276"/>
      <c r="DB214" s="277"/>
      <c r="DC214" s="276"/>
      <c r="DD214" s="276"/>
      <c r="DE214" s="277"/>
      <c r="DF214" s="276"/>
      <c r="DG214" s="276"/>
      <c r="DH214" s="277"/>
      <c r="DI214" s="276"/>
      <c r="DJ214" s="276"/>
      <c r="DK214" s="276"/>
      <c r="DL214" s="276"/>
      <c r="DM214" s="277"/>
      <c r="DN214" s="276"/>
      <c r="DO214" s="276"/>
      <c r="DP214" s="277"/>
      <c r="DQ214" s="276"/>
      <c r="DR214" s="276"/>
      <c r="DS214" s="276"/>
      <c r="DT214" s="276"/>
      <c r="DU214" s="276"/>
      <c r="DV214" s="276"/>
      <c r="DW214" s="276"/>
      <c r="DX214" s="276"/>
      <c r="DY214" s="276"/>
      <c r="DZ214" s="276"/>
      <c r="EA214" s="276"/>
      <c r="EB214" s="276"/>
      <c r="EC214" s="276"/>
      <c r="ED214" s="276"/>
      <c r="EE214" s="276"/>
      <c r="EF214" s="276"/>
      <c r="EG214" s="276"/>
      <c r="EH214" s="276"/>
      <c r="EI214" s="276"/>
      <c r="EJ214" s="276"/>
      <c r="EK214" s="276"/>
      <c r="EL214" s="276"/>
      <c r="EM214" s="276"/>
      <c r="EN214" s="276"/>
      <c r="EO214" s="276"/>
      <c r="EP214" s="276"/>
      <c r="EQ214" s="276"/>
      <c r="ER214" s="276"/>
      <c r="ES214" s="276"/>
      <c r="ET214" s="276"/>
    </row>
    <row r="215" spans="41:150" x14ac:dyDescent="0.25">
      <c r="AO215" s="276"/>
      <c r="AP215" s="276"/>
      <c r="AS215" s="276"/>
      <c r="AT215" s="277"/>
      <c r="AU215" s="276"/>
      <c r="AV215" s="276"/>
      <c r="AW215" s="277"/>
      <c r="AX215" s="276"/>
      <c r="AY215" s="276"/>
      <c r="AZ215" s="276"/>
      <c r="BA215" s="276"/>
      <c r="BB215" s="277"/>
      <c r="BS215" s="276"/>
      <c r="BT215" s="277"/>
      <c r="BU215" s="276"/>
      <c r="BV215" s="277"/>
      <c r="BW215" s="276"/>
      <c r="BX215" s="277"/>
      <c r="BY215" s="276"/>
      <c r="BZ215" s="276"/>
      <c r="CA215" s="277"/>
      <c r="CB215" s="276"/>
      <c r="CC215" s="276"/>
      <c r="CD215" s="276"/>
      <c r="CE215" s="276"/>
      <c r="CF215" s="276"/>
      <c r="CG215" s="276"/>
      <c r="CH215" s="276"/>
      <c r="CI215" s="277"/>
      <c r="CJ215" s="276"/>
      <c r="CK215" s="277"/>
      <c r="CL215" s="276"/>
      <c r="CM215" s="277"/>
      <c r="CN215" s="276"/>
      <c r="CO215" s="277"/>
      <c r="CP215" s="276"/>
      <c r="CQ215" s="277"/>
      <c r="CR215" s="276"/>
      <c r="CS215" s="276"/>
      <c r="CT215" s="277"/>
      <c r="CU215" s="276"/>
      <c r="CV215" s="276"/>
      <c r="CW215" s="277"/>
      <c r="CX215" s="276"/>
      <c r="CY215" s="276"/>
      <c r="CZ215" s="276"/>
      <c r="DA215" s="276"/>
      <c r="DB215" s="277"/>
      <c r="DC215" s="276"/>
      <c r="DD215" s="276"/>
      <c r="DE215" s="277"/>
      <c r="DF215" s="276"/>
      <c r="DG215" s="276"/>
      <c r="DH215" s="277"/>
      <c r="DI215" s="276"/>
      <c r="DJ215" s="276"/>
      <c r="DK215" s="276"/>
      <c r="DL215" s="276"/>
      <c r="DM215" s="277"/>
      <c r="DN215" s="276"/>
      <c r="DO215" s="276"/>
      <c r="DP215" s="277"/>
      <c r="DQ215" s="276"/>
      <c r="DR215" s="276"/>
      <c r="DS215" s="276"/>
      <c r="DT215" s="276"/>
      <c r="DU215" s="276"/>
      <c r="DV215" s="276"/>
      <c r="DW215" s="276"/>
      <c r="DX215" s="276"/>
      <c r="DY215" s="276"/>
      <c r="DZ215" s="276"/>
      <c r="EA215" s="276"/>
      <c r="EB215" s="276"/>
      <c r="EC215" s="276"/>
      <c r="ED215" s="276"/>
      <c r="EE215" s="276"/>
      <c r="EF215" s="276"/>
      <c r="EG215" s="276"/>
      <c r="EH215" s="276"/>
      <c r="EI215" s="276"/>
      <c r="EJ215" s="276"/>
      <c r="EK215" s="276"/>
      <c r="EL215" s="276"/>
      <c r="EM215" s="276"/>
      <c r="EN215" s="276"/>
      <c r="EO215" s="276"/>
      <c r="EP215" s="276"/>
      <c r="EQ215" s="276"/>
      <c r="ER215" s="276"/>
      <c r="ES215" s="276"/>
      <c r="ET215" s="276"/>
    </row>
    <row r="216" spans="41:150" x14ac:dyDescent="0.25">
      <c r="AO216" s="276"/>
      <c r="AP216" s="276"/>
      <c r="AS216" s="276"/>
      <c r="AT216" s="277"/>
      <c r="AU216" s="276"/>
      <c r="AV216" s="276"/>
      <c r="AW216" s="277"/>
      <c r="AX216" s="276"/>
      <c r="AY216" s="276"/>
      <c r="AZ216" s="276"/>
      <c r="BA216" s="276"/>
      <c r="BB216" s="277"/>
      <c r="BS216" s="276"/>
      <c r="BT216" s="277"/>
      <c r="BU216" s="276"/>
      <c r="BV216" s="277"/>
      <c r="BW216" s="276"/>
      <c r="BX216" s="277"/>
      <c r="BY216" s="276"/>
      <c r="BZ216" s="276"/>
      <c r="CA216" s="277"/>
      <c r="CB216" s="276"/>
      <c r="CC216" s="276"/>
      <c r="CD216" s="276"/>
      <c r="CE216" s="276"/>
      <c r="CF216" s="276"/>
      <c r="CG216" s="276"/>
      <c r="CH216" s="276"/>
      <c r="CI216" s="277"/>
      <c r="CJ216" s="276"/>
      <c r="CK216" s="277"/>
      <c r="CL216" s="276"/>
      <c r="CM216" s="277"/>
      <c r="CN216" s="276"/>
      <c r="CO216" s="277"/>
      <c r="CP216" s="276"/>
      <c r="CQ216" s="277"/>
      <c r="CR216" s="276"/>
      <c r="CS216" s="276"/>
      <c r="CT216" s="277"/>
      <c r="CU216" s="276"/>
      <c r="CV216" s="276"/>
      <c r="CW216" s="277"/>
      <c r="CX216" s="276"/>
      <c r="CY216" s="276"/>
      <c r="CZ216" s="276"/>
      <c r="DA216" s="276"/>
      <c r="DB216" s="277"/>
      <c r="DC216" s="276"/>
      <c r="DD216" s="276"/>
      <c r="DE216" s="277"/>
      <c r="DF216" s="276"/>
      <c r="DG216" s="276"/>
      <c r="DH216" s="277"/>
      <c r="DI216" s="276"/>
      <c r="DJ216" s="276"/>
      <c r="DK216" s="276"/>
      <c r="DL216" s="276"/>
      <c r="DM216" s="277"/>
      <c r="DN216" s="276"/>
      <c r="DO216" s="276"/>
      <c r="DP216" s="277"/>
      <c r="DQ216" s="276"/>
      <c r="DR216" s="276"/>
      <c r="DS216" s="276"/>
      <c r="DT216" s="276"/>
      <c r="DU216" s="276"/>
      <c r="DV216" s="276"/>
      <c r="DW216" s="276"/>
      <c r="DX216" s="276"/>
      <c r="DY216" s="276"/>
      <c r="DZ216" s="276"/>
      <c r="EA216" s="276"/>
      <c r="EB216" s="276"/>
      <c r="EC216" s="276"/>
      <c r="ED216" s="276"/>
      <c r="EE216" s="276"/>
      <c r="EF216" s="276"/>
      <c r="EG216" s="276"/>
      <c r="EH216" s="276"/>
      <c r="EI216" s="276"/>
      <c r="EJ216" s="276"/>
      <c r="EK216" s="276"/>
      <c r="EL216" s="276"/>
      <c r="EM216" s="276"/>
      <c r="EN216" s="276"/>
      <c r="EO216" s="276"/>
      <c r="EP216" s="276"/>
      <c r="EQ216" s="276"/>
      <c r="ER216" s="276"/>
      <c r="ES216" s="276"/>
      <c r="ET216" s="276"/>
    </row>
    <row r="217" spans="41:150" x14ac:dyDescent="0.25">
      <c r="AO217" s="276"/>
      <c r="AP217" s="276"/>
      <c r="AS217" s="276"/>
      <c r="AT217" s="277"/>
      <c r="AU217" s="276"/>
      <c r="AV217" s="276"/>
      <c r="AW217" s="277"/>
      <c r="AX217" s="276"/>
      <c r="AY217" s="276"/>
      <c r="AZ217" s="276"/>
      <c r="BA217" s="276"/>
      <c r="BB217" s="277"/>
      <c r="BS217" s="276"/>
      <c r="BT217" s="277"/>
      <c r="BU217" s="276"/>
      <c r="BV217" s="277"/>
      <c r="BW217" s="276"/>
      <c r="BX217" s="277"/>
      <c r="BY217" s="276"/>
      <c r="BZ217" s="276"/>
      <c r="CA217" s="277"/>
      <c r="CB217" s="276"/>
      <c r="CC217" s="276"/>
      <c r="CD217" s="276"/>
      <c r="CE217" s="276"/>
      <c r="CF217" s="276"/>
      <c r="CG217" s="276"/>
      <c r="CH217" s="276"/>
      <c r="CI217" s="277"/>
      <c r="CJ217" s="276"/>
      <c r="CK217" s="277"/>
      <c r="CL217" s="276"/>
      <c r="CM217" s="277"/>
      <c r="CN217" s="276"/>
      <c r="CO217" s="277"/>
      <c r="CP217" s="276"/>
      <c r="CQ217" s="277"/>
      <c r="CR217" s="276"/>
      <c r="CS217" s="276"/>
      <c r="CT217" s="277"/>
      <c r="CU217" s="276"/>
      <c r="CV217" s="276"/>
      <c r="CW217" s="277"/>
      <c r="CX217" s="276"/>
      <c r="CY217" s="276"/>
      <c r="CZ217" s="276"/>
      <c r="DA217" s="276"/>
      <c r="DB217" s="277"/>
      <c r="DC217" s="276"/>
      <c r="DD217" s="276"/>
      <c r="DE217" s="277"/>
      <c r="DF217" s="276"/>
      <c r="DG217" s="276"/>
      <c r="DH217" s="277"/>
      <c r="DI217" s="276"/>
      <c r="DJ217" s="276"/>
      <c r="DK217" s="276"/>
      <c r="DL217" s="276"/>
      <c r="DM217" s="277"/>
      <c r="DN217" s="276"/>
      <c r="DO217" s="276"/>
      <c r="DP217" s="277"/>
      <c r="DQ217" s="276"/>
      <c r="DR217" s="276"/>
      <c r="DS217" s="276"/>
      <c r="DT217" s="276"/>
      <c r="DU217" s="276"/>
      <c r="DV217" s="276"/>
      <c r="DW217" s="276"/>
      <c r="DX217" s="276"/>
      <c r="DY217" s="276"/>
      <c r="DZ217" s="276"/>
      <c r="EA217" s="276"/>
      <c r="EB217" s="276"/>
      <c r="EC217" s="276"/>
      <c r="ED217" s="276"/>
      <c r="EE217" s="276"/>
      <c r="EF217" s="276"/>
      <c r="EG217" s="276"/>
      <c r="EH217" s="276"/>
      <c r="EI217" s="276"/>
      <c r="EJ217" s="276"/>
      <c r="EK217" s="276"/>
      <c r="EL217" s="276"/>
      <c r="EM217" s="276"/>
      <c r="EN217" s="276"/>
      <c r="EO217" s="276"/>
      <c r="EP217" s="276"/>
      <c r="EQ217" s="276"/>
      <c r="ER217" s="276"/>
      <c r="ES217" s="276"/>
      <c r="ET217" s="276"/>
    </row>
    <row r="218" spans="41:150" x14ac:dyDescent="0.25">
      <c r="AO218" s="276"/>
      <c r="AP218" s="276"/>
      <c r="AS218" s="276"/>
      <c r="AT218" s="277"/>
      <c r="AU218" s="276"/>
      <c r="AV218" s="276"/>
      <c r="AW218" s="277"/>
      <c r="AX218" s="276"/>
      <c r="AY218" s="276"/>
      <c r="AZ218" s="276"/>
      <c r="BA218" s="276"/>
      <c r="BB218" s="277"/>
      <c r="BS218" s="276"/>
      <c r="BT218" s="277"/>
      <c r="BU218" s="276"/>
      <c r="BV218" s="277"/>
      <c r="BW218" s="276"/>
      <c r="BX218" s="277"/>
      <c r="BY218" s="276"/>
      <c r="BZ218" s="276"/>
      <c r="CA218" s="277"/>
      <c r="CB218" s="276"/>
      <c r="CC218" s="276"/>
      <c r="CD218" s="276"/>
      <c r="CE218" s="276"/>
      <c r="CF218" s="276"/>
      <c r="CG218" s="276"/>
      <c r="CH218" s="276"/>
      <c r="CI218" s="277"/>
      <c r="CJ218" s="276"/>
      <c r="CK218" s="277"/>
      <c r="CL218" s="276"/>
      <c r="CM218" s="277"/>
      <c r="CN218" s="276"/>
      <c r="CO218" s="277"/>
      <c r="CP218" s="276"/>
      <c r="CQ218" s="277"/>
      <c r="CR218" s="276"/>
      <c r="CS218" s="276"/>
      <c r="CT218" s="277"/>
      <c r="CU218" s="276"/>
      <c r="CV218" s="276"/>
      <c r="CW218" s="277"/>
      <c r="CX218" s="276"/>
      <c r="CY218" s="276"/>
      <c r="CZ218" s="276"/>
      <c r="DA218" s="276"/>
      <c r="DB218" s="277"/>
      <c r="DC218" s="276"/>
      <c r="DD218" s="276"/>
      <c r="DE218" s="277"/>
      <c r="DF218" s="276"/>
      <c r="DG218" s="276"/>
      <c r="DH218" s="277"/>
      <c r="DI218" s="276"/>
      <c r="DJ218" s="276"/>
      <c r="DK218" s="276"/>
      <c r="DL218" s="276"/>
      <c r="DM218" s="277"/>
      <c r="DN218" s="276"/>
      <c r="DO218" s="276"/>
      <c r="DP218" s="277"/>
      <c r="DQ218" s="276"/>
      <c r="DR218" s="276"/>
      <c r="DS218" s="276"/>
      <c r="DT218" s="276"/>
      <c r="DU218" s="276"/>
      <c r="DV218" s="276"/>
      <c r="DW218" s="276"/>
      <c r="DX218" s="276"/>
      <c r="DY218" s="276"/>
      <c r="DZ218" s="276"/>
      <c r="EA218" s="276"/>
      <c r="EB218" s="276"/>
      <c r="EC218" s="276"/>
      <c r="ED218" s="276"/>
      <c r="EE218" s="276"/>
      <c r="EF218" s="276"/>
      <c r="EG218" s="276"/>
      <c r="EH218" s="276"/>
      <c r="EI218" s="276"/>
      <c r="EJ218" s="276"/>
      <c r="EK218" s="276"/>
      <c r="EL218" s="276"/>
      <c r="EM218" s="276"/>
      <c r="EN218" s="276"/>
      <c r="EO218" s="276"/>
      <c r="EP218" s="276"/>
      <c r="EQ218" s="276"/>
      <c r="ER218" s="276"/>
      <c r="ES218" s="276"/>
      <c r="ET218" s="276"/>
    </row>
    <row r="219" spans="41:150" x14ac:dyDescent="0.25">
      <c r="AO219" s="276"/>
      <c r="AP219" s="276"/>
      <c r="AS219" s="276"/>
      <c r="AT219" s="277"/>
      <c r="AU219" s="276"/>
      <c r="AV219" s="276"/>
      <c r="AW219" s="277"/>
      <c r="AX219" s="276"/>
      <c r="AY219" s="276"/>
      <c r="AZ219" s="276"/>
      <c r="BA219" s="276"/>
      <c r="BB219" s="277"/>
      <c r="BS219" s="276"/>
      <c r="BT219" s="277"/>
      <c r="BU219" s="276"/>
      <c r="BV219" s="277"/>
      <c r="BW219" s="276"/>
      <c r="BX219" s="277"/>
      <c r="BY219" s="276"/>
      <c r="BZ219" s="276"/>
      <c r="CA219" s="277"/>
      <c r="CB219" s="276"/>
      <c r="CC219" s="276"/>
      <c r="CD219" s="276"/>
      <c r="CE219" s="276"/>
      <c r="CF219" s="276"/>
      <c r="CG219" s="276"/>
      <c r="CH219" s="276"/>
      <c r="CI219" s="277"/>
      <c r="CJ219" s="276"/>
      <c r="CK219" s="277"/>
      <c r="CL219" s="276"/>
      <c r="CM219" s="277"/>
      <c r="CN219" s="276"/>
      <c r="CO219" s="277"/>
      <c r="CP219" s="276"/>
      <c r="CQ219" s="277"/>
      <c r="CR219" s="276"/>
      <c r="CS219" s="276"/>
      <c r="CT219" s="277"/>
      <c r="CU219" s="276"/>
      <c r="CV219" s="276"/>
      <c r="CW219" s="277"/>
      <c r="CX219" s="276"/>
      <c r="CY219" s="276"/>
      <c r="CZ219" s="276"/>
      <c r="DA219" s="276"/>
      <c r="DB219" s="277"/>
      <c r="DC219" s="276"/>
      <c r="DD219" s="276"/>
      <c r="DE219" s="277"/>
      <c r="DF219" s="276"/>
      <c r="DG219" s="276"/>
      <c r="DH219" s="277"/>
      <c r="DI219" s="276"/>
      <c r="DJ219" s="276"/>
      <c r="DK219" s="276"/>
      <c r="DL219" s="276"/>
      <c r="DM219" s="277"/>
      <c r="DN219" s="276"/>
      <c r="DO219" s="276"/>
      <c r="DP219" s="277"/>
      <c r="DQ219" s="276"/>
      <c r="DR219" s="276"/>
      <c r="DS219" s="276"/>
      <c r="DT219" s="276"/>
      <c r="DU219" s="276"/>
      <c r="DV219" s="276"/>
      <c r="DW219" s="276"/>
      <c r="DX219" s="276"/>
      <c r="DY219" s="276"/>
      <c r="DZ219" s="276"/>
      <c r="EA219" s="276"/>
      <c r="EB219" s="276"/>
      <c r="EC219" s="276"/>
      <c r="ED219" s="276"/>
      <c r="EE219" s="276"/>
      <c r="EF219" s="276"/>
      <c r="EG219" s="276"/>
      <c r="EH219" s="276"/>
      <c r="EI219" s="276"/>
      <c r="EJ219" s="276"/>
      <c r="EK219" s="276"/>
      <c r="EL219" s="276"/>
      <c r="EM219" s="276"/>
      <c r="EN219" s="276"/>
      <c r="EO219" s="276"/>
      <c r="EP219" s="276"/>
      <c r="EQ219" s="276"/>
      <c r="ER219" s="276"/>
      <c r="ES219" s="276"/>
      <c r="ET219" s="276"/>
    </row>
    <row r="220" spans="41:150" x14ac:dyDescent="0.25">
      <c r="AO220" s="276"/>
      <c r="AP220" s="276"/>
      <c r="AS220" s="276"/>
      <c r="AT220" s="277"/>
      <c r="AU220" s="276"/>
      <c r="AV220" s="276"/>
      <c r="AW220" s="277"/>
      <c r="AX220" s="276"/>
      <c r="AY220" s="276"/>
      <c r="AZ220" s="276"/>
      <c r="BA220" s="276"/>
      <c r="BB220" s="277"/>
      <c r="BS220" s="276"/>
      <c r="BT220" s="277"/>
      <c r="BU220" s="276"/>
      <c r="BV220" s="277"/>
      <c r="BW220" s="276"/>
      <c r="BX220" s="277"/>
      <c r="BY220" s="276"/>
      <c r="BZ220" s="276"/>
      <c r="CA220" s="277"/>
      <c r="CB220" s="276"/>
      <c r="CC220" s="276"/>
      <c r="CD220" s="276"/>
      <c r="CE220" s="276"/>
      <c r="CF220" s="276"/>
      <c r="CG220" s="276"/>
      <c r="CH220" s="276"/>
      <c r="CI220" s="277"/>
      <c r="CJ220" s="276"/>
      <c r="CK220" s="277"/>
      <c r="CL220" s="276"/>
      <c r="CM220" s="277"/>
      <c r="CN220" s="276"/>
      <c r="CO220" s="277"/>
      <c r="CP220" s="276"/>
      <c r="CQ220" s="277"/>
      <c r="CR220" s="276"/>
      <c r="CS220" s="276"/>
      <c r="CT220" s="277"/>
      <c r="CU220" s="276"/>
      <c r="CV220" s="276"/>
      <c r="CW220" s="277"/>
      <c r="CX220" s="276"/>
      <c r="CY220" s="276"/>
      <c r="CZ220" s="276"/>
      <c r="DA220" s="276"/>
      <c r="DB220" s="277"/>
      <c r="DC220" s="276"/>
      <c r="DD220" s="276"/>
      <c r="DE220" s="277"/>
      <c r="DF220" s="276"/>
      <c r="DG220" s="276"/>
      <c r="DH220" s="277"/>
      <c r="DI220" s="276"/>
      <c r="DJ220" s="276"/>
      <c r="DK220" s="276"/>
      <c r="DL220" s="276"/>
      <c r="DM220" s="277"/>
      <c r="DN220" s="276"/>
      <c r="DO220" s="276"/>
      <c r="DP220" s="277"/>
      <c r="DQ220" s="276"/>
      <c r="DR220" s="276"/>
      <c r="DS220" s="276"/>
      <c r="DT220" s="276"/>
      <c r="DU220" s="276"/>
      <c r="DV220" s="276"/>
      <c r="DW220" s="276"/>
      <c r="DX220" s="276"/>
      <c r="DY220" s="276"/>
      <c r="DZ220" s="276"/>
      <c r="EA220" s="276"/>
      <c r="EB220" s="276"/>
      <c r="EC220" s="276"/>
      <c r="ED220" s="276"/>
      <c r="EE220" s="276"/>
      <c r="EF220" s="276"/>
      <c r="EG220" s="276"/>
      <c r="EH220" s="276"/>
      <c r="EI220" s="276"/>
      <c r="EJ220" s="276"/>
      <c r="EK220" s="276"/>
      <c r="EL220" s="276"/>
      <c r="EM220" s="276"/>
      <c r="EN220" s="276"/>
      <c r="EO220" s="276"/>
      <c r="EP220" s="276"/>
      <c r="EQ220" s="276"/>
      <c r="ER220" s="276"/>
      <c r="ES220" s="276"/>
      <c r="ET220" s="276"/>
    </row>
    <row r="221" spans="41:150" x14ac:dyDescent="0.25">
      <c r="AO221" s="276"/>
      <c r="AP221" s="276"/>
      <c r="AS221" s="276"/>
      <c r="AT221" s="277"/>
      <c r="AU221" s="276"/>
      <c r="AV221" s="276"/>
      <c r="AW221" s="277"/>
      <c r="AX221" s="276"/>
      <c r="AY221" s="276"/>
      <c r="AZ221" s="276"/>
      <c r="BA221" s="276"/>
      <c r="BB221" s="277"/>
      <c r="BS221" s="276"/>
      <c r="BT221" s="277"/>
      <c r="BU221" s="276"/>
      <c r="BV221" s="277"/>
      <c r="BW221" s="276"/>
      <c r="BX221" s="277"/>
      <c r="BY221" s="276"/>
      <c r="BZ221" s="276"/>
      <c r="CA221" s="277"/>
      <c r="CB221" s="276"/>
      <c r="CC221" s="276"/>
      <c r="CD221" s="276"/>
      <c r="CE221" s="276"/>
      <c r="CF221" s="276"/>
      <c r="CG221" s="276"/>
      <c r="CH221" s="276"/>
      <c r="CI221" s="277"/>
      <c r="CJ221" s="276"/>
      <c r="CK221" s="277"/>
      <c r="CL221" s="276"/>
      <c r="CM221" s="277"/>
      <c r="CN221" s="276"/>
      <c r="CO221" s="277"/>
      <c r="CP221" s="276"/>
      <c r="CQ221" s="277"/>
      <c r="CR221" s="276"/>
      <c r="CS221" s="276"/>
      <c r="CT221" s="277"/>
      <c r="CU221" s="276"/>
      <c r="CV221" s="276"/>
      <c r="CW221" s="277"/>
      <c r="CX221" s="276"/>
      <c r="CY221" s="276"/>
      <c r="CZ221" s="276"/>
      <c r="DA221" s="276"/>
      <c r="DB221" s="277"/>
      <c r="DC221" s="276"/>
      <c r="DD221" s="276"/>
      <c r="DE221" s="277"/>
      <c r="DF221" s="276"/>
      <c r="DG221" s="276"/>
      <c r="DH221" s="277"/>
      <c r="DI221" s="276"/>
      <c r="DJ221" s="276"/>
      <c r="DK221" s="276"/>
      <c r="DL221" s="276"/>
      <c r="DM221" s="277"/>
      <c r="DN221" s="276"/>
      <c r="DO221" s="276"/>
      <c r="DP221" s="277"/>
      <c r="DQ221" s="276"/>
      <c r="DR221" s="276"/>
      <c r="DS221" s="276"/>
      <c r="DT221" s="276"/>
      <c r="DU221" s="276"/>
      <c r="DV221" s="276"/>
      <c r="DW221" s="276"/>
      <c r="DX221" s="276"/>
      <c r="DY221" s="276"/>
      <c r="DZ221" s="276"/>
      <c r="EA221" s="276"/>
      <c r="EB221" s="276"/>
      <c r="EC221" s="276"/>
      <c r="ED221" s="276"/>
      <c r="EE221" s="276"/>
      <c r="EF221" s="276"/>
      <c r="EG221" s="276"/>
      <c r="EH221" s="276"/>
      <c r="EI221" s="276"/>
      <c r="EJ221" s="276"/>
      <c r="EK221" s="276"/>
      <c r="EL221" s="276"/>
      <c r="EM221" s="276"/>
      <c r="EN221" s="276"/>
      <c r="EO221" s="276"/>
      <c r="EP221" s="276"/>
      <c r="EQ221" s="276"/>
      <c r="ER221" s="276"/>
      <c r="ES221" s="276"/>
      <c r="ET221" s="276"/>
    </row>
    <row r="222" spans="41:150" x14ac:dyDescent="0.25">
      <c r="AO222" s="276"/>
      <c r="AP222" s="276"/>
      <c r="AS222" s="276"/>
      <c r="AT222" s="277"/>
      <c r="AU222" s="276"/>
      <c r="AV222" s="276"/>
      <c r="AW222" s="277"/>
      <c r="AX222" s="276"/>
      <c r="AY222" s="276"/>
      <c r="AZ222" s="276"/>
      <c r="BA222" s="276"/>
      <c r="BB222" s="277"/>
      <c r="BS222" s="276"/>
      <c r="BT222" s="277"/>
      <c r="BU222" s="276"/>
      <c r="BV222" s="277"/>
      <c r="BW222" s="276"/>
      <c r="BX222" s="277"/>
      <c r="BY222" s="276"/>
      <c r="BZ222" s="276"/>
      <c r="CA222" s="277"/>
      <c r="CB222" s="276"/>
      <c r="CC222" s="276"/>
      <c r="CD222" s="276"/>
      <c r="CE222" s="276"/>
      <c r="CF222" s="276"/>
      <c r="CG222" s="276"/>
      <c r="CH222" s="276"/>
      <c r="CI222" s="277"/>
      <c r="CJ222" s="276"/>
      <c r="CK222" s="277"/>
      <c r="CL222" s="276"/>
      <c r="CM222" s="277"/>
      <c r="CN222" s="276"/>
      <c r="CO222" s="277"/>
      <c r="CP222" s="276"/>
      <c r="CQ222" s="277"/>
      <c r="CR222" s="276"/>
      <c r="CS222" s="276"/>
      <c r="CT222" s="277"/>
      <c r="CU222" s="276"/>
      <c r="CV222" s="276"/>
      <c r="CW222" s="277"/>
      <c r="CX222" s="276"/>
      <c r="CY222" s="276"/>
      <c r="CZ222" s="276"/>
      <c r="DA222" s="276"/>
      <c r="DB222" s="277"/>
      <c r="DC222" s="276"/>
      <c r="DD222" s="276"/>
      <c r="DE222" s="277"/>
      <c r="DF222" s="276"/>
      <c r="DG222" s="276"/>
      <c r="DH222" s="277"/>
      <c r="DI222" s="276"/>
      <c r="DJ222" s="276"/>
      <c r="DK222" s="276"/>
      <c r="DL222" s="276"/>
      <c r="DM222" s="277"/>
      <c r="DN222" s="276"/>
      <c r="DO222" s="276"/>
      <c r="DP222" s="277"/>
      <c r="DQ222" s="276"/>
      <c r="DR222" s="276"/>
      <c r="DS222" s="276"/>
      <c r="DT222" s="276"/>
      <c r="DU222" s="276"/>
      <c r="DV222" s="276"/>
      <c r="DW222" s="276"/>
      <c r="DX222" s="276"/>
      <c r="DY222" s="276"/>
      <c r="DZ222" s="276"/>
      <c r="EA222" s="276"/>
      <c r="EB222" s="276"/>
      <c r="EC222" s="276"/>
      <c r="ED222" s="276"/>
      <c r="EE222" s="276"/>
      <c r="EF222" s="276"/>
      <c r="EG222" s="276"/>
      <c r="EH222" s="276"/>
      <c r="EI222" s="276"/>
      <c r="EJ222" s="276"/>
      <c r="EK222" s="276"/>
      <c r="EL222" s="276"/>
      <c r="EM222" s="276"/>
      <c r="EN222" s="276"/>
      <c r="EO222" s="276"/>
      <c r="EP222" s="276"/>
      <c r="EQ222" s="276"/>
      <c r="ER222" s="276"/>
      <c r="ES222" s="276"/>
      <c r="ET222" s="276"/>
    </row>
    <row r="223" spans="41:150" x14ac:dyDescent="0.25">
      <c r="AO223" s="276"/>
      <c r="AP223" s="276"/>
      <c r="AS223" s="276"/>
      <c r="AT223" s="277"/>
      <c r="AU223" s="276"/>
      <c r="AV223" s="276"/>
      <c r="AW223" s="277"/>
      <c r="AX223" s="276"/>
      <c r="AY223" s="276"/>
      <c r="AZ223" s="276"/>
      <c r="BA223" s="276"/>
      <c r="BB223" s="277"/>
      <c r="BS223" s="276"/>
      <c r="BT223" s="277"/>
      <c r="BU223" s="276"/>
      <c r="BV223" s="277"/>
      <c r="BW223" s="276"/>
      <c r="BX223" s="277"/>
      <c r="BY223" s="276"/>
      <c r="BZ223" s="276"/>
      <c r="CA223" s="277"/>
      <c r="CB223" s="276"/>
      <c r="CC223" s="276"/>
      <c r="CD223" s="276"/>
      <c r="CE223" s="276"/>
      <c r="CF223" s="276"/>
      <c r="CG223" s="276"/>
      <c r="CH223" s="276"/>
      <c r="CI223" s="277"/>
      <c r="CJ223" s="276"/>
      <c r="CK223" s="277"/>
      <c r="CL223" s="276"/>
      <c r="CM223" s="277"/>
      <c r="CN223" s="276"/>
      <c r="CO223" s="277"/>
      <c r="CP223" s="276"/>
      <c r="CQ223" s="277"/>
      <c r="CR223" s="276"/>
      <c r="CS223" s="276"/>
      <c r="CT223" s="277"/>
      <c r="CU223" s="276"/>
      <c r="CV223" s="276"/>
      <c r="CW223" s="277"/>
      <c r="CX223" s="276"/>
      <c r="CY223" s="276"/>
      <c r="CZ223" s="276"/>
      <c r="DA223" s="276"/>
      <c r="DB223" s="277"/>
      <c r="DC223" s="276"/>
      <c r="DD223" s="276"/>
      <c r="DE223" s="277"/>
      <c r="DF223" s="276"/>
      <c r="DG223" s="276"/>
      <c r="DH223" s="277"/>
      <c r="DI223" s="276"/>
      <c r="DJ223" s="276"/>
      <c r="DK223" s="276"/>
      <c r="DL223" s="276"/>
      <c r="DM223" s="277"/>
      <c r="DN223" s="276"/>
      <c r="DO223" s="276"/>
      <c r="DP223" s="277"/>
      <c r="DQ223" s="276"/>
      <c r="DR223" s="276"/>
      <c r="DS223" s="276"/>
      <c r="DT223" s="276"/>
      <c r="DU223" s="276"/>
      <c r="DV223" s="276"/>
      <c r="DW223" s="276"/>
      <c r="DX223" s="276"/>
      <c r="DY223" s="276"/>
      <c r="DZ223" s="276"/>
      <c r="EA223" s="276"/>
      <c r="EB223" s="276"/>
      <c r="EC223" s="276"/>
      <c r="ED223" s="276"/>
      <c r="EE223" s="276"/>
      <c r="EF223" s="276"/>
      <c r="EG223" s="276"/>
      <c r="EH223" s="276"/>
      <c r="EI223" s="276"/>
      <c r="EJ223" s="276"/>
      <c r="EK223" s="276"/>
      <c r="EL223" s="276"/>
      <c r="EM223" s="276"/>
      <c r="EN223" s="276"/>
      <c r="EO223" s="276"/>
      <c r="EP223" s="276"/>
      <c r="EQ223" s="276"/>
      <c r="ER223" s="276"/>
      <c r="ES223" s="276"/>
      <c r="ET223" s="276"/>
    </row>
    <row r="224" spans="41:150" x14ac:dyDescent="0.25">
      <c r="AO224" s="276"/>
      <c r="AP224" s="276"/>
      <c r="AS224" s="276"/>
      <c r="AT224" s="277"/>
      <c r="AU224" s="276"/>
      <c r="AV224" s="276"/>
      <c r="AW224" s="277"/>
      <c r="AX224" s="276"/>
      <c r="AY224" s="276"/>
      <c r="AZ224" s="276"/>
      <c r="BA224" s="276"/>
      <c r="BB224" s="277"/>
      <c r="BS224" s="276"/>
      <c r="BT224" s="277"/>
      <c r="BU224" s="276"/>
      <c r="BV224" s="277"/>
      <c r="BW224" s="276"/>
      <c r="BX224" s="277"/>
      <c r="BY224" s="276"/>
      <c r="BZ224" s="276"/>
      <c r="CA224" s="277"/>
      <c r="CB224" s="276"/>
      <c r="CC224" s="276"/>
      <c r="CD224" s="276"/>
      <c r="CE224" s="276"/>
      <c r="CF224" s="276"/>
      <c r="CG224" s="276"/>
      <c r="CH224" s="276"/>
      <c r="CI224" s="277"/>
      <c r="CJ224" s="276"/>
      <c r="CK224" s="277"/>
      <c r="CL224" s="276"/>
      <c r="CM224" s="277"/>
      <c r="CN224" s="276"/>
      <c r="CO224" s="277"/>
      <c r="CP224" s="276"/>
      <c r="CQ224" s="277"/>
      <c r="CR224" s="276"/>
      <c r="CS224" s="276"/>
      <c r="CT224" s="277"/>
      <c r="CU224" s="276"/>
      <c r="CV224" s="276"/>
      <c r="CW224" s="277"/>
      <c r="CX224" s="276"/>
      <c r="CY224" s="276"/>
      <c r="CZ224" s="276"/>
      <c r="DA224" s="276"/>
      <c r="DB224" s="277"/>
      <c r="DC224" s="276"/>
      <c r="DD224" s="276"/>
      <c r="DE224" s="277"/>
      <c r="DF224" s="276"/>
      <c r="DG224" s="276"/>
      <c r="DH224" s="277"/>
      <c r="DI224" s="276"/>
      <c r="DJ224" s="276"/>
      <c r="DK224" s="276"/>
      <c r="DL224" s="276"/>
      <c r="DM224" s="277"/>
      <c r="DN224" s="276"/>
      <c r="DO224" s="276"/>
      <c r="DP224" s="277"/>
      <c r="DQ224" s="276"/>
      <c r="DR224" s="276"/>
      <c r="DS224" s="276"/>
      <c r="DT224" s="276"/>
      <c r="DU224" s="276"/>
      <c r="DV224" s="276"/>
      <c r="DW224" s="276"/>
      <c r="DX224" s="276"/>
      <c r="DY224" s="276"/>
      <c r="DZ224" s="276"/>
      <c r="EA224" s="276"/>
      <c r="EB224" s="276"/>
      <c r="EC224" s="276"/>
      <c r="ED224" s="276"/>
      <c r="EE224" s="276"/>
      <c r="EF224" s="276"/>
      <c r="EG224" s="276"/>
      <c r="EH224" s="276"/>
      <c r="EI224" s="276"/>
      <c r="EJ224" s="276"/>
      <c r="EK224" s="276"/>
      <c r="EL224" s="276"/>
      <c r="EM224" s="276"/>
      <c r="EN224" s="276"/>
      <c r="EO224" s="276"/>
      <c r="EP224" s="276"/>
      <c r="EQ224" s="276"/>
      <c r="ER224" s="276"/>
      <c r="ES224" s="276"/>
      <c r="ET224" s="276"/>
    </row>
    <row r="225" spans="41:150" x14ac:dyDescent="0.25">
      <c r="AO225" s="276"/>
      <c r="AP225" s="276"/>
      <c r="AS225" s="276"/>
      <c r="AT225" s="277"/>
      <c r="AU225" s="276"/>
      <c r="AV225" s="276"/>
      <c r="AW225" s="277"/>
      <c r="AX225" s="276"/>
      <c r="AY225" s="276"/>
      <c r="AZ225" s="276"/>
      <c r="BA225" s="276"/>
      <c r="BB225" s="277"/>
      <c r="BS225" s="276"/>
      <c r="BT225" s="277"/>
      <c r="BU225" s="276"/>
      <c r="BV225" s="277"/>
      <c r="BW225" s="276"/>
      <c r="BX225" s="277"/>
      <c r="BY225" s="276"/>
      <c r="BZ225" s="276"/>
      <c r="CA225" s="277"/>
      <c r="CB225" s="276"/>
      <c r="CC225" s="276"/>
      <c r="CD225" s="276"/>
      <c r="CE225" s="276"/>
      <c r="CF225" s="276"/>
      <c r="CG225" s="276"/>
      <c r="CH225" s="276"/>
      <c r="CI225" s="277"/>
      <c r="CJ225" s="276"/>
      <c r="CK225" s="277"/>
      <c r="CL225" s="276"/>
      <c r="CM225" s="277"/>
      <c r="CN225" s="276"/>
      <c r="CO225" s="277"/>
      <c r="CP225" s="276"/>
      <c r="CQ225" s="277"/>
      <c r="CR225" s="276"/>
      <c r="CS225" s="276"/>
      <c r="CT225" s="277"/>
      <c r="CU225" s="276"/>
      <c r="CV225" s="276"/>
      <c r="CW225" s="277"/>
      <c r="CX225" s="276"/>
      <c r="CY225" s="276"/>
      <c r="CZ225" s="276"/>
      <c r="DA225" s="276"/>
      <c r="DB225" s="277"/>
      <c r="DC225" s="276"/>
      <c r="DD225" s="276"/>
      <c r="DE225" s="277"/>
      <c r="DF225" s="276"/>
      <c r="DG225" s="276"/>
      <c r="DH225" s="277"/>
      <c r="DI225" s="276"/>
      <c r="DJ225" s="276"/>
      <c r="DK225" s="276"/>
      <c r="DL225" s="276"/>
      <c r="DM225" s="277"/>
      <c r="DN225" s="276"/>
      <c r="DO225" s="276"/>
      <c r="DP225" s="277"/>
      <c r="DQ225" s="276"/>
      <c r="DR225" s="276"/>
      <c r="DS225" s="276"/>
      <c r="DT225" s="276"/>
      <c r="DU225" s="276"/>
      <c r="DV225" s="276"/>
      <c r="DW225" s="276"/>
      <c r="DX225" s="276"/>
      <c r="DY225" s="276"/>
      <c r="DZ225" s="276"/>
      <c r="EA225" s="276"/>
      <c r="EB225" s="276"/>
      <c r="EC225" s="276"/>
      <c r="ED225" s="276"/>
      <c r="EE225" s="276"/>
      <c r="EF225" s="276"/>
      <c r="EG225" s="276"/>
      <c r="EH225" s="276"/>
      <c r="EI225" s="276"/>
      <c r="EJ225" s="276"/>
      <c r="EK225" s="276"/>
      <c r="EL225" s="276"/>
      <c r="EM225" s="276"/>
      <c r="EN225" s="276"/>
      <c r="EO225" s="276"/>
      <c r="EP225" s="276"/>
      <c r="EQ225" s="276"/>
      <c r="ER225" s="276"/>
      <c r="ES225" s="276"/>
      <c r="ET225" s="276"/>
    </row>
    <row r="226" spans="41:150" x14ac:dyDescent="0.25">
      <c r="AO226" s="276"/>
      <c r="AP226" s="276"/>
      <c r="AS226" s="276"/>
      <c r="AT226" s="277"/>
      <c r="AU226" s="276"/>
      <c r="AV226" s="276"/>
      <c r="AW226" s="277"/>
      <c r="AX226" s="276"/>
      <c r="AY226" s="276"/>
      <c r="AZ226" s="276"/>
      <c r="BA226" s="276"/>
      <c r="BB226" s="277"/>
      <c r="BS226" s="276"/>
      <c r="BT226" s="277"/>
      <c r="BU226" s="276"/>
      <c r="BV226" s="277"/>
      <c r="BW226" s="276"/>
      <c r="BX226" s="277"/>
      <c r="BY226" s="276"/>
      <c r="BZ226" s="276"/>
      <c r="CA226" s="277"/>
      <c r="CB226" s="276"/>
      <c r="CC226" s="276"/>
      <c r="CD226" s="276"/>
      <c r="CE226" s="276"/>
      <c r="CF226" s="276"/>
      <c r="CG226" s="276"/>
      <c r="CH226" s="276"/>
      <c r="CI226" s="277"/>
      <c r="CJ226" s="276"/>
      <c r="CK226" s="277"/>
      <c r="CL226" s="276"/>
      <c r="CM226" s="277"/>
      <c r="CN226" s="276"/>
      <c r="CO226" s="277"/>
      <c r="CP226" s="276"/>
      <c r="CQ226" s="277"/>
      <c r="CR226" s="276"/>
      <c r="CS226" s="276"/>
      <c r="CT226" s="277"/>
      <c r="CU226" s="276"/>
      <c r="CV226" s="276"/>
      <c r="CW226" s="277"/>
      <c r="CX226" s="276"/>
      <c r="CY226" s="276"/>
      <c r="CZ226" s="276"/>
      <c r="DA226" s="276"/>
      <c r="DB226" s="277"/>
      <c r="DC226" s="276"/>
      <c r="DD226" s="276"/>
      <c r="DE226" s="277"/>
      <c r="DF226" s="276"/>
      <c r="DG226" s="276"/>
      <c r="DH226" s="277"/>
      <c r="DI226" s="276"/>
      <c r="DJ226" s="276"/>
      <c r="DK226" s="276"/>
      <c r="DL226" s="276"/>
      <c r="DM226" s="277"/>
      <c r="DN226" s="276"/>
      <c r="DO226" s="276"/>
      <c r="DP226" s="277"/>
      <c r="DQ226" s="276"/>
      <c r="DR226" s="276"/>
      <c r="DS226" s="276"/>
      <c r="DT226" s="276"/>
      <c r="DU226" s="276"/>
      <c r="DV226" s="276"/>
      <c r="DW226" s="276"/>
      <c r="DX226" s="276"/>
      <c r="DY226" s="276"/>
      <c r="DZ226" s="276"/>
      <c r="EA226" s="276"/>
      <c r="EB226" s="276"/>
      <c r="EC226" s="276"/>
      <c r="ED226" s="276"/>
      <c r="EE226" s="276"/>
      <c r="EF226" s="276"/>
      <c r="EG226" s="276"/>
      <c r="EH226" s="276"/>
      <c r="EI226" s="276"/>
      <c r="EJ226" s="276"/>
      <c r="EK226" s="276"/>
      <c r="EL226" s="276"/>
      <c r="EM226" s="276"/>
      <c r="EN226" s="276"/>
      <c r="EO226" s="276"/>
      <c r="EP226" s="276"/>
      <c r="EQ226" s="276"/>
      <c r="ER226" s="276"/>
      <c r="ES226" s="276"/>
      <c r="ET226" s="276"/>
    </row>
    <row r="227" spans="41:150" x14ac:dyDescent="0.25">
      <c r="AO227" s="276"/>
      <c r="AP227" s="276"/>
      <c r="AS227" s="276"/>
      <c r="AT227" s="277"/>
      <c r="AU227" s="276"/>
      <c r="AV227" s="276"/>
      <c r="AW227" s="277"/>
      <c r="AX227" s="276"/>
      <c r="AY227" s="276"/>
      <c r="AZ227" s="276"/>
      <c r="BA227" s="276"/>
      <c r="BB227" s="277"/>
      <c r="BS227" s="276"/>
      <c r="BT227" s="277"/>
      <c r="BU227" s="276"/>
      <c r="BV227" s="277"/>
      <c r="BW227" s="276"/>
      <c r="BX227" s="277"/>
      <c r="BY227" s="276"/>
      <c r="BZ227" s="276"/>
      <c r="CA227" s="277"/>
      <c r="CB227" s="276"/>
      <c r="CC227" s="276"/>
      <c r="CD227" s="276"/>
      <c r="CE227" s="276"/>
      <c r="CF227" s="276"/>
      <c r="CG227" s="276"/>
      <c r="CH227" s="276"/>
      <c r="CI227" s="277"/>
      <c r="CJ227" s="276"/>
      <c r="CK227" s="277"/>
      <c r="CL227" s="276"/>
      <c r="CM227" s="277"/>
      <c r="CN227" s="276"/>
      <c r="CO227" s="277"/>
      <c r="CP227" s="276"/>
      <c r="CQ227" s="277"/>
      <c r="CR227" s="276"/>
      <c r="CS227" s="276"/>
      <c r="CT227" s="277"/>
      <c r="CU227" s="276"/>
      <c r="CV227" s="276"/>
      <c r="CW227" s="277"/>
      <c r="CX227" s="276"/>
      <c r="CY227" s="276"/>
      <c r="CZ227" s="276"/>
      <c r="DA227" s="276"/>
      <c r="DB227" s="277"/>
      <c r="DC227" s="276"/>
      <c r="DD227" s="276"/>
      <c r="DE227" s="277"/>
      <c r="DF227" s="276"/>
      <c r="DG227" s="276"/>
      <c r="DH227" s="277"/>
      <c r="DI227" s="276"/>
      <c r="DJ227" s="276"/>
      <c r="DK227" s="276"/>
      <c r="DL227" s="276"/>
      <c r="DM227" s="277"/>
      <c r="DN227" s="276"/>
      <c r="DO227" s="276"/>
      <c r="DP227" s="277"/>
      <c r="DQ227" s="276"/>
      <c r="DR227" s="276"/>
      <c r="DS227" s="276"/>
      <c r="DT227" s="276"/>
      <c r="DU227" s="276"/>
      <c r="DV227" s="276"/>
      <c r="DW227" s="276"/>
      <c r="DX227" s="276"/>
      <c r="DY227" s="276"/>
      <c r="DZ227" s="276"/>
      <c r="EA227" s="276"/>
      <c r="EB227" s="276"/>
      <c r="EC227" s="276"/>
      <c r="ED227" s="276"/>
      <c r="EE227" s="276"/>
      <c r="EF227" s="276"/>
      <c r="EG227" s="276"/>
      <c r="EH227" s="276"/>
      <c r="EI227" s="276"/>
      <c r="EJ227" s="276"/>
      <c r="EK227" s="276"/>
      <c r="EL227" s="276"/>
      <c r="EM227" s="276"/>
      <c r="EN227" s="276"/>
      <c r="EO227" s="276"/>
      <c r="EP227" s="276"/>
      <c r="EQ227" s="276"/>
      <c r="ER227" s="276"/>
      <c r="ES227" s="276"/>
      <c r="ET227" s="276"/>
    </row>
    <row r="228" spans="41:150" x14ac:dyDescent="0.25">
      <c r="AO228" s="276"/>
      <c r="AP228" s="276"/>
      <c r="AS228" s="276"/>
      <c r="AT228" s="277"/>
      <c r="AU228" s="276"/>
      <c r="AV228" s="276"/>
      <c r="AW228" s="277"/>
      <c r="AX228" s="276"/>
      <c r="AY228" s="276"/>
      <c r="AZ228" s="276"/>
      <c r="BA228" s="276"/>
      <c r="BB228" s="277"/>
      <c r="BS228" s="276"/>
      <c r="BT228" s="277"/>
      <c r="BU228" s="276"/>
      <c r="BV228" s="277"/>
      <c r="BW228" s="276"/>
      <c r="BX228" s="277"/>
      <c r="BY228" s="276"/>
      <c r="BZ228" s="276"/>
      <c r="CA228" s="277"/>
      <c r="CB228" s="276"/>
      <c r="CC228" s="276"/>
      <c r="CD228" s="276"/>
      <c r="CE228" s="276"/>
      <c r="CF228" s="276"/>
      <c r="CG228" s="276"/>
      <c r="CH228" s="276"/>
      <c r="CI228" s="277"/>
      <c r="CJ228" s="276"/>
      <c r="CK228" s="277"/>
      <c r="CL228" s="276"/>
      <c r="CM228" s="277"/>
      <c r="CN228" s="276"/>
      <c r="CO228" s="277"/>
      <c r="CP228" s="276"/>
      <c r="CQ228" s="277"/>
      <c r="CR228" s="276"/>
      <c r="CS228" s="276"/>
      <c r="CT228" s="277"/>
      <c r="CU228" s="276"/>
      <c r="CV228" s="276"/>
      <c r="CW228" s="277"/>
      <c r="CX228" s="276"/>
      <c r="CY228" s="276"/>
      <c r="CZ228" s="276"/>
      <c r="DA228" s="276"/>
      <c r="DB228" s="277"/>
      <c r="DC228" s="276"/>
      <c r="DD228" s="276"/>
      <c r="DE228" s="277"/>
      <c r="DF228" s="276"/>
      <c r="DG228" s="276"/>
      <c r="DH228" s="277"/>
      <c r="DI228" s="276"/>
      <c r="DJ228" s="276"/>
      <c r="DK228" s="276"/>
      <c r="DL228" s="276"/>
      <c r="DM228" s="277"/>
      <c r="DN228" s="276"/>
      <c r="DO228" s="276"/>
      <c r="DP228" s="277"/>
      <c r="DQ228" s="276"/>
      <c r="DR228" s="276"/>
      <c r="DS228" s="276"/>
      <c r="DT228" s="276"/>
      <c r="DU228" s="276"/>
      <c r="DV228" s="276"/>
      <c r="DW228" s="276"/>
      <c r="DX228" s="276"/>
      <c r="DY228" s="276"/>
      <c r="DZ228" s="276"/>
      <c r="EA228" s="276"/>
      <c r="EB228" s="276"/>
      <c r="EC228" s="276"/>
      <c r="ED228" s="276"/>
      <c r="EE228" s="276"/>
      <c r="EF228" s="276"/>
      <c r="EG228" s="276"/>
      <c r="EH228" s="276"/>
      <c r="EI228" s="276"/>
      <c r="EJ228" s="276"/>
      <c r="EK228" s="276"/>
      <c r="EL228" s="276"/>
      <c r="EM228" s="276"/>
      <c r="EN228" s="276"/>
      <c r="EO228" s="276"/>
      <c r="EP228" s="276"/>
      <c r="EQ228" s="276"/>
      <c r="ER228" s="276"/>
      <c r="ES228" s="276"/>
      <c r="ET228" s="276"/>
    </row>
    <row r="229" spans="41:150" x14ac:dyDescent="0.25">
      <c r="AO229" s="276"/>
      <c r="AP229" s="276"/>
      <c r="AS229" s="276"/>
      <c r="AT229" s="277"/>
      <c r="AU229" s="276"/>
      <c r="AV229" s="276"/>
      <c r="AW229" s="277"/>
      <c r="AX229" s="276"/>
      <c r="AY229" s="276"/>
      <c r="AZ229" s="276"/>
      <c r="BA229" s="276"/>
      <c r="BB229" s="277"/>
      <c r="BS229" s="276"/>
      <c r="BT229" s="277"/>
      <c r="BU229" s="276"/>
      <c r="BV229" s="277"/>
      <c r="BW229" s="276"/>
      <c r="BX229" s="277"/>
      <c r="BY229" s="276"/>
      <c r="BZ229" s="276"/>
      <c r="CA229" s="277"/>
      <c r="CB229" s="276"/>
      <c r="CC229" s="276"/>
      <c r="CD229" s="276"/>
      <c r="CE229" s="276"/>
      <c r="CF229" s="276"/>
      <c r="CG229" s="276"/>
      <c r="CH229" s="276"/>
      <c r="CI229" s="277"/>
      <c r="CJ229" s="276"/>
      <c r="CK229" s="277"/>
      <c r="CL229" s="276"/>
      <c r="CM229" s="277"/>
      <c r="CN229" s="276"/>
      <c r="CO229" s="277"/>
      <c r="CP229" s="276"/>
      <c r="CQ229" s="277"/>
      <c r="CR229" s="276"/>
      <c r="CS229" s="276"/>
      <c r="CT229" s="277"/>
      <c r="CU229" s="276"/>
      <c r="CV229" s="276"/>
      <c r="CW229" s="277"/>
      <c r="CX229" s="276"/>
      <c r="CY229" s="276"/>
      <c r="CZ229" s="276"/>
      <c r="DA229" s="276"/>
      <c r="DB229" s="277"/>
      <c r="DC229" s="276"/>
      <c r="DD229" s="276"/>
      <c r="DE229" s="277"/>
      <c r="DF229" s="276"/>
      <c r="DG229" s="276"/>
      <c r="DH229" s="277"/>
      <c r="DI229" s="276"/>
      <c r="DJ229" s="276"/>
      <c r="DK229" s="276"/>
      <c r="DL229" s="276"/>
      <c r="DM229" s="277"/>
      <c r="DN229" s="276"/>
      <c r="DO229" s="276"/>
      <c r="DP229" s="277"/>
      <c r="DQ229" s="276"/>
      <c r="DR229" s="276"/>
      <c r="DS229" s="276"/>
      <c r="DT229" s="276"/>
      <c r="DU229" s="276"/>
      <c r="DV229" s="276"/>
      <c r="DW229" s="276"/>
      <c r="DX229" s="276"/>
      <c r="DY229" s="276"/>
      <c r="DZ229" s="276"/>
      <c r="EA229" s="276"/>
      <c r="EB229" s="276"/>
      <c r="EC229" s="276"/>
      <c r="ED229" s="276"/>
      <c r="EE229" s="276"/>
      <c r="EF229" s="276"/>
      <c r="EG229" s="276"/>
      <c r="EH229" s="276"/>
      <c r="EI229" s="276"/>
      <c r="EJ229" s="276"/>
      <c r="EK229" s="276"/>
      <c r="EL229" s="276"/>
      <c r="EM229" s="276"/>
      <c r="EN229" s="276"/>
      <c r="EO229" s="276"/>
      <c r="EP229" s="276"/>
      <c r="EQ229" s="276"/>
      <c r="ER229" s="276"/>
      <c r="ES229" s="276"/>
      <c r="ET229" s="276"/>
    </row>
    <row r="230" spans="41:150" x14ac:dyDescent="0.25">
      <c r="AO230" s="276"/>
      <c r="AP230" s="276"/>
      <c r="AS230" s="276"/>
      <c r="AT230" s="277"/>
      <c r="AU230" s="276"/>
      <c r="AV230" s="276"/>
      <c r="AW230" s="277"/>
      <c r="AX230" s="276"/>
      <c r="AY230" s="276"/>
      <c r="AZ230" s="276"/>
      <c r="BA230" s="276"/>
      <c r="BB230" s="277"/>
      <c r="BS230" s="276"/>
      <c r="BT230" s="277"/>
      <c r="BU230" s="276"/>
      <c r="BV230" s="277"/>
      <c r="BW230" s="276"/>
      <c r="BX230" s="277"/>
      <c r="BY230" s="276"/>
      <c r="BZ230" s="276"/>
      <c r="CA230" s="277"/>
      <c r="CB230" s="276"/>
      <c r="CC230" s="276"/>
      <c r="CD230" s="276"/>
      <c r="CE230" s="276"/>
      <c r="CF230" s="276"/>
      <c r="CG230" s="276"/>
      <c r="CH230" s="276"/>
      <c r="CI230" s="277"/>
      <c r="CJ230" s="276"/>
      <c r="CK230" s="277"/>
      <c r="CL230" s="276"/>
      <c r="CM230" s="277"/>
      <c r="CN230" s="276"/>
      <c r="CO230" s="277"/>
      <c r="CP230" s="276"/>
      <c r="CQ230" s="277"/>
      <c r="CR230" s="276"/>
      <c r="CS230" s="276"/>
      <c r="CT230" s="277"/>
      <c r="CU230" s="276"/>
      <c r="CV230" s="276"/>
      <c r="CW230" s="277"/>
      <c r="CX230" s="276"/>
      <c r="CY230" s="276"/>
      <c r="CZ230" s="276"/>
      <c r="DA230" s="276"/>
      <c r="DB230" s="277"/>
      <c r="DC230" s="276"/>
      <c r="DD230" s="276"/>
      <c r="DE230" s="277"/>
      <c r="DF230" s="276"/>
      <c r="DG230" s="276"/>
      <c r="DH230" s="277"/>
      <c r="DI230" s="276"/>
      <c r="DJ230" s="276"/>
      <c r="DK230" s="276"/>
      <c r="DL230" s="276"/>
      <c r="DM230" s="277"/>
      <c r="DN230" s="276"/>
      <c r="DO230" s="276"/>
      <c r="DP230" s="277"/>
      <c r="DQ230" s="276"/>
      <c r="DR230" s="276"/>
      <c r="DS230" s="276"/>
      <c r="DT230" s="276"/>
      <c r="DU230" s="276"/>
      <c r="DV230" s="276"/>
      <c r="DW230" s="276"/>
      <c r="DX230" s="276"/>
      <c r="DY230" s="276"/>
      <c r="DZ230" s="276"/>
      <c r="EA230" s="276"/>
      <c r="EB230" s="276"/>
      <c r="EC230" s="276"/>
      <c r="ED230" s="276"/>
      <c r="EE230" s="276"/>
      <c r="EF230" s="276"/>
      <c r="EG230" s="276"/>
      <c r="EH230" s="276"/>
      <c r="EI230" s="276"/>
      <c r="EJ230" s="276"/>
      <c r="EK230" s="276"/>
      <c r="EL230" s="276"/>
      <c r="EM230" s="276"/>
      <c r="EN230" s="276"/>
      <c r="EO230" s="276"/>
      <c r="EP230" s="276"/>
      <c r="EQ230" s="276"/>
      <c r="ER230" s="276"/>
      <c r="ES230" s="276"/>
      <c r="ET230" s="276"/>
    </row>
    <row r="231" spans="41:150" x14ac:dyDescent="0.25">
      <c r="AO231" s="276"/>
      <c r="AP231" s="276"/>
      <c r="AS231" s="276"/>
      <c r="AT231" s="277"/>
      <c r="AU231" s="276"/>
      <c r="AV231" s="276"/>
      <c r="AW231" s="277"/>
      <c r="AX231" s="276"/>
      <c r="AY231" s="276"/>
      <c r="AZ231" s="276"/>
      <c r="BA231" s="276"/>
      <c r="BB231" s="277"/>
      <c r="BS231" s="276"/>
      <c r="BT231" s="277"/>
      <c r="BU231" s="276"/>
      <c r="BV231" s="277"/>
      <c r="BW231" s="276"/>
      <c r="BX231" s="277"/>
      <c r="BY231" s="276"/>
      <c r="BZ231" s="276"/>
      <c r="CA231" s="277"/>
      <c r="CB231" s="276"/>
      <c r="CC231" s="276"/>
      <c r="CD231" s="276"/>
      <c r="CE231" s="276"/>
      <c r="CF231" s="276"/>
      <c r="CG231" s="276"/>
      <c r="CH231" s="276"/>
      <c r="CI231" s="277"/>
      <c r="CJ231" s="276"/>
      <c r="CK231" s="277"/>
      <c r="CL231" s="276"/>
      <c r="CM231" s="277"/>
      <c r="CN231" s="276"/>
      <c r="CO231" s="277"/>
      <c r="CP231" s="276"/>
      <c r="CQ231" s="277"/>
      <c r="CR231" s="276"/>
      <c r="CS231" s="276"/>
      <c r="CT231" s="277"/>
      <c r="CU231" s="276"/>
      <c r="CV231" s="276"/>
      <c r="CW231" s="277"/>
      <c r="CX231" s="276"/>
      <c r="CY231" s="276"/>
      <c r="CZ231" s="276"/>
      <c r="DA231" s="276"/>
      <c r="DB231" s="277"/>
      <c r="DC231" s="276"/>
      <c r="DD231" s="276"/>
      <c r="DE231" s="277"/>
      <c r="DF231" s="276"/>
      <c r="DG231" s="276"/>
      <c r="DH231" s="277"/>
      <c r="DI231" s="276"/>
      <c r="DJ231" s="276"/>
      <c r="DK231" s="276"/>
      <c r="DL231" s="276"/>
      <c r="DM231" s="277"/>
      <c r="DN231" s="276"/>
      <c r="DO231" s="276"/>
      <c r="DP231" s="277"/>
      <c r="DQ231" s="276"/>
      <c r="DR231" s="276"/>
      <c r="DS231" s="276"/>
      <c r="DT231" s="276"/>
      <c r="DU231" s="276"/>
      <c r="DV231" s="276"/>
      <c r="DW231" s="276"/>
      <c r="DX231" s="276"/>
      <c r="DY231" s="276"/>
      <c r="DZ231" s="276"/>
      <c r="EA231" s="276"/>
      <c r="EB231" s="276"/>
      <c r="EC231" s="276"/>
      <c r="ED231" s="276"/>
      <c r="EE231" s="276"/>
      <c r="EF231" s="276"/>
      <c r="EG231" s="276"/>
      <c r="EH231" s="276"/>
      <c r="EI231" s="276"/>
      <c r="EJ231" s="276"/>
      <c r="EK231" s="276"/>
      <c r="EL231" s="276"/>
      <c r="EM231" s="276"/>
      <c r="EN231" s="276"/>
      <c r="EO231" s="276"/>
      <c r="EP231" s="276"/>
      <c r="EQ231" s="276"/>
      <c r="ER231" s="276"/>
      <c r="ES231" s="276"/>
      <c r="ET231" s="276"/>
    </row>
    <row r="232" spans="41:150" x14ac:dyDescent="0.25">
      <c r="AO232" s="276"/>
      <c r="AP232" s="276"/>
      <c r="AS232" s="276"/>
      <c r="AT232" s="277"/>
      <c r="AU232" s="276"/>
      <c r="AV232" s="276"/>
      <c r="AW232" s="277"/>
      <c r="AX232" s="276"/>
      <c r="AY232" s="276"/>
      <c r="AZ232" s="276"/>
      <c r="BA232" s="276"/>
      <c r="BB232" s="277"/>
      <c r="BS232" s="276"/>
      <c r="BT232" s="277"/>
      <c r="BU232" s="276"/>
      <c r="BV232" s="277"/>
      <c r="BW232" s="276"/>
      <c r="BX232" s="277"/>
      <c r="BY232" s="276"/>
      <c r="BZ232" s="276"/>
      <c r="CA232" s="277"/>
      <c r="CB232" s="276"/>
      <c r="CC232" s="276"/>
      <c r="CD232" s="276"/>
      <c r="CE232" s="276"/>
      <c r="CF232" s="276"/>
      <c r="CG232" s="276"/>
      <c r="CH232" s="276"/>
      <c r="CI232" s="277"/>
      <c r="CJ232" s="276"/>
      <c r="CK232" s="277"/>
      <c r="CL232" s="276"/>
      <c r="CM232" s="277"/>
      <c r="CN232" s="276"/>
      <c r="CO232" s="277"/>
      <c r="CP232" s="276"/>
      <c r="CQ232" s="277"/>
      <c r="CR232" s="276"/>
      <c r="CS232" s="276"/>
      <c r="CT232" s="277"/>
      <c r="CU232" s="276"/>
      <c r="CV232" s="276"/>
      <c r="CW232" s="277"/>
      <c r="CX232" s="276"/>
      <c r="CY232" s="276"/>
      <c r="CZ232" s="276"/>
      <c r="DA232" s="276"/>
      <c r="DB232" s="277"/>
      <c r="DC232" s="276"/>
      <c r="DD232" s="276"/>
      <c r="DE232" s="277"/>
      <c r="DF232" s="276"/>
      <c r="DG232" s="276"/>
      <c r="DH232" s="277"/>
      <c r="DI232" s="276"/>
      <c r="DJ232" s="276"/>
      <c r="DK232" s="276"/>
      <c r="DL232" s="276"/>
      <c r="DM232" s="277"/>
      <c r="DN232" s="276"/>
      <c r="DO232" s="276"/>
      <c r="DP232" s="277"/>
      <c r="DQ232" s="276"/>
      <c r="DR232" s="276"/>
      <c r="DS232" s="276"/>
      <c r="DT232" s="276"/>
      <c r="DU232" s="276"/>
      <c r="DV232" s="276"/>
      <c r="DW232" s="276"/>
      <c r="DX232" s="276"/>
      <c r="DY232" s="276"/>
      <c r="DZ232" s="276"/>
      <c r="EA232" s="276"/>
      <c r="EB232" s="276"/>
      <c r="EC232" s="276"/>
      <c r="ED232" s="276"/>
      <c r="EE232" s="276"/>
      <c r="EF232" s="276"/>
      <c r="EG232" s="276"/>
      <c r="EH232" s="276"/>
      <c r="EI232" s="276"/>
      <c r="EJ232" s="276"/>
      <c r="EK232" s="276"/>
      <c r="EL232" s="276"/>
      <c r="EM232" s="276"/>
      <c r="EN232" s="276"/>
      <c r="EO232" s="276"/>
      <c r="EP232" s="276"/>
      <c r="EQ232" s="276"/>
      <c r="ER232" s="276"/>
      <c r="ES232" s="276"/>
      <c r="ET232" s="276"/>
    </row>
    <row r="233" spans="41:150" x14ac:dyDescent="0.25">
      <c r="AO233" s="276"/>
      <c r="AP233" s="276"/>
      <c r="AS233" s="276"/>
      <c r="AT233" s="277"/>
      <c r="AU233" s="276"/>
      <c r="AV233" s="276"/>
      <c r="AW233" s="277"/>
      <c r="AX233" s="276"/>
      <c r="AY233" s="276"/>
      <c r="AZ233" s="276"/>
      <c r="BA233" s="276"/>
      <c r="BB233" s="277"/>
      <c r="BS233" s="276"/>
      <c r="BT233" s="277"/>
      <c r="BU233" s="276"/>
      <c r="BV233" s="277"/>
      <c r="BW233" s="276"/>
      <c r="BX233" s="277"/>
      <c r="BY233" s="276"/>
      <c r="BZ233" s="276"/>
      <c r="CA233" s="277"/>
      <c r="CB233" s="276"/>
      <c r="CC233" s="276"/>
      <c r="CD233" s="276"/>
      <c r="CE233" s="276"/>
      <c r="CF233" s="276"/>
      <c r="CG233" s="276"/>
      <c r="CH233" s="276"/>
      <c r="CI233" s="277"/>
      <c r="CJ233" s="276"/>
      <c r="CK233" s="277"/>
      <c r="CL233" s="276"/>
      <c r="CM233" s="277"/>
      <c r="CN233" s="276"/>
      <c r="CO233" s="277"/>
      <c r="CP233" s="276"/>
      <c r="CQ233" s="277"/>
      <c r="CR233" s="276"/>
      <c r="CS233" s="276"/>
      <c r="CT233" s="277"/>
      <c r="CU233" s="276"/>
      <c r="CV233" s="276"/>
      <c r="CW233" s="277"/>
      <c r="CX233" s="276"/>
      <c r="CY233" s="276"/>
      <c r="CZ233" s="276"/>
      <c r="DA233" s="276"/>
      <c r="DB233" s="277"/>
      <c r="DC233" s="276"/>
      <c r="DD233" s="276"/>
      <c r="DE233" s="277"/>
      <c r="DF233" s="276"/>
      <c r="DG233" s="276"/>
      <c r="DH233" s="277"/>
      <c r="DI233" s="276"/>
      <c r="DJ233" s="276"/>
      <c r="DK233" s="276"/>
      <c r="DL233" s="276"/>
      <c r="DM233" s="277"/>
      <c r="DN233" s="276"/>
      <c r="DO233" s="276"/>
      <c r="DP233" s="277"/>
      <c r="DQ233" s="276"/>
      <c r="DR233" s="276"/>
      <c r="DS233" s="276"/>
      <c r="DT233" s="276"/>
      <c r="DU233" s="276"/>
      <c r="DV233" s="276"/>
      <c r="DW233" s="276"/>
      <c r="DX233" s="276"/>
      <c r="DY233" s="276"/>
      <c r="DZ233" s="276"/>
      <c r="EA233" s="276"/>
      <c r="EB233" s="276"/>
      <c r="EC233" s="276"/>
      <c r="ED233" s="276"/>
      <c r="EE233" s="276"/>
      <c r="EF233" s="276"/>
      <c r="EG233" s="276"/>
      <c r="EH233" s="276"/>
      <c r="EI233" s="276"/>
      <c r="EJ233" s="276"/>
      <c r="EK233" s="276"/>
      <c r="EL233" s="276"/>
      <c r="EM233" s="276"/>
      <c r="EN233" s="276"/>
      <c r="EO233" s="276"/>
      <c r="EP233" s="276"/>
      <c r="EQ233" s="276"/>
      <c r="ER233" s="276"/>
      <c r="ES233" s="276"/>
      <c r="ET233" s="276"/>
    </row>
    <row r="234" spans="41:150" x14ac:dyDescent="0.25">
      <c r="AO234" s="276"/>
      <c r="AP234" s="276"/>
      <c r="AS234" s="276"/>
      <c r="AT234" s="277"/>
      <c r="AU234" s="276"/>
      <c r="AV234" s="276"/>
      <c r="AW234" s="277"/>
      <c r="AX234" s="276"/>
      <c r="AY234" s="276"/>
      <c r="AZ234" s="276"/>
      <c r="BA234" s="276"/>
      <c r="BB234" s="277"/>
      <c r="BS234" s="276"/>
      <c r="BT234" s="277"/>
      <c r="BU234" s="276"/>
      <c r="BV234" s="277"/>
      <c r="BW234" s="276"/>
      <c r="BX234" s="277"/>
      <c r="BY234" s="276"/>
      <c r="BZ234" s="276"/>
      <c r="CA234" s="277"/>
      <c r="CB234" s="276"/>
      <c r="CC234" s="276"/>
      <c r="CD234" s="276"/>
      <c r="CE234" s="276"/>
      <c r="CF234" s="276"/>
      <c r="CG234" s="276"/>
      <c r="CH234" s="276"/>
      <c r="CI234" s="277"/>
      <c r="CJ234" s="276"/>
      <c r="CK234" s="277"/>
      <c r="CL234" s="276"/>
      <c r="CM234" s="277"/>
      <c r="CN234" s="276"/>
      <c r="CO234" s="277"/>
      <c r="CP234" s="276"/>
      <c r="CQ234" s="277"/>
      <c r="CR234" s="276"/>
      <c r="CS234" s="276"/>
      <c r="CT234" s="277"/>
      <c r="CU234" s="276"/>
      <c r="CV234" s="276"/>
      <c r="CW234" s="277"/>
      <c r="CX234" s="276"/>
      <c r="CY234" s="276"/>
      <c r="CZ234" s="276"/>
      <c r="DA234" s="276"/>
      <c r="DB234" s="277"/>
      <c r="DC234" s="276"/>
      <c r="DD234" s="276"/>
      <c r="DE234" s="277"/>
      <c r="DF234" s="276"/>
      <c r="DG234" s="276"/>
      <c r="DH234" s="277"/>
      <c r="DI234" s="276"/>
      <c r="DJ234" s="276"/>
      <c r="DK234" s="276"/>
      <c r="DL234" s="276"/>
      <c r="DM234" s="277"/>
      <c r="DN234" s="276"/>
      <c r="DO234" s="276"/>
      <c r="DP234" s="277"/>
      <c r="DQ234" s="276"/>
      <c r="DR234" s="276"/>
      <c r="DS234" s="276"/>
      <c r="DT234" s="276"/>
      <c r="DU234" s="276"/>
      <c r="DV234" s="276"/>
      <c r="DW234" s="276"/>
      <c r="DX234" s="276"/>
      <c r="DY234" s="276"/>
      <c r="DZ234" s="276"/>
      <c r="EA234" s="276"/>
      <c r="EB234" s="276"/>
      <c r="EC234" s="276"/>
      <c r="ED234" s="276"/>
      <c r="EE234" s="276"/>
      <c r="EF234" s="276"/>
      <c r="EG234" s="276"/>
      <c r="EH234" s="276"/>
      <c r="EI234" s="276"/>
      <c r="EJ234" s="276"/>
      <c r="EK234" s="276"/>
      <c r="EL234" s="276"/>
      <c r="EM234" s="276"/>
      <c r="EN234" s="276"/>
      <c r="EO234" s="276"/>
      <c r="EP234" s="276"/>
      <c r="EQ234" s="276"/>
      <c r="ER234" s="276"/>
      <c r="ES234" s="276"/>
      <c r="ET234" s="276"/>
    </row>
    <row r="235" spans="41:150" x14ac:dyDescent="0.25">
      <c r="AO235" s="276"/>
      <c r="AP235" s="276"/>
      <c r="AS235" s="276"/>
      <c r="AT235" s="277"/>
      <c r="AU235" s="276"/>
      <c r="AV235" s="276"/>
      <c r="AW235" s="277"/>
      <c r="AX235" s="276"/>
      <c r="AY235" s="276"/>
      <c r="AZ235" s="276"/>
      <c r="BA235" s="276"/>
      <c r="BB235" s="277"/>
      <c r="BS235" s="276"/>
      <c r="BT235" s="277"/>
      <c r="BU235" s="276"/>
      <c r="BV235" s="277"/>
      <c r="BW235" s="276"/>
      <c r="BX235" s="277"/>
      <c r="BY235" s="276"/>
      <c r="BZ235" s="276"/>
      <c r="CA235" s="277"/>
      <c r="CB235" s="276"/>
      <c r="CC235" s="276"/>
      <c r="CD235" s="276"/>
      <c r="CE235" s="276"/>
      <c r="CF235" s="276"/>
      <c r="CG235" s="276"/>
      <c r="CH235" s="276"/>
      <c r="CI235" s="277"/>
      <c r="CJ235" s="276"/>
      <c r="CK235" s="277"/>
      <c r="CL235" s="276"/>
      <c r="CM235" s="277"/>
      <c r="CN235" s="276"/>
      <c r="CO235" s="277"/>
      <c r="CP235" s="276"/>
      <c r="CQ235" s="277"/>
      <c r="CR235" s="276"/>
      <c r="CS235" s="276"/>
      <c r="CT235" s="277"/>
      <c r="CU235" s="276"/>
      <c r="CV235" s="276"/>
      <c r="CW235" s="277"/>
      <c r="CX235" s="276"/>
      <c r="CY235" s="276"/>
      <c r="CZ235" s="276"/>
      <c r="DA235" s="276"/>
      <c r="DB235" s="277"/>
      <c r="DC235" s="276"/>
      <c r="DD235" s="276"/>
      <c r="DE235" s="277"/>
      <c r="DF235" s="276"/>
      <c r="DG235" s="276"/>
      <c r="DH235" s="277"/>
      <c r="DI235" s="276"/>
      <c r="DJ235" s="276"/>
      <c r="DK235" s="276"/>
      <c r="DL235" s="276"/>
      <c r="DM235" s="277"/>
      <c r="DN235" s="276"/>
      <c r="DO235" s="276"/>
      <c r="DP235" s="277"/>
      <c r="DQ235" s="276"/>
      <c r="DR235" s="276"/>
      <c r="DS235" s="276"/>
      <c r="DT235" s="276"/>
      <c r="DU235" s="276"/>
      <c r="DV235" s="276"/>
      <c r="DW235" s="276"/>
      <c r="DX235" s="276"/>
      <c r="DY235" s="276"/>
      <c r="DZ235" s="276"/>
      <c r="EA235" s="276"/>
      <c r="EB235" s="276"/>
      <c r="EC235" s="276"/>
      <c r="ED235" s="276"/>
      <c r="EE235" s="276"/>
      <c r="EF235" s="276"/>
      <c r="EG235" s="276"/>
      <c r="EH235" s="276"/>
      <c r="EI235" s="276"/>
      <c r="EJ235" s="276"/>
      <c r="EK235" s="276"/>
      <c r="EL235" s="276"/>
      <c r="EM235" s="276"/>
      <c r="EN235" s="276"/>
      <c r="EO235" s="276"/>
      <c r="EP235" s="276"/>
      <c r="EQ235" s="276"/>
      <c r="ER235" s="276"/>
      <c r="ES235" s="276"/>
      <c r="ET235" s="276"/>
    </row>
    <row r="236" spans="41:150" x14ac:dyDescent="0.25">
      <c r="AO236" s="276"/>
      <c r="AP236" s="276"/>
      <c r="AS236" s="276"/>
      <c r="AT236" s="277"/>
      <c r="AU236" s="276"/>
      <c r="AV236" s="276"/>
      <c r="AW236" s="277"/>
      <c r="AX236" s="276"/>
      <c r="AY236" s="276"/>
      <c r="AZ236" s="276"/>
      <c r="BA236" s="276"/>
      <c r="BB236" s="277"/>
      <c r="BS236" s="276"/>
      <c r="BT236" s="277"/>
      <c r="BU236" s="276"/>
      <c r="BV236" s="277"/>
      <c r="BW236" s="276"/>
      <c r="BX236" s="277"/>
      <c r="BY236" s="276"/>
      <c r="BZ236" s="276"/>
      <c r="CA236" s="277"/>
      <c r="CB236" s="276"/>
      <c r="CC236" s="276"/>
      <c r="CD236" s="276"/>
      <c r="CE236" s="276"/>
      <c r="CF236" s="276"/>
      <c r="CG236" s="276"/>
      <c r="CH236" s="276"/>
      <c r="CI236" s="277"/>
      <c r="CJ236" s="276"/>
      <c r="CK236" s="277"/>
      <c r="CL236" s="276"/>
      <c r="CM236" s="277"/>
      <c r="CN236" s="276"/>
      <c r="CO236" s="277"/>
      <c r="CP236" s="276"/>
      <c r="CQ236" s="277"/>
      <c r="CR236" s="276"/>
      <c r="CS236" s="276"/>
      <c r="CT236" s="277"/>
      <c r="CU236" s="276"/>
      <c r="CV236" s="276"/>
      <c r="CW236" s="277"/>
      <c r="CX236" s="276"/>
      <c r="CY236" s="276"/>
      <c r="CZ236" s="276"/>
      <c r="DA236" s="276"/>
      <c r="DB236" s="277"/>
      <c r="DC236" s="276"/>
      <c r="DD236" s="276"/>
      <c r="DE236" s="277"/>
      <c r="DF236" s="276"/>
      <c r="DG236" s="276"/>
      <c r="DH236" s="277"/>
      <c r="DI236" s="276"/>
      <c r="DJ236" s="276"/>
      <c r="DK236" s="276"/>
      <c r="DL236" s="276"/>
      <c r="DM236" s="277"/>
      <c r="DN236" s="276"/>
      <c r="DO236" s="276"/>
      <c r="DP236" s="277"/>
      <c r="DQ236" s="276"/>
      <c r="DR236" s="276"/>
      <c r="DS236" s="276"/>
      <c r="DT236" s="276"/>
      <c r="DU236" s="276"/>
      <c r="DV236" s="276"/>
      <c r="DW236" s="276"/>
      <c r="DX236" s="276"/>
      <c r="DY236" s="276"/>
      <c r="DZ236" s="276"/>
      <c r="EA236" s="276"/>
      <c r="EB236" s="276"/>
      <c r="EC236" s="276"/>
      <c r="ED236" s="276"/>
      <c r="EE236" s="276"/>
      <c r="EF236" s="276"/>
      <c r="EG236" s="276"/>
      <c r="EH236" s="276"/>
      <c r="EI236" s="276"/>
      <c r="EJ236" s="276"/>
      <c r="EK236" s="276"/>
      <c r="EL236" s="276"/>
      <c r="EM236" s="276"/>
      <c r="EN236" s="276"/>
      <c r="EO236" s="276"/>
      <c r="EP236" s="276"/>
      <c r="EQ236" s="276"/>
      <c r="ER236" s="276"/>
      <c r="ES236" s="276"/>
      <c r="ET236" s="276"/>
    </row>
    <row r="237" spans="41:150" x14ac:dyDescent="0.25">
      <c r="AO237" s="276"/>
      <c r="AP237" s="276"/>
      <c r="AS237" s="276"/>
      <c r="AT237" s="277"/>
      <c r="AU237" s="276"/>
      <c r="AV237" s="276"/>
      <c r="AW237" s="277"/>
      <c r="AX237" s="276"/>
      <c r="AY237" s="276"/>
      <c r="AZ237" s="276"/>
      <c r="BA237" s="276"/>
      <c r="BB237" s="277"/>
      <c r="BS237" s="276"/>
      <c r="BT237" s="277"/>
      <c r="BU237" s="276"/>
      <c r="BV237" s="277"/>
      <c r="BW237" s="276"/>
      <c r="BX237" s="277"/>
      <c r="BY237" s="276"/>
      <c r="BZ237" s="276"/>
      <c r="CA237" s="277"/>
      <c r="CB237" s="276"/>
      <c r="CC237" s="276"/>
      <c r="CD237" s="276"/>
      <c r="CE237" s="276"/>
      <c r="CF237" s="276"/>
      <c r="CG237" s="276"/>
      <c r="CH237" s="276"/>
      <c r="CI237" s="277"/>
      <c r="CJ237" s="276"/>
      <c r="CK237" s="277"/>
      <c r="CL237" s="276"/>
      <c r="CM237" s="277"/>
      <c r="CN237" s="276"/>
      <c r="CO237" s="277"/>
      <c r="CP237" s="276"/>
      <c r="CQ237" s="277"/>
      <c r="CR237" s="276"/>
      <c r="CS237" s="276"/>
      <c r="CT237" s="277"/>
      <c r="CU237" s="276"/>
      <c r="CV237" s="276"/>
      <c r="CW237" s="277"/>
      <c r="CX237" s="276"/>
      <c r="CY237" s="276"/>
      <c r="CZ237" s="276"/>
      <c r="DA237" s="276"/>
      <c r="DB237" s="277"/>
      <c r="DC237" s="276"/>
      <c r="DD237" s="276"/>
      <c r="DE237" s="277"/>
      <c r="DF237" s="276"/>
      <c r="DG237" s="276"/>
      <c r="DH237" s="277"/>
      <c r="DI237" s="276"/>
      <c r="DJ237" s="276"/>
      <c r="DK237" s="276"/>
      <c r="DL237" s="276"/>
      <c r="DM237" s="277"/>
      <c r="DN237" s="276"/>
      <c r="DO237" s="276"/>
      <c r="DP237" s="277"/>
      <c r="DQ237" s="276"/>
      <c r="DR237" s="276"/>
      <c r="DS237" s="276"/>
      <c r="DT237" s="276"/>
      <c r="DU237" s="276"/>
      <c r="DV237" s="276"/>
      <c r="DW237" s="276"/>
      <c r="DX237" s="276"/>
      <c r="DY237" s="276"/>
      <c r="DZ237" s="276"/>
      <c r="EA237" s="276"/>
      <c r="EB237" s="276"/>
      <c r="EC237" s="276"/>
      <c r="ED237" s="276"/>
      <c r="EE237" s="276"/>
      <c r="EF237" s="276"/>
      <c r="EG237" s="276"/>
      <c r="EH237" s="276"/>
      <c r="EI237" s="276"/>
      <c r="EJ237" s="276"/>
      <c r="EK237" s="276"/>
      <c r="EL237" s="276"/>
      <c r="EM237" s="276"/>
      <c r="EN237" s="276"/>
      <c r="EO237" s="276"/>
      <c r="EP237" s="276"/>
      <c r="EQ237" s="276"/>
      <c r="ER237" s="276"/>
      <c r="ES237" s="276"/>
      <c r="ET237" s="276"/>
    </row>
    <row r="238" spans="41:150" x14ac:dyDescent="0.25">
      <c r="AO238" s="276"/>
      <c r="AP238" s="276"/>
      <c r="AS238" s="276"/>
      <c r="AT238" s="277"/>
      <c r="AU238" s="276"/>
      <c r="AV238" s="276"/>
      <c r="AW238" s="277"/>
      <c r="AX238" s="276"/>
      <c r="AY238" s="276"/>
      <c r="AZ238" s="276"/>
      <c r="BA238" s="276"/>
      <c r="BB238" s="277"/>
      <c r="BS238" s="276"/>
      <c r="BT238" s="277"/>
      <c r="BU238" s="276"/>
      <c r="BV238" s="277"/>
      <c r="BW238" s="276"/>
      <c r="BX238" s="277"/>
      <c r="BY238" s="276"/>
      <c r="BZ238" s="276"/>
      <c r="CA238" s="277"/>
      <c r="CB238" s="276"/>
      <c r="CC238" s="276"/>
      <c r="CD238" s="276"/>
      <c r="CE238" s="276"/>
      <c r="CF238" s="276"/>
      <c r="CG238" s="276"/>
      <c r="CH238" s="276"/>
      <c r="CI238" s="277"/>
      <c r="CJ238" s="276"/>
      <c r="CK238" s="277"/>
      <c r="CL238" s="276"/>
      <c r="CM238" s="277"/>
      <c r="CN238" s="276"/>
      <c r="CO238" s="277"/>
      <c r="CP238" s="276"/>
      <c r="CQ238" s="277"/>
      <c r="CR238" s="276"/>
      <c r="CS238" s="276"/>
      <c r="CT238" s="277"/>
      <c r="CU238" s="276"/>
      <c r="CV238" s="276"/>
      <c r="CW238" s="277"/>
      <c r="CX238" s="276"/>
      <c r="CY238" s="276"/>
      <c r="CZ238" s="276"/>
      <c r="DA238" s="276"/>
      <c r="DB238" s="277"/>
      <c r="DC238" s="276"/>
      <c r="DD238" s="276"/>
      <c r="DE238" s="277"/>
      <c r="DF238" s="276"/>
      <c r="DG238" s="276"/>
      <c r="DH238" s="277"/>
      <c r="DI238" s="276"/>
      <c r="DJ238" s="276"/>
      <c r="DK238" s="276"/>
      <c r="DL238" s="276"/>
      <c r="DM238" s="277"/>
      <c r="DN238" s="276"/>
      <c r="DO238" s="276"/>
      <c r="DP238" s="277"/>
      <c r="DQ238" s="276"/>
      <c r="DR238" s="276"/>
      <c r="DS238" s="276"/>
      <c r="DT238" s="276"/>
      <c r="DU238" s="276"/>
      <c r="DV238" s="276"/>
      <c r="DW238" s="276"/>
      <c r="DX238" s="276"/>
      <c r="DY238" s="276"/>
      <c r="DZ238" s="276"/>
      <c r="EA238" s="276"/>
      <c r="EB238" s="276"/>
      <c r="EC238" s="276"/>
      <c r="ED238" s="276"/>
      <c r="EE238" s="276"/>
      <c r="EF238" s="276"/>
      <c r="EG238" s="276"/>
      <c r="EH238" s="276"/>
      <c r="EI238" s="276"/>
      <c r="EJ238" s="276"/>
      <c r="EK238" s="276"/>
      <c r="EL238" s="276"/>
      <c r="EM238" s="276"/>
      <c r="EN238" s="276"/>
      <c r="EO238" s="276"/>
      <c r="EP238" s="276"/>
      <c r="EQ238" s="276"/>
      <c r="ER238" s="276"/>
      <c r="ES238" s="276"/>
      <c r="ET238" s="276"/>
    </row>
    <row r="239" spans="41:150" x14ac:dyDescent="0.25">
      <c r="AO239" s="276"/>
      <c r="AP239" s="276"/>
      <c r="AS239" s="276"/>
      <c r="AT239" s="277"/>
      <c r="AU239" s="276"/>
      <c r="AV239" s="276"/>
      <c r="AW239" s="277"/>
      <c r="AX239" s="276"/>
      <c r="AY239" s="276"/>
      <c r="AZ239" s="276"/>
      <c r="BA239" s="276"/>
      <c r="BB239" s="277"/>
      <c r="BS239" s="276"/>
      <c r="BT239" s="277"/>
      <c r="BU239" s="276"/>
      <c r="BV239" s="277"/>
      <c r="BW239" s="276"/>
      <c r="BX239" s="277"/>
      <c r="BY239" s="276"/>
      <c r="BZ239" s="276"/>
      <c r="CA239" s="277"/>
      <c r="CB239" s="276"/>
      <c r="CC239" s="276"/>
      <c r="CD239" s="276"/>
      <c r="CE239" s="276"/>
      <c r="CF239" s="276"/>
      <c r="CG239" s="276"/>
      <c r="CH239" s="276"/>
      <c r="CI239" s="277"/>
      <c r="CJ239" s="276"/>
      <c r="CK239" s="277"/>
      <c r="CL239" s="276"/>
      <c r="CM239" s="277"/>
      <c r="CN239" s="276"/>
      <c r="CO239" s="277"/>
      <c r="CP239" s="276"/>
      <c r="CQ239" s="277"/>
      <c r="CR239" s="276"/>
      <c r="CS239" s="276"/>
      <c r="CT239" s="277"/>
      <c r="CU239" s="276"/>
      <c r="CV239" s="276"/>
      <c r="CW239" s="277"/>
      <c r="CX239" s="276"/>
      <c r="CY239" s="276"/>
      <c r="CZ239" s="276"/>
      <c r="DA239" s="276"/>
      <c r="DB239" s="277"/>
      <c r="DC239" s="276"/>
      <c r="DD239" s="276"/>
      <c r="DE239" s="277"/>
      <c r="DF239" s="276"/>
      <c r="DG239" s="276"/>
      <c r="DH239" s="277"/>
      <c r="DI239" s="276"/>
      <c r="DJ239" s="276"/>
      <c r="DK239" s="276"/>
      <c r="DL239" s="276"/>
      <c r="DM239" s="277"/>
      <c r="DN239" s="276"/>
      <c r="DO239" s="276"/>
      <c r="DP239" s="277"/>
      <c r="DQ239" s="276"/>
      <c r="DR239" s="276"/>
      <c r="DS239" s="276"/>
      <c r="DT239" s="276"/>
      <c r="DU239" s="276"/>
      <c r="DV239" s="276"/>
      <c r="DW239" s="276"/>
      <c r="DX239" s="276"/>
      <c r="DY239" s="276"/>
      <c r="DZ239" s="276"/>
      <c r="EA239" s="276"/>
      <c r="EB239" s="276"/>
      <c r="EC239" s="276"/>
      <c r="ED239" s="276"/>
      <c r="EE239" s="276"/>
      <c r="EF239" s="276"/>
      <c r="EG239" s="276"/>
      <c r="EH239" s="276"/>
      <c r="EI239" s="276"/>
      <c r="EJ239" s="276"/>
      <c r="EK239" s="276"/>
      <c r="EL239" s="276"/>
      <c r="EM239" s="276"/>
      <c r="EN239" s="276"/>
      <c r="EO239" s="276"/>
      <c r="EP239" s="276"/>
      <c r="EQ239" s="276"/>
      <c r="ER239" s="276"/>
      <c r="ES239" s="276"/>
      <c r="ET239" s="276"/>
    </row>
    <row r="240" spans="41:150" x14ac:dyDescent="0.25">
      <c r="AO240" s="276"/>
      <c r="AP240" s="276"/>
      <c r="AS240" s="276"/>
      <c r="AT240" s="277"/>
      <c r="AU240" s="276"/>
      <c r="AV240" s="276"/>
      <c r="AW240" s="277"/>
      <c r="AX240" s="276"/>
      <c r="AY240" s="276"/>
      <c r="AZ240" s="276"/>
      <c r="BA240" s="276"/>
      <c r="BB240" s="277"/>
      <c r="BS240" s="276"/>
      <c r="BT240" s="277"/>
      <c r="BU240" s="276"/>
      <c r="BV240" s="277"/>
      <c r="BW240" s="276"/>
      <c r="BX240" s="277"/>
      <c r="BY240" s="276"/>
      <c r="BZ240" s="276"/>
      <c r="CA240" s="277"/>
      <c r="CB240" s="276"/>
      <c r="CC240" s="276"/>
      <c r="CD240" s="276"/>
      <c r="CE240" s="276"/>
      <c r="CF240" s="276"/>
      <c r="CG240" s="276"/>
      <c r="CH240" s="276"/>
      <c r="CI240" s="277"/>
      <c r="CJ240" s="276"/>
      <c r="CK240" s="277"/>
      <c r="CL240" s="276"/>
      <c r="CM240" s="277"/>
      <c r="CN240" s="276"/>
      <c r="CO240" s="277"/>
      <c r="CP240" s="276"/>
      <c r="CQ240" s="277"/>
      <c r="CR240" s="276"/>
      <c r="CS240" s="276"/>
      <c r="CT240" s="277"/>
      <c r="CU240" s="276"/>
      <c r="CV240" s="276"/>
      <c r="CW240" s="277"/>
      <c r="CX240" s="276"/>
      <c r="CY240" s="276"/>
      <c r="CZ240" s="276"/>
      <c r="DA240" s="276"/>
      <c r="DB240" s="277"/>
      <c r="DC240" s="276"/>
      <c r="DD240" s="276"/>
      <c r="DE240" s="277"/>
      <c r="DF240" s="276"/>
      <c r="DG240" s="276"/>
      <c r="DH240" s="277"/>
      <c r="DI240" s="276"/>
      <c r="DJ240" s="276"/>
      <c r="DK240" s="276"/>
      <c r="DL240" s="276"/>
      <c r="DM240" s="277"/>
      <c r="DN240" s="276"/>
      <c r="DO240" s="276"/>
      <c r="DP240" s="277"/>
      <c r="DQ240" s="276"/>
      <c r="DR240" s="276"/>
      <c r="DS240" s="276"/>
      <c r="DT240" s="276"/>
      <c r="DU240" s="276"/>
      <c r="DV240" s="276"/>
      <c r="DW240" s="276"/>
      <c r="DX240" s="276"/>
      <c r="DY240" s="276"/>
      <c r="DZ240" s="276"/>
      <c r="EA240" s="276"/>
      <c r="EB240" s="276"/>
      <c r="EC240" s="276"/>
      <c r="ED240" s="276"/>
      <c r="EE240" s="276"/>
      <c r="EF240" s="276"/>
      <c r="EG240" s="276"/>
      <c r="EH240" s="276"/>
      <c r="EI240" s="276"/>
      <c r="EJ240" s="276"/>
      <c r="EK240" s="276"/>
      <c r="EL240" s="276"/>
      <c r="EM240" s="276"/>
      <c r="EN240" s="276"/>
      <c r="EO240" s="276"/>
      <c r="EP240" s="276"/>
      <c r="EQ240" s="276"/>
      <c r="ER240" s="276"/>
      <c r="ES240" s="276"/>
      <c r="ET240" s="276"/>
    </row>
    <row r="241" spans="41:150" x14ac:dyDescent="0.25">
      <c r="AO241" s="276"/>
      <c r="AP241" s="276"/>
      <c r="AS241" s="276"/>
      <c r="AT241" s="277"/>
      <c r="AU241" s="276"/>
      <c r="AV241" s="276"/>
      <c r="AW241" s="277"/>
      <c r="AX241" s="276"/>
      <c r="AY241" s="276"/>
      <c r="AZ241" s="276"/>
      <c r="BA241" s="276"/>
      <c r="BB241" s="277"/>
      <c r="BS241" s="276"/>
      <c r="BT241" s="277"/>
      <c r="BU241" s="276"/>
      <c r="BV241" s="277"/>
      <c r="BW241" s="276"/>
      <c r="BX241" s="277"/>
      <c r="BY241" s="276"/>
      <c r="BZ241" s="276"/>
      <c r="CA241" s="277"/>
      <c r="CB241" s="276"/>
      <c r="CC241" s="276"/>
      <c r="CD241" s="276"/>
      <c r="CE241" s="276"/>
      <c r="CF241" s="276"/>
      <c r="CG241" s="276"/>
      <c r="CH241" s="276"/>
      <c r="CI241" s="277"/>
      <c r="CJ241" s="276"/>
      <c r="CK241" s="277"/>
      <c r="CL241" s="276"/>
      <c r="CM241" s="277"/>
      <c r="CN241" s="276"/>
      <c r="CO241" s="277"/>
      <c r="CP241" s="276"/>
      <c r="CQ241" s="277"/>
      <c r="CR241" s="276"/>
      <c r="CS241" s="276"/>
      <c r="CT241" s="277"/>
      <c r="CU241" s="276"/>
      <c r="CV241" s="276"/>
      <c r="CW241" s="277"/>
      <c r="CX241" s="276"/>
      <c r="CY241" s="276"/>
      <c r="CZ241" s="276"/>
      <c r="DA241" s="276"/>
      <c r="DB241" s="277"/>
      <c r="DC241" s="276"/>
      <c r="DD241" s="276"/>
      <c r="DE241" s="277"/>
      <c r="DF241" s="276"/>
      <c r="DG241" s="276"/>
      <c r="DH241" s="277"/>
      <c r="DI241" s="276"/>
      <c r="DJ241" s="276"/>
      <c r="DK241" s="276"/>
      <c r="DL241" s="276"/>
      <c r="DM241" s="277"/>
      <c r="DN241" s="276"/>
      <c r="DO241" s="276"/>
      <c r="DP241" s="277"/>
      <c r="DQ241" s="276"/>
      <c r="DR241" s="276"/>
      <c r="DS241" s="276"/>
      <c r="DT241" s="276"/>
      <c r="DU241" s="276"/>
      <c r="DV241" s="276"/>
      <c r="DW241" s="276"/>
      <c r="DX241" s="276"/>
      <c r="DY241" s="276"/>
      <c r="DZ241" s="276"/>
      <c r="EA241" s="276"/>
      <c r="EB241" s="276"/>
      <c r="EC241" s="276"/>
      <c r="ED241" s="276"/>
      <c r="EE241" s="276"/>
      <c r="EF241" s="276"/>
      <c r="EG241" s="276"/>
      <c r="EH241" s="276"/>
      <c r="EI241" s="276"/>
      <c r="EJ241" s="276"/>
      <c r="EK241" s="276"/>
      <c r="EL241" s="276"/>
      <c r="EM241" s="276"/>
      <c r="EN241" s="276"/>
      <c r="EO241" s="276"/>
      <c r="EP241" s="276"/>
      <c r="EQ241" s="276"/>
      <c r="ER241" s="276"/>
      <c r="ES241" s="276"/>
      <c r="ET241" s="276"/>
    </row>
    <row r="242" spans="41:150" x14ac:dyDescent="0.25">
      <c r="AO242" s="276"/>
      <c r="AP242" s="276"/>
      <c r="AS242" s="276"/>
      <c r="AT242" s="277"/>
      <c r="AU242" s="276"/>
      <c r="AV242" s="276"/>
      <c r="AW242" s="277"/>
      <c r="AX242" s="276"/>
      <c r="AY242" s="276"/>
      <c r="AZ242" s="276"/>
      <c r="BA242" s="276"/>
      <c r="BB242" s="277"/>
      <c r="BS242" s="276"/>
      <c r="BT242" s="277"/>
      <c r="BU242" s="276"/>
      <c r="BV242" s="277"/>
      <c r="BW242" s="276"/>
      <c r="BX242" s="277"/>
      <c r="BY242" s="276"/>
      <c r="BZ242" s="276"/>
      <c r="CA242" s="277"/>
      <c r="CB242" s="276"/>
      <c r="CC242" s="276"/>
      <c r="CD242" s="276"/>
      <c r="CE242" s="276"/>
      <c r="CF242" s="276"/>
      <c r="CG242" s="276"/>
      <c r="CH242" s="276"/>
      <c r="CI242" s="277"/>
      <c r="CJ242" s="276"/>
      <c r="CK242" s="277"/>
      <c r="CL242" s="276"/>
      <c r="CM242" s="277"/>
      <c r="CN242" s="276"/>
      <c r="CO242" s="277"/>
      <c r="CP242" s="276"/>
      <c r="CQ242" s="277"/>
      <c r="CR242" s="276"/>
      <c r="CS242" s="276"/>
      <c r="CT242" s="277"/>
      <c r="CU242" s="276"/>
      <c r="CV242" s="276"/>
      <c r="CW242" s="277"/>
      <c r="CX242" s="276"/>
      <c r="CY242" s="276"/>
      <c r="CZ242" s="276"/>
      <c r="DA242" s="276"/>
      <c r="DB242" s="277"/>
      <c r="DC242" s="276"/>
      <c r="DD242" s="276"/>
      <c r="DE242" s="277"/>
      <c r="DF242" s="276"/>
      <c r="DG242" s="276"/>
      <c r="DH242" s="277"/>
      <c r="DI242" s="276"/>
      <c r="DJ242" s="276"/>
      <c r="DK242" s="276"/>
      <c r="DL242" s="276"/>
      <c r="DM242" s="277"/>
      <c r="DN242" s="276"/>
      <c r="DO242" s="276"/>
      <c r="DP242" s="277"/>
      <c r="DQ242" s="276"/>
      <c r="DR242" s="276"/>
      <c r="DS242" s="276"/>
      <c r="DT242" s="276"/>
      <c r="DU242" s="276"/>
      <c r="DV242" s="276"/>
      <c r="DW242" s="276"/>
      <c r="DX242" s="276"/>
      <c r="DY242" s="276"/>
      <c r="DZ242" s="276"/>
      <c r="EA242" s="276"/>
      <c r="EB242" s="276"/>
      <c r="EC242" s="276"/>
      <c r="ED242" s="276"/>
      <c r="EE242" s="276"/>
      <c r="EF242" s="276"/>
      <c r="EG242" s="276"/>
      <c r="EH242" s="276"/>
      <c r="EI242" s="276"/>
      <c r="EJ242" s="276"/>
      <c r="EK242" s="276"/>
      <c r="EL242" s="276"/>
      <c r="EM242" s="276"/>
      <c r="EN242" s="276"/>
      <c r="EO242" s="276"/>
      <c r="EP242" s="276"/>
      <c r="EQ242" s="276"/>
      <c r="ER242" s="276"/>
      <c r="ES242" s="276"/>
      <c r="ET242" s="276"/>
    </row>
    <row r="243" spans="41:150" x14ac:dyDescent="0.25">
      <c r="AO243" s="276"/>
      <c r="AP243" s="276"/>
      <c r="AS243" s="276"/>
      <c r="AT243" s="277"/>
      <c r="AU243" s="276"/>
      <c r="AV243" s="276"/>
      <c r="AW243" s="277"/>
      <c r="AX243" s="276"/>
      <c r="AY243" s="276"/>
      <c r="AZ243" s="276"/>
      <c r="BA243" s="276"/>
      <c r="BB243" s="277"/>
      <c r="BS243" s="276"/>
      <c r="BT243" s="277"/>
      <c r="BU243" s="276"/>
      <c r="BV243" s="277"/>
      <c r="BW243" s="276"/>
      <c r="BX243" s="277"/>
      <c r="BY243" s="276"/>
      <c r="BZ243" s="276"/>
      <c r="CA243" s="277"/>
      <c r="CB243" s="276"/>
      <c r="CC243" s="276"/>
      <c r="CD243" s="276"/>
      <c r="CE243" s="276"/>
      <c r="CF243" s="276"/>
      <c r="CG243" s="276"/>
      <c r="CH243" s="276"/>
      <c r="CI243" s="277"/>
      <c r="CJ243" s="276"/>
      <c r="CK243" s="277"/>
      <c r="CL243" s="276"/>
      <c r="CM243" s="277"/>
      <c r="CN243" s="276"/>
      <c r="CO243" s="277"/>
      <c r="CP243" s="276"/>
      <c r="CQ243" s="277"/>
      <c r="CR243" s="276"/>
      <c r="CS243" s="276"/>
      <c r="CT243" s="277"/>
      <c r="CU243" s="276"/>
      <c r="CV243" s="276"/>
      <c r="CW243" s="277"/>
      <c r="CX243" s="276"/>
      <c r="CY243" s="276"/>
      <c r="CZ243" s="276"/>
      <c r="DA243" s="276"/>
      <c r="DB243" s="277"/>
      <c r="DC243" s="276"/>
      <c r="DD243" s="276"/>
      <c r="DE243" s="277"/>
      <c r="DF243" s="276"/>
      <c r="DG243" s="276"/>
      <c r="DH243" s="277"/>
      <c r="DI243" s="276"/>
      <c r="DJ243" s="276"/>
      <c r="DK243" s="276"/>
      <c r="DL243" s="276"/>
      <c r="DM243" s="277"/>
      <c r="DN243" s="276"/>
      <c r="DO243" s="276"/>
      <c r="DP243" s="277"/>
      <c r="DQ243" s="276"/>
      <c r="DR243" s="276"/>
      <c r="DS243" s="276"/>
      <c r="DT243" s="276"/>
      <c r="DU243" s="276"/>
      <c r="DV243" s="276"/>
      <c r="DW243" s="276"/>
      <c r="DX243" s="276"/>
      <c r="DY243" s="276"/>
      <c r="DZ243" s="276"/>
      <c r="EA243" s="276"/>
      <c r="EB243" s="276"/>
      <c r="EC243" s="276"/>
      <c r="ED243" s="276"/>
      <c r="EE243" s="276"/>
      <c r="EF243" s="276"/>
      <c r="EG243" s="276"/>
      <c r="EH243" s="276"/>
      <c r="EI243" s="276"/>
      <c r="EJ243" s="276"/>
      <c r="EK243" s="276"/>
      <c r="EL243" s="276"/>
      <c r="EM243" s="276"/>
      <c r="EN243" s="276"/>
      <c r="EO243" s="276"/>
      <c r="EP243" s="276"/>
      <c r="EQ243" s="276"/>
      <c r="ER243" s="276"/>
      <c r="ES243" s="276"/>
      <c r="ET243" s="276"/>
    </row>
    <row r="244" spans="41:150" x14ac:dyDescent="0.25">
      <c r="AO244" s="276"/>
      <c r="AP244" s="276"/>
      <c r="AS244" s="276"/>
      <c r="AT244" s="277"/>
      <c r="AU244" s="276"/>
      <c r="AV244" s="276"/>
      <c r="AW244" s="277"/>
      <c r="AX244" s="276"/>
      <c r="AY244" s="276"/>
      <c r="AZ244" s="276"/>
      <c r="BA244" s="276"/>
      <c r="BB244" s="277"/>
      <c r="BS244" s="276"/>
      <c r="BT244" s="277"/>
      <c r="BU244" s="276"/>
      <c r="BV244" s="277"/>
      <c r="BW244" s="276"/>
      <c r="BX244" s="277"/>
      <c r="BY244" s="276"/>
      <c r="BZ244" s="276"/>
      <c r="CA244" s="277"/>
      <c r="CB244" s="276"/>
      <c r="CC244" s="276"/>
      <c r="CD244" s="276"/>
      <c r="CE244" s="276"/>
      <c r="CF244" s="276"/>
      <c r="CG244" s="276"/>
      <c r="CH244" s="276"/>
      <c r="CI244" s="277"/>
      <c r="CJ244" s="276"/>
      <c r="CK244" s="277"/>
      <c r="CL244" s="276"/>
      <c r="CM244" s="277"/>
      <c r="CN244" s="276"/>
      <c r="CO244" s="277"/>
      <c r="CP244" s="276"/>
      <c r="CQ244" s="277"/>
      <c r="CR244" s="276"/>
      <c r="CS244" s="276"/>
      <c r="CT244" s="277"/>
      <c r="CU244" s="276"/>
      <c r="CV244" s="276"/>
      <c r="CW244" s="277"/>
      <c r="CX244" s="276"/>
      <c r="CY244" s="276"/>
      <c r="CZ244" s="276"/>
      <c r="DA244" s="276"/>
      <c r="DB244" s="277"/>
      <c r="DC244" s="276"/>
      <c r="DD244" s="276"/>
      <c r="DE244" s="277"/>
      <c r="DF244" s="276"/>
      <c r="DG244" s="276"/>
      <c r="DH244" s="277"/>
      <c r="DI244" s="276"/>
      <c r="DJ244" s="276"/>
      <c r="DK244" s="276"/>
      <c r="DL244" s="276"/>
      <c r="DM244" s="277"/>
      <c r="DN244" s="276"/>
      <c r="DO244" s="276"/>
      <c r="DP244" s="277"/>
      <c r="DQ244" s="276"/>
      <c r="DR244" s="276"/>
      <c r="DS244" s="276"/>
      <c r="DT244" s="276"/>
      <c r="DU244" s="276"/>
      <c r="DV244" s="276"/>
      <c r="DW244" s="276"/>
      <c r="DX244" s="276"/>
      <c r="DY244" s="276"/>
      <c r="DZ244" s="276"/>
      <c r="EA244" s="276"/>
      <c r="EB244" s="276"/>
      <c r="EC244" s="276"/>
      <c r="ED244" s="276"/>
      <c r="EE244" s="276"/>
      <c r="EF244" s="276"/>
      <c r="EG244" s="276"/>
      <c r="EH244" s="276"/>
      <c r="EI244" s="276"/>
      <c r="EJ244" s="276"/>
      <c r="EK244" s="276"/>
      <c r="EL244" s="276"/>
      <c r="EM244" s="276"/>
      <c r="EN244" s="276"/>
      <c r="EO244" s="276"/>
      <c r="EP244" s="276"/>
      <c r="EQ244" s="276"/>
      <c r="ER244" s="276"/>
      <c r="ES244" s="276"/>
      <c r="ET244" s="276"/>
    </row>
    <row r="245" spans="41:150" x14ac:dyDescent="0.25">
      <c r="AO245" s="276"/>
      <c r="AP245" s="276"/>
      <c r="AS245" s="276"/>
      <c r="AT245" s="277"/>
      <c r="AU245" s="276"/>
      <c r="AV245" s="276"/>
      <c r="AW245" s="277"/>
      <c r="AX245" s="276"/>
      <c r="AY245" s="276"/>
      <c r="AZ245" s="276"/>
      <c r="BA245" s="276"/>
      <c r="BB245" s="277"/>
      <c r="BS245" s="276"/>
      <c r="BT245" s="277"/>
      <c r="BU245" s="276"/>
      <c r="BV245" s="277"/>
      <c r="BW245" s="276"/>
      <c r="BX245" s="277"/>
      <c r="BY245" s="276"/>
      <c r="BZ245" s="276"/>
      <c r="CA245" s="277"/>
      <c r="CB245" s="276"/>
      <c r="CC245" s="276"/>
      <c r="CD245" s="276"/>
      <c r="CE245" s="276"/>
      <c r="CF245" s="276"/>
      <c r="CG245" s="276"/>
      <c r="CH245" s="276"/>
      <c r="CI245" s="277"/>
      <c r="CJ245" s="276"/>
      <c r="CK245" s="277"/>
      <c r="CL245" s="276"/>
      <c r="CM245" s="277"/>
      <c r="CN245" s="276"/>
      <c r="CO245" s="277"/>
      <c r="CP245" s="276"/>
      <c r="CQ245" s="277"/>
      <c r="CR245" s="276"/>
      <c r="CS245" s="276"/>
      <c r="CT245" s="277"/>
      <c r="CU245" s="276"/>
      <c r="CV245" s="276"/>
      <c r="CW245" s="277"/>
      <c r="CX245" s="276"/>
      <c r="CY245" s="276"/>
      <c r="CZ245" s="276"/>
      <c r="DA245" s="276"/>
      <c r="DB245" s="277"/>
      <c r="DC245" s="276"/>
      <c r="DD245" s="276"/>
      <c r="DE245" s="277"/>
      <c r="DF245" s="276"/>
      <c r="DG245" s="276"/>
      <c r="DH245" s="277"/>
      <c r="DI245" s="276"/>
      <c r="DJ245" s="276"/>
      <c r="DK245" s="276"/>
      <c r="DL245" s="276"/>
      <c r="DM245" s="277"/>
      <c r="DN245" s="276"/>
      <c r="DO245" s="276"/>
      <c r="DP245" s="277"/>
      <c r="DQ245" s="276"/>
      <c r="DR245" s="276"/>
      <c r="DS245" s="276"/>
      <c r="DT245" s="276"/>
      <c r="DU245" s="276"/>
      <c r="DV245" s="276"/>
      <c r="DW245" s="276"/>
      <c r="DX245" s="276"/>
      <c r="DY245" s="276"/>
      <c r="DZ245" s="276"/>
      <c r="EA245" s="276"/>
      <c r="EB245" s="276"/>
      <c r="EC245" s="276"/>
      <c r="ED245" s="276"/>
      <c r="EE245" s="276"/>
      <c r="EF245" s="276"/>
      <c r="EG245" s="276"/>
      <c r="EH245" s="276"/>
      <c r="EI245" s="276"/>
      <c r="EJ245" s="276"/>
      <c r="EK245" s="276"/>
      <c r="EL245" s="276"/>
      <c r="EM245" s="276"/>
      <c r="EN245" s="276"/>
      <c r="EO245" s="276"/>
      <c r="EP245" s="276"/>
      <c r="EQ245" s="276"/>
      <c r="ER245" s="276"/>
      <c r="ES245" s="276"/>
      <c r="ET245" s="276"/>
    </row>
    <row r="246" spans="41:150" x14ac:dyDescent="0.25">
      <c r="AO246" s="276"/>
      <c r="AP246" s="276"/>
      <c r="AS246" s="276"/>
      <c r="AT246" s="277"/>
      <c r="AU246" s="276"/>
      <c r="AV246" s="276"/>
      <c r="AW246" s="277"/>
      <c r="AX246" s="276"/>
      <c r="AY246" s="276"/>
      <c r="AZ246" s="276"/>
      <c r="BA246" s="276"/>
      <c r="BB246" s="277"/>
      <c r="BS246" s="276"/>
      <c r="BT246" s="277"/>
      <c r="BU246" s="276"/>
      <c r="BV246" s="277"/>
      <c r="BW246" s="276"/>
      <c r="BX246" s="277"/>
      <c r="BY246" s="276"/>
      <c r="BZ246" s="276"/>
      <c r="CA246" s="277"/>
      <c r="CB246" s="276"/>
      <c r="CC246" s="276"/>
      <c r="CD246" s="276"/>
      <c r="CE246" s="276"/>
      <c r="CF246" s="276"/>
      <c r="CG246" s="276"/>
      <c r="CH246" s="276"/>
      <c r="CI246" s="277"/>
      <c r="CJ246" s="276"/>
      <c r="CK246" s="277"/>
      <c r="CL246" s="276"/>
      <c r="CM246" s="277"/>
      <c r="CN246" s="276"/>
      <c r="CO246" s="277"/>
      <c r="CP246" s="276"/>
      <c r="CQ246" s="277"/>
      <c r="CR246" s="276"/>
      <c r="CS246" s="276"/>
      <c r="CT246" s="277"/>
      <c r="CU246" s="276"/>
      <c r="CV246" s="276"/>
      <c r="CW246" s="277"/>
      <c r="CX246" s="276"/>
      <c r="CY246" s="276"/>
      <c r="CZ246" s="276"/>
      <c r="DA246" s="276"/>
      <c r="DB246" s="277"/>
      <c r="DC246" s="276"/>
      <c r="DD246" s="276"/>
      <c r="DE246" s="277"/>
      <c r="DF246" s="276"/>
      <c r="DG246" s="276"/>
      <c r="DH246" s="277"/>
      <c r="DI246" s="276"/>
      <c r="DJ246" s="276"/>
      <c r="DK246" s="276"/>
      <c r="DL246" s="276"/>
      <c r="DM246" s="277"/>
      <c r="DN246" s="276"/>
      <c r="DO246" s="276"/>
      <c r="DP246" s="277"/>
      <c r="DQ246" s="276"/>
      <c r="DR246" s="276"/>
      <c r="DS246" s="276"/>
      <c r="DT246" s="276"/>
      <c r="DU246" s="276"/>
      <c r="DV246" s="276"/>
      <c r="DW246" s="276"/>
      <c r="DX246" s="276"/>
      <c r="DY246" s="276"/>
      <c r="DZ246" s="276"/>
      <c r="EA246" s="276"/>
      <c r="EB246" s="276"/>
      <c r="EC246" s="276"/>
      <c r="ED246" s="276"/>
      <c r="EE246" s="276"/>
      <c r="EF246" s="276"/>
      <c r="EG246" s="276"/>
      <c r="EH246" s="276"/>
      <c r="EI246" s="276"/>
      <c r="EJ246" s="276"/>
      <c r="EK246" s="276"/>
      <c r="EL246" s="276"/>
      <c r="EM246" s="276"/>
      <c r="EN246" s="276"/>
      <c r="EO246" s="276"/>
      <c r="EP246" s="276"/>
      <c r="EQ246" s="276"/>
      <c r="ER246" s="276"/>
      <c r="ES246" s="276"/>
      <c r="ET246" s="276"/>
    </row>
    <row r="247" spans="41:150" x14ac:dyDescent="0.25">
      <c r="AO247" s="276"/>
      <c r="AP247" s="276"/>
      <c r="AS247" s="276"/>
      <c r="AT247" s="277"/>
      <c r="AU247" s="276"/>
      <c r="AV247" s="276"/>
      <c r="AW247" s="277"/>
      <c r="AX247" s="276"/>
      <c r="AY247" s="276"/>
      <c r="AZ247" s="276"/>
      <c r="BA247" s="276"/>
      <c r="BB247" s="277"/>
      <c r="BS247" s="276"/>
      <c r="BT247" s="277"/>
      <c r="BU247" s="276"/>
      <c r="BV247" s="277"/>
      <c r="BW247" s="276"/>
      <c r="BX247" s="277"/>
      <c r="BY247" s="276"/>
      <c r="BZ247" s="276"/>
      <c r="CA247" s="277"/>
      <c r="CB247" s="276"/>
      <c r="CC247" s="276"/>
      <c r="CD247" s="276"/>
      <c r="CE247" s="276"/>
      <c r="CF247" s="276"/>
      <c r="CG247" s="276"/>
      <c r="CH247" s="276"/>
      <c r="CI247" s="277"/>
      <c r="CJ247" s="276"/>
      <c r="CK247" s="277"/>
      <c r="CL247" s="276"/>
      <c r="CM247" s="277"/>
      <c r="CN247" s="276"/>
      <c r="CO247" s="277"/>
      <c r="CP247" s="276"/>
      <c r="CQ247" s="277"/>
      <c r="CR247" s="276"/>
      <c r="CS247" s="276"/>
      <c r="CT247" s="277"/>
      <c r="CU247" s="276"/>
      <c r="CV247" s="276"/>
      <c r="CW247" s="277"/>
      <c r="CX247" s="276"/>
      <c r="CY247" s="276"/>
      <c r="CZ247" s="276"/>
      <c r="DA247" s="276"/>
      <c r="DB247" s="277"/>
      <c r="DC247" s="276"/>
      <c r="DD247" s="276"/>
      <c r="DE247" s="277"/>
      <c r="DF247" s="276"/>
      <c r="DG247" s="276"/>
      <c r="DH247" s="277"/>
      <c r="DI247" s="276"/>
      <c r="DJ247" s="276"/>
      <c r="DK247" s="276"/>
      <c r="DL247" s="276"/>
      <c r="DM247" s="277"/>
      <c r="DN247" s="276"/>
      <c r="DO247" s="276"/>
      <c r="DP247" s="277"/>
      <c r="DQ247" s="276"/>
      <c r="DR247" s="276"/>
      <c r="DS247" s="276"/>
      <c r="DT247" s="276"/>
      <c r="DU247" s="276"/>
      <c r="DV247" s="276"/>
      <c r="DW247" s="276"/>
      <c r="DX247" s="276"/>
      <c r="DY247" s="276"/>
      <c r="DZ247" s="276"/>
      <c r="EA247" s="276"/>
      <c r="EB247" s="276"/>
      <c r="EC247" s="276"/>
      <c r="ED247" s="276"/>
      <c r="EE247" s="276"/>
      <c r="EF247" s="276"/>
      <c r="EG247" s="276"/>
      <c r="EH247" s="276"/>
      <c r="EI247" s="276"/>
      <c r="EJ247" s="276"/>
      <c r="EK247" s="276"/>
      <c r="EL247" s="276"/>
      <c r="EM247" s="276"/>
      <c r="EN247" s="276"/>
      <c r="EO247" s="276"/>
      <c r="EP247" s="276"/>
      <c r="EQ247" s="276"/>
      <c r="ER247" s="276"/>
      <c r="ES247" s="276"/>
      <c r="ET247" s="276"/>
    </row>
    <row r="248" spans="41:150" x14ac:dyDescent="0.25">
      <c r="AO248" s="276"/>
      <c r="AP248" s="276"/>
      <c r="AS248" s="276"/>
      <c r="AT248" s="277"/>
      <c r="AU248" s="276"/>
      <c r="AV248" s="276"/>
      <c r="AW248" s="277"/>
      <c r="AX248" s="276"/>
      <c r="AY248" s="276"/>
      <c r="AZ248" s="276"/>
      <c r="BA248" s="276"/>
      <c r="BB248" s="277"/>
      <c r="BS248" s="276"/>
      <c r="BT248" s="277"/>
      <c r="BU248" s="276"/>
      <c r="BV248" s="277"/>
      <c r="BW248" s="276"/>
      <c r="BX248" s="277"/>
      <c r="BY248" s="276"/>
      <c r="BZ248" s="276"/>
      <c r="CA248" s="277"/>
      <c r="CB248" s="276"/>
      <c r="CC248" s="276"/>
      <c r="CD248" s="276"/>
      <c r="CE248" s="276"/>
      <c r="CF248" s="276"/>
      <c r="CG248" s="276"/>
      <c r="CH248" s="276"/>
      <c r="CI248" s="277"/>
      <c r="CJ248" s="276"/>
      <c r="CK248" s="277"/>
      <c r="CL248" s="276"/>
      <c r="CM248" s="277"/>
      <c r="CN248" s="276"/>
      <c r="CO248" s="277"/>
      <c r="CP248" s="276"/>
      <c r="CQ248" s="277"/>
      <c r="CR248" s="276"/>
      <c r="CS248" s="276"/>
      <c r="CT248" s="277"/>
      <c r="CU248" s="276"/>
      <c r="CV248" s="276"/>
      <c r="CW248" s="277"/>
      <c r="CX248" s="276"/>
      <c r="CY248" s="276"/>
      <c r="CZ248" s="276"/>
      <c r="DA248" s="276"/>
      <c r="DB248" s="277"/>
      <c r="DC248" s="276"/>
      <c r="DD248" s="276"/>
      <c r="DE248" s="277"/>
      <c r="DF248" s="276"/>
      <c r="DG248" s="276"/>
      <c r="DH248" s="277"/>
      <c r="DI248" s="276"/>
      <c r="DJ248" s="276"/>
      <c r="DK248" s="276"/>
      <c r="DL248" s="276"/>
      <c r="DM248" s="277"/>
      <c r="DN248" s="276"/>
      <c r="DO248" s="276"/>
      <c r="DP248" s="277"/>
      <c r="DQ248" s="276"/>
      <c r="DR248" s="276"/>
      <c r="DS248" s="276"/>
      <c r="DT248" s="276"/>
      <c r="DU248" s="276"/>
      <c r="DV248" s="276"/>
      <c r="DW248" s="276"/>
      <c r="DX248" s="276"/>
      <c r="DY248" s="276"/>
      <c r="DZ248" s="276"/>
      <c r="EA248" s="276"/>
      <c r="EB248" s="276"/>
      <c r="EC248" s="276"/>
      <c r="ED248" s="276"/>
      <c r="EE248" s="276"/>
      <c r="EF248" s="276"/>
      <c r="EG248" s="276"/>
      <c r="EH248" s="276"/>
      <c r="EI248" s="276"/>
      <c r="EJ248" s="276"/>
      <c r="EK248" s="276"/>
      <c r="EL248" s="276"/>
      <c r="EM248" s="276"/>
      <c r="EN248" s="276"/>
      <c r="EO248" s="276"/>
      <c r="EP248" s="276"/>
      <c r="EQ248" s="276"/>
      <c r="ER248" s="276"/>
      <c r="ES248" s="276"/>
      <c r="ET248" s="276"/>
    </row>
    <row r="249" spans="41:150" x14ac:dyDescent="0.25">
      <c r="AO249" s="276"/>
      <c r="AP249" s="276"/>
      <c r="AS249" s="276"/>
      <c r="AT249" s="277"/>
      <c r="AU249" s="276"/>
      <c r="AV249" s="276"/>
      <c r="AW249" s="277"/>
      <c r="AX249" s="276"/>
      <c r="AY249" s="276"/>
      <c r="AZ249" s="276"/>
      <c r="BA249" s="276"/>
      <c r="BB249" s="277"/>
      <c r="BS249" s="276"/>
      <c r="BT249" s="277"/>
      <c r="BU249" s="276"/>
      <c r="BV249" s="277"/>
      <c r="BW249" s="276"/>
      <c r="BX249" s="277"/>
      <c r="BY249" s="276"/>
      <c r="BZ249" s="276"/>
      <c r="CA249" s="277"/>
      <c r="CB249" s="276"/>
      <c r="CC249" s="276"/>
      <c r="CD249" s="276"/>
      <c r="CE249" s="276"/>
      <c r="CF249" s="276"/>
      <c r="CG249" s="276"/>
      <c r="CH249" s="276"/>
      <c r="CI249" s="277"/>
      <c r="CJ249" s="276"/>
      <c r="CK249" s="277"/>
      <c r="CL249" s="276"/>
      <c r="CM249" s="277"/>
      <c r="CN249" s="276"/>
      <c r="CO249" s="277"/>
      <c r="CP249" s="276"/>
      <c r="CQ249" s="277"/>
      <c r="CR249" s="276"/>
      <c r="CS249" s="276"/>
      <c r="CT249" s="277"/>
      <c r="CU249" s="276"/>
      <c r="CV249" s="276"/>
      <c r="CW249" s="277"/>
      <c r="CX249" s="276"/>
      <c r="CY249" s="276"/>
      <c r="CZ249" s="276"/>
      <c r="DA249" s="276"/>
      <c r="DB249" s="277"/>
      <c r="DC249" s="276"/>
      <c r="DD249" s="276"/>
      <c r="DE249" s="277"/>
      <c r="DF249" s="276"/>
      <c r="DG249" s="276"/>
      <c r="DH249" s="277"/>
      <c r="DI249" s="276"/>
      <c r="DJ249" s="276"/>
      <c r="DK249" s="276"/>
      <c r="DL249" s="276"/>
      <c r="DM249" s="277"/>
      <c r="DN249" s="276"/>
      <c r="DO249" s="276"/>
      <c r="DP249" s="277"/>
      <c r="DQ249" s="276"/>
      <c r="DR249" s="276"/>
      <c r="DS249" s="276"/>
      <c r="DT249" s="276"/>
      <c r="DU249" s="276"/>
      <c r="DV249" s="276"/>
      <c r="DW249" s="276"/>
      <c r="DX249" s="276"/>
      <c r="DY249" s="276"/>
      <c r="DZ249" s="276"/>
      <c r="EA249" s="276"/>
      <c r="EB249" s="276"/>
      <c r="EC249" s="276"/>
      <c r="ED249" s="276"/>
      <c r="EE249" s="276"/>
      <c r="EF249" s="276"/>
      <c r="EG249" s="276"/>
      <c r="EH249" s="276"/>
      <c r="EI249" s="276"/>
      <c r="EJ249" s="276"/>
      <c r="EK249" s="276"/>
      <c r="EL249" s="276"/>
      <c r="EM249" s="276"/>
      <c r="EN249" s="276"/>
      <c r="EO249" s="276"/>
      <c r="EP249" s="276"/>
      <c r="EQ249" s="276"/>
      <c r="ER249" s="276"/>
      <c r="ES249" s="276"/>
      <c r="ET249" s="276"/>
    </row>
    <row r="250" spans="41:150" x14ac:dyDescent="0.25">
      <c r="AO250" s="276"/>
      <c r="AP250" s="276"/>
      <c r="AS250" s="276"/>
      <c r="AT250" s="277"/>
      <c r="AU250" s="276"/>
      <c r="AV250" s="276"/>
      <c r="AW250" s="277"/>
      <c r="AX250" s="276"/>
      <c r="AY250" s="276"/>
      <c r="AZ250" s="276"/>
      <c r="BA250" s="276"/>
      <c r="BB250" s="277"/>
      <c r="BS250" s="276"/>
      <c r="BT250" s="277"/>
      <c r="BU250" s="276"/>
      <c r="BV250" s="277"/>
      <c r="BW250" s="276"/>
      <c r="BX250" s="277"/>
      <c r="BY250" s="276"/>
      <c r="BZ250" s="276"/>
      <c r="CA250" s="277"/>
      <c r="CB250" s="276"/>
      <c r="CC250" s="276"/>
      <c r="CD250" s="276"/>
      <c r="CE250" s="276"/>
      <c r="CF250" s="276"/>
      <c r="CG250" s="276"/>
      <c r="CH250" s="276"/>
      <c r="CI250" s="277"/>
      <c r="CJ250" s="276"/>
      <c r="CK250" s="277"/>
      <c r="CL250" s="276"/>
      <c r="CM250" s="277"/>
      <c r="CN250" s="276"/>
      <c r="CO250" s="277"/>
      <c r="CP250" s="276"/>
      <c r="CQ250" s="277"/>
      <c r="CR250" s="276"/>
      <c r="CS250" s="276"/>
      <c r="CT250" s="277"/>
      <c r="CU250" s="276"/>
      <c r="CV250" s="276"/>
      <c r="CW250" s="277"/>
      <c r="CX250" s="276"/>
      <c r="CY250" s="276"/>
      <c r="CZ250" s="276"/>
      <c r="DA250" s="276"/>
      <c r="DB250" s="277"/>
      <c r="DC250" s="276"/>
      <c r="DD250" s="276"/>
      <c r="DE250" s="277"/>
      <c r="DF250" s="276"/>
      <c r="DG250" s="276"/>
      <c r="DH250" s="277"/>
      <c r="DI250" s="276"/>
      <c r="DJ250" s="276"/>
      <c r="DK250" s="276"/>
      <c r="DL250" s="276"/>
      <c r="DM250" s="277"/>
      <c r="DN250" s="276"/>
      <c r="DO250" s="276"/>
      <c r="DP250" s="277"/>
      <c r="DQ250" s="276"/>
      <c r="DR250" s="276"/>
      <c r="DS250" s="276"/>
      <c r="DT250" s="276"/>
      <c r="DU250" s="276"/>
      <c r="DV250" s="276"/>
      <c r="DW250" s="276"/>
      <c r="DX250" s="276"/>
      <c r="DY250" s="276"/>
      <c r="DZ250" s="276"/>
      <c r="EA250" s="276"/>
      <c r="EB250" s="276"/>
      <c r="EC250" s="276"/>
      <c r="ED250" s="276"/>
      <c r="EE250" s="276"/>
      <c r="EF250" s="276"/>
      <c r="EG250" s="276"/>
      <c r="EH250" s="276"/>
      <c r="EI250" s="276"/>
      <c r="EJ250" s="276"/>
      <c r="EK250" s="276"/>
      <c r="EL250" s="276"/>
      <c r="EM250" s="276"/>
      <c r="EN250" s="276"/>
      <c r="EO250" s="276"/>
      <c r="EP250" s="276"/>
      <c r="EQ250" s="276"/>
      <c r="ER250" s="276"/>
      <c r="ES250" s="276"/>
      <c r="ET250" s="276"/>
    </row>
    <row r="251" spans="41:150" x14ac:dyDescent="0.25">
      <c r="AO251" s="276"/>
      <c r="AP251" s="276"/>
      <c r="AS251" s="276"/>
      <c r="AT251" s="277"/>
      <c r="AU251" s="276"/>
      <c r="AV251" s="276"/>
      <c r="AW251" s="277"/>
      <c r="AX251" s="276"/>
      <c r="AY251" s="276"/>
      <c r="AZ251" s="276"/>
      <c r="BA251" s="276"/>
      <c r="BB251" s="277"/>
      <c r="BS251" s="276"/>
      <c r="BT251" s="277"/>
      <c r="BU251" s="276"/>
      <c r="BV251" s="277"/>
      <c r="BW251" s="276"/>
      <c r="BX251" s="277"/>
      <c r="BY251" s="276"/>
      <c r="BZ251" s="276"/>
      <c r="CA251" s="277"/>
      <c r="CB251" s="276"/>
      <c r="CC251" s="276"/>
      <c r="CD251" s="276"/>
      <c r="CE251" s="276"/>
      <c r="CF251" s="276"/>
      <c r="CG251" s="276"/>
      <c r="CH251" s="276"/>
      <c r="CI251" s="277"/>
      <c r="CJ251" s="276"/>
      <c r="CK251" s="277"/>
      <c r="CL251" s="276"/>
      <c r="CM251" s="277"/>
      <c r="CN251" s="276"/>
      <c r="CO251" s="277"/>
      <c r="CP251" s="276"/>
      <c r="CQ251" s="277"/>
      <c r="CR251" s="276"/>
      <c r="CS251" s="276"/>
      <c r="CT251" s="277"/>
      <c r="CU251" s="276"/>
      <c r="CV251" s="276"/>
      <c r="CW251" s="277"/>
      <c r="CX251" s="276"/>
      <c r="CY251" s="276"/>
      <c r="CZ251" s="276"/>
      <c r="DA251" s="276"/>
      <c r="DB251" s="277"/>
      <c r="DC251" s="276"/>
      <c r="DD251" s="276"/>
      <c r="DE251" s="277"/>
      <c r="DF251" s="276"/>
      <c r="DG251" s="276"/>
      <c r="DH251" s="277"/>
      <c r="DI251" s="276"/>
      <c r="DJ251" s="276"/>
      <c r="DK251" s="276"/>
      <c r="DL251" s="276"/>
      <c r="DM251" s="277"/>
      <c r="DN251" s="276"/>
      <c r="DO251" s="276"/>
      <c r="DP251" s="277"/>
      <c r="DQ251" s="276"/>
      <c r="DR251" s="276"/>
      <c r="DS251" s="276"/>
      <c r="DT251" s="276"/>
      <c r="DU251" s="276"/>
      <c r="DV251" s="276"/>
      <c r="DW251" s="276"/>
      <c r="DX251" s="276"/>
      <c r="DY251" s="276"/>
      <c r="DZ251" s="276"/>
      <c r="EA251" s="276"/>
      <c r="EB251" s="276"/>
      <c r="EC251" s="276"/>
      <c r="ED251" s="276"/>
      <c r="EE251" s="276"/>
      <c r="EF251" s="276"/>
      <c r="EG251" s="276"/>
      <c r="EH251" s="276"/>
      <c r="EI251" s="276"/>
      <c r="EJ251" s="276"/>
      <c r="EK251" s="276"/>
      <c r="EL251" s="276"/>
      <c r="EM251" s="276"/>
      <c r="EN251" s="276"/>
      <c r="EO251" s="276"/>
      <c r="EP251" s="276"/>
      <c r="EQ251" s="276"/>
      <c r="ER251" s="276"/>
      <c r="ES251" s="276"/>
      <c r="ET251" s="276"/>
    </row>
    <row r="252" spans="41:150" x14ac:dyDescent="0.25">
      <c r="AO252" s="276"/>
      <c r="AP252" s="276"/>
      <c r="AS252" s="276"/>
      <c r="AT252" s="277"/>
      <c r="AU252" s="276"/>
      <c r="AV252" s="276"/>
      <c r="AW252" s="277"/>
      <c r="AX252" s="276"/>
      <c r="AY252" s="276"/>
      <c r="AZ252" s="276"/>
      <c r="BA252" s="276"/>
      <c r="BB252" s="277"/>
      <c r="BS252" s="276"/>
      <c r="BT252" s="277"/>
      <c r="BU252" s="276"/>
      <c r="BV252" s="277"/>
      <c r="BW252" s="276"/>
      <c r="BX252" s="277"/>
      <c r="BY252" s="276"/>
      <c r="BZ252" s="276"/>
      <c r="CA252" s="277"/>
      <c r="CB252" s="276"/>
      <c r="CC252" s="276"/>
      <c r="CD252" s="276"/>
      <c r="CE252" s="276"/>
      <c r="CF252" s="276"/>
      <c r="CG252" s="276"/>
      <c r="CH252" s="276"/>
      <c r="CI252" s="277"/>
      <c r="CJ252" s="276"/>
      <c r="CK252" s="277"/>
      <c r="CL252" s="276"/>
      <c r="CM252" s="277"/>
      <c r="CN252" s="276"/>
      <c r="CO252" s="277"/>
      <c r="CP252" s="276"/>
      <c r="CQ252" s="277"/>
      <c r="CR252" s="276"/>
      <c r="CS252" s="276"/>
      <c r="CT252" s="277"/>
      <c r="CU252" s="276"/>
      <c r="CV252" s="276"/>
      <c r="CW252" s="277"/>
      <c r="CX252" s="276"/>
      <c r="CY252" s="276"/>
      <c r="CZ252" s="276"/>
      <c r="DA252" s="276"/>
      <c r="DB252" s="277"/>
      <c r="DC252" s="276"/>
      <c r="DD252" s="276"/>
      <c r="DE252" s="277"/>
      <c r="DF252" s="276"/>
      <c r="DG252" s="276"/>
      <c r="DH252" s="277"/>
      <c r="DI252" s="276"/>
      <c r="DJ252" s="276"/>
      <c r="DK252" s="276"/>
      <c r="DL252" s="276"/>
      <c r="DM252" s="277"/>
      <c r="DN252" s="276"/>
      <c r="DO252" s="276"/>
      <c r="DP252" s="277"/>
      <c r="DQ252" s="276"/>
      <c r="DR252" s="276"/>
      <c r="DS252" s="276"/>
      <c r="DT252" s="276"/>
      <c r="DU252" s="276"/>
      <c r="DV252" s="276"/>
      <c r="DW252" s="276"/>
      <c r="DX252" s="276"/>
      <c r="DY252" s="276"/>
      <c r="DZ252" s="276"/>
      <c r="EA252" s="276"/>
      <c r="EB252" s="276"/>
      <c r="EC252" s="276"/>
      <c r="ED252" s="276"/>
      <c r="EE252" s="276"/>
      <c r="EF252" s="276"/>
      <c r="EG252" s="276"/>
      <c r="EH252" s="276"/>
      <c r="EI252" s="276"/>
      <c r="EJ252" s="276"/>
      <c r="EK252" s="276"/>
      <c r="EL252" s="276"/>
      <c r="EM252" s="276"/>
      <c r="EN252" s="276"/>
      <c r="EO252" s="276"/>
      <c r="EP252" s="276"/>
      <c r="EQ252" s="276"/>
      <c r="ER252" s="276"/>
      <c r="ES252" s="276"/>
      <c r="ET252" s="276"/>
    </row>
    <row r="253" spans="41:150" x14ac:dyDescent="0.25">
      <c r="AO253" s="276"/>
      <c r="AP253" s="276"/>
      <c r="AS253" s="276"/>
      <c r="AT253" s="277"/>
      <c r="AU253" s="276"/>
      <c r="AV253" s="276"/>
      <c r="AW253" s="277"/>
      <c r="AX253" s="276"/>
      <c r="AY253" s="276"/>
      <c r="AZ253" s="276"/>
      <c r="BA253" s="276"/>
      <c r="BB253" s="277"/>
      <c r="BS253" s="276"/>
      <c r="BT253" s="277"/>
      <c r="BU253" s="276"/>
      <c r="BV253" s="277"/>
      <c r="BW253" s="276"/>
      <c r="BX253" s="277"/>
      <c r="BY253" s="276"/>
      <c r="BZ253" s="276"/>
      <c r="CA253" s="277"/>
      <c r="CB253" s="276"/>
      <c r="CC253" s="276"/>
      <c r="CD253" s="276"/>
      <c r="CE253" s="276"/>
      <c r="CF253" s="276"/>
      <c r="CG253" s="276"/>
      <c r="CH253" s="276"/>
      <c r="CI253" s="277"/>
      <c r="CJ253" s="276"/>
      <c r="CK253" s="277"/>
      <c r="CL253" s="276"/>
      <c r="CM253" s="277"/>
      <c r="CN253" s="276"/>
      <c r="CO253" s="277"/>
      <c r="CP253" s="276"/>
      <c r="CQ253" s="277"/>
      <c r="CR253" s="276"/>
      <c r="CS253" s="276"/>
      <c r="CT253" s="277"/>
      <c r="CU253" s="276"/>
      <c r="CV253" s="276"/>
      <c r="CW253" s="277"/>
      <c r="CX253" s="276"/>
      <c r="CY253" s="276"/>
      <c r="CZ253" s="276"/>
      <c r="DA253" s="276"/>
      <c r="DB253" s="277"/>
      <c r="DC253" s="276"/>
      <c r="DD253" s="276"/>
      <c r="DE253" s="277"/>
      <c r="DF253" s="276"/>
      <c r="DG253" s="276"/>
      <c r="DH253" s="277"/>
      <c r="DI253" s="276"/>
      <c r="DJ253" s="276"/>
      <c r="DK253" s="276"/>
      <c r="DL253" s="276"/>
      <c r="DM253" s="277"/>
      <c r="DN253" s="276"/>
      <c r="DO253" s="276"/>
      <c r="DP253" s="277"/>
      <c r="DQ253" s="276"/>
      <c r="DR253" s="276"/>
      <c r="DS253" s="276"/>
      <c r="DT253" s="276"/>
      <c r="DU253" s="276"/>
      <c r="DV253" s="276"/>
      <c r="DW253" s="276"/>
      <c r="DX253" s="276"/>
      <c r="DY253" s="276"/>
      <c r="DZ253" s="276"/>
      <c r="EA253" s="276"/>
      <c r="EB253" s="276"/>
      <c r="EC253" s="276"/>
      <c r="ED253" s="276"/>
      <c r="EE253" s="276"/>
      <c r="EF253" s="276"/>
      <c r="EG253" s="276"/>
      <c r="EH253" s="276"/>
      <c r="EI253" s="276"/>
      <c r="EJ253" s="276"/>
      <c r="EK253" s="276"/>
      <c r="EL253" s="276"/>
      <c r="EM253" s="276"/>
      <c r="EN253" s="276"/>
      <c r="EO253" s="276"/>
      <c r="EP253" s="276"/>
      <c r="EQ253" s="276"/>
      <c r="ER253" s="276"/>
      <c r="ES253" s="276"/>
      <c r="ET253" s="276"/>
    </row>
    <row r="254" spans="41:150" x14ac:dyDescent="0.25">
      <c r="AO254" s="276"/>
      <c r="AP254" s="276"/>
      <c r="AS254" s="276"/>
      <c r="AT254" s="277"/>
      <c r="AU254" s="276"/>
      <c r="AV254" s="276"/>
      <c r="AW254" s="277"/>
      <c r="AX254" s="276"/>
      <c r="AY254" s="276"/>
      <c r="AZ254" s="276"/>
      <c r="BA254" s="276"/>
      <c r="BB254" s="277"/>
      <c r="BS254" s="276"/>
      <c r="BT254" s="277"/>
      <c r="BU254" s="276"/>
      <c r="BV254" s="277"/>
      <c r="BW254" s="276"/>
      <c r="BX254" s="277"/>
      <c r="BY254" s="276"/>
      <c r="BZ254" s="276"/>
      <c r="CA254" s="277"/>
      <c r="CB254" s="276"/>
      <c r="CC254" s="276"/>
      <c r="CD254" s="276"/>
      <c r="CE254" s="276"/>
      <c r="CF254" s="276"/>
      <c r="CG254" s="276"/>
      <c r="CH254" s="276"/>
      <c r="CI254" s="277"/>
      <c r="CJ254" s="276"/>
      <c r="CK254" s="277"/>
      <c r="CL254" s="276"/>
      <c r="CM254" s="277"/>
      <c r="CN254" s="276"/>
      <c r="CO254" s="277"/>
      <c r="CP254" s="276"/>
      <c r="CQ254" s="277"/>
      <c r="CR254" s="276"/>
      <c r="CS254" s="276"/>
      <c r="CT254" s="277"/>
      <c r="CU254" s="276"/>
      <c r="CV254" s="276"/>
      <c r="CW254" s="277"/>
      <c r="CX254" s="276"/>
      <c r="CY254" s="276"/>
      <c r="CZ254" s="276"/>
      <c r="DA254" s="276"/>
      <c r="DB254" s="277"/>
      <c r="DC254" s="276"/>
      <c r="DD254" s="276"/>
      <c r="DE254" s="277"/>
      <c r="DF254" s="276"/>
      <c r="DG254" s="276"/>
      <c r="DH254" s="277"/>
      <c r="DI254" s="276"/>
      <c r="DJ254" s="276"/>
      <c r="DK254" s="276"/>
      <c r="DL254" s="276"/>
      <c r="DM254" s="277"/>
      <c r="DN254" s="276"/>
      <c r="DO254" s="276"/>
      <c r="DP254" s="277"/>
      <c r="DQ254" s="276"/>
      <c r="DR254" s="276"/>
      <c r="DS254" s="276"/>
      <c r="DT254" s="276"/>
      <c r="DU254" s="276"/>
      <c r="DV254" s="276"/>
      <c r="DW254" s="276"/>
      <c r="DX254" s="276"/>
      <c r="DY254" s="276"/>
      <c r="DZ254" s="276"/>
      <c r="EA254" s="276"/>
      <c r="EB254" s="276"/>
      <c r="EC254" s="276"/>
      <c r="ED254" s="276"/>
      <c r="EE254" s="276"/>
      <c r="EF254" s="276"/>
      <c r="EG254" s="276"/>
      <c r="EH254" s="276"/>
      <c r="EI254" s="276"/>
      <c r="EJ254" s="276"/>
      <c r="EK254" s="276"/>
      <c r="EL254" s="276"/>
      <c r="EM254" s="276"/>
      <c r="EN254" s="276"/>
      <c r="EO254" s="276"/>
      <c r="EP254" s="276"/>
      <c r="EQ254" s="276"/>
      <c r="ER254" s="276"/>
      <c r="ES254" s="276"/>
      <c r="ET254" s="276"/>
    </row>
    <row r="255" spans="41:150" x14ac:dyDescent="0.25">
      <c r="AO255" s="276"/>
      <c r="AP255" s="276"/>
      <c r="AS255" s="276"/>
      <c r="AT255" s="277"/>
      <c r="AU255" s="276"/>
      <c r="AV255" s="276"/>
      <c r="AW255" s="277"/>
      <c r="AX255" s="276"/>
      <c r="AY255" s="276"/>
      <c r="AZ255" s="276"/>
      <c r="BA255" s="276"/>
      <c r="BB255" s="277"/>
      <c r="BS255" s="276"/>
      <c r="BT255" s="277"/>
      <c r="BU255" s="276"/>
      <c r="BV255" s="277"/>
      <c r="BW255" s="276"/>
      <c r="BX255" s="277"/>
      <c r="BY255" s="276"/>
      <c r="BZ255" s="276"/>
      <c r="CA255" s="277"/>
      <c r="CB255" s="276"/>
      <c r="CC255" s="276"/>
      <c r="CD255" s="276"/>
      <c r="CE255" s="276"/>
      <c r="CF255" s="276"/>
      <c r="CG255" s="276"/>
      <c r="CH255" s="276"/>
      <c r="CI255" s="277"/>
      <c r="CJ255" s="276"/>
      <c r="CK255" s="277"/>
      <c r="CL255" s="276"/>
      <c r="CM255" s="277"/>
      <c r="CN255" s="276"/>
      <c r="CO255" s="277"/>
      <c r="CP255" s="276"/>
      <c r="CQ255" s="277"/>
      <c r="CR255" s="276"/>
      <c r="CS255" s="276"/>
      <c r="CT255" s="277"/>
      <c r="CU255" s="276"/>
      <c r="CV255" s="276"/>
      <c r="CW255" s="277"/>
      <c r="CX255" s="276"/>
      <c r="CY255" s="276"/>
      <c r="CZ255" s="276"/>
      <c r="DA255" s="276"/>
      <c r="DB255" s="277"/>
      <c r="DC255" s="276"/>
      <c r="DD255" s="276"/>
      <c r="DE255" s="277"/>
      <c r="DF255" s="276"/>
      <c r="DG255" s="276"/>
      <c r="DH255" s="277"/>
      <c r="DI255" s="276"/>
      <c r="DJ255" s="276"/>
      <c r="DK255" s="276"/>
      <c r="DL255" s="276"/>
      <c r="DM255" s="277"/>
      <c r="DN255" s="276"/>
      <c r="DO255" s="276"/>
      <c r="DP255" s="277"/>
      <c r="DQ255" s="276"/>
      <c r="DR255" s="276"/>
      <c r="DS255" s="276"/>
      <c r="DT255" s="276"/>
      <c r="DU255" s="276"/>
      <c r="DV255" s="276"/>
      <c r="DW255" s="276"/>
      <c r="DX255" s="276"/>
      <c r="DY255" s="276"/>
      <c r="DZ255" s="276"/>
      <c r="EA255" s="276"/>
      <c r="EB255" s="276"/>
      <c r="EC255" s="276"/>
      <c r="ED255" s="276"/>
      <c r="EE255" s="276"/>
      <c r="EF255" s="276"/>
      <c r="EG255" s="276"/>
      <c r="EH255" s="276"/>
      <c r="EI255" s="276"/>
      <c r="EJ255" s="276"/>
      <c r="EK255" s="276"/>
      <c r="EL255" s="276"/>
      <c r="EM255" s="276"/>
      <c r="EN255" s="276"/>
      <c r="EO255" s="276"/>
      <c r="EP255" s="276"/>
      <c r="EQ255" s="276"/>
      <c r="ER255" s="276"/>
      <c r="ES255" s="276"/>
      <c r="ET255" s="276"/>
    </row>
    <row r="256" spans="41:150" x14ac:dyDescent="0.25">
      <c r="AO256" s="276"/>
      <c r="AP256" s="276"/>
      <c r="AS256" s="276"/>
      <c r="AT256" s="277"/>
      <c r="AU256" s="276"/>
      <c r="AV256" s="276"/>
      <c r="AW256" s="277"/>
      <c r="AX256" s="276"/>
      <c r="AY256" s="276"/>
      <c r="AZ256" s="276"/>
      <c r="BA256" s="276"/>
      <c r="BB256" s="277"/>
      <c r="BS256" s="276"/>
      <c r="BT256" s="277"/>
      <c r="BU256" s="276"/>
      <c r="BV256" s="277"/>
      <c r="BW256" s="276"/>
      <c r="BX256" s="277"/>
      <c r="BY256" s="276"/>
      <c r="BZ256" s="276"/>
      <c r="CA256" s="277"/>
      <c r="CB256" s="276"/>
      <c r="CC256" s="276"/>
      <c r="CD256" s="276"/>
      <c r="CE256" s="276"/>
      <c r="CF256" s="276"/>
      <c r="CG256" s="276"/>
      <c r="CH256" s="276"/>
      <c r="CI256" s="277"/>
      <c r="CJ256" s="276"/>
      <c r="CK256" s="277"/>
      <c r="CL256" s="276"/>
      <c r="CM256" s="277"/>
      <c r="CN256" s="276"/>
      <c r="CO256" s="277"/>
      <c r="CP256" s="276"/>
      <c r="CQ256" s="277"/>
      <c r="CR256" s="276"/>
      <c r="CS256" s="276"/>
      <c r="CT256" s="277"/>
      <c r="CU256" s="276"/>
      <c r="CV256" s="276"/>
      <c r="CW256" s="277"/>
      <c r="CX256" s="276"/>
      <c r="CY256" s="276"/>
      <c r="CZ256" s="276"/>
      <c r="DA256" s="276"/>
      <c r="DB256" s="277"/>
      <c r="DC256" s="276"/>
      <c r="DD256" s="276"/>
      <c r="DE256" s="277"/>
      <c r="DF256" s="276"/>
      <c r="DG256" s="276"/>
      <c r="DH256" s="277"/>
      <c r="DI256" s="276"/>
      <c r="DJ256" s="276"/>
      <c r="DK256" s="276"/>
      <c r="DL256" s="276"/>
      <c r="DM256" s="277"/>
      <c r="DN256" s="276"/>
      <c r="DO256" s="276"/>
      <c r="DP256" s="277"/>
      <c r="DQ256" s="276"/>
      <c r="DR256" s="276"/>
      <c r="DS256" s="276"/>
      <c r="DT256" s="276"/>
      <c r="DU256" s="276"/>
      <c r="DV256" s="276"/>
      <c r="DW256" s="276"/>
      <c r="DX256" s="276"/>
      <c r="DY256" s="276"/>
      <c r="DZ256" s="276"/>
      <c r="EA256" s="276"/>
      <c r="EB256" s="276"/>
      <c r="EC256" s="276"/>
      <c r="ED256" s="276"/>
      <c r="EE256" s="276"/>
      <c r="EF256" s="276"/>
      <c r="EG256" s="276"/>
      <c r="EH256" s="276"/>
      <c r="EI256" s="276"/>
      <c r="EJ256" s="276"/>
      <c r="EK256" s="276"/>
      <c r="EL256" s="276"/>
      <c r="EM256" s="276"/>
      <c r="EN256" s="276"/>
      <c r="EO256" s="276"/>
      <c r="EP256" s="276"/>
      <c r="EQ256" s="276"/>
      <c r="ER256" s="276"/>
      <c r="ES256" s="276"/>
      <c r="ET256" s="276"/>
    </row>
    <row r="257" spans="41:150" x14ac:dyDescent="0.25">
      <c r="AO257" s="276"/>
      <c r="AP257" s="276"/>
      <c r="AS257" s="276"/>
      <c r="AT257" s="277"/>
      <c r="AU257" s="276"/>
      <c r="AV257" s="276"/>
      <c r="AW257" s="277"/>
      <c r="AX257" s="276"/>
      <c r="AY257" s="276"/>
      <c r="AZ257" s="276"/>
      <c r="BA257" s="276"/>
      <c r="BB257" s="277"/>
      <c r="BS257" s="276"/>
      <c r="BT257" s="277"/>
      <c r="BU257" s="276"/>
      <c r="BV257" s="277"/>
      <c r="BW257" s="276"/>
      <c r="BX257" s="277"/>
      <c r="BY257" s="276"/>
      <c r="BZ257" s="276"/>
      <c r="CA257" s="277"/>
      <c r="CB257" s="276"/>
      <c r="CC257" s="276"/>
      <c r="CD257" s="276"/>
      <c r="CE257" s="276"/>
      <c r="CF257" s="276"/>
      <c r="CG257" s="276"/>
      <c r="CH257" s="276"/>
      <c r="CI257" s="277"/>
      <c r="CJ257" s="276"/>
      <c r="CK257" s="277"/>
      <c r="CL257" s="276"/>
      <c r="CM257" s="277"/>
      <c r="CN257" s="276"/>
      <c r="CO257" s="277"/>
      <c r="CP257" s="276"/>
      <c r="CQ257" s="277"/>
      <c r="CR257" s="276"/>
      <c r="CS257" s="276"/>
      <c r="CT257" s="277"/>
      <c r="CU257" s="276"/>
      <c r="CV257" s="276"/>
      <c r="CW257" s="277"/>
      <c r="CX257" s="276"/>
      <c r="CY257" s="276"/>
      <c r="CZ257" s="276"/>
      <c r="DA257" s="276"/>
      <c r="DB257" s="277"/>
      <c r="DC257" s="276"/>
      <c r="DD257" s="276"/>
      <c r="DE257" s="277"/>
      <c r="DF257" s="276"/>
      <c r="DG257" s="276"/>
      <c r="DH257" s="277"/>
      <c r="DI257" s="276"/>
      <c r="DJ257" s="276"/>
      <c r="DK257" s="276"/>
      <c r="DL257" s="276"/>
      <c r="DM257" s="277"/>
      <c r="DN257" s="276"/>
      <c r="DO257" s="276"/>
      <c r="DP257" s="277"/>
      <c r="DQ257" s="276"/>
      <c r="DR257" s="276"/>
      <c r="DS257" s="276"/>
      <c r="DT257" s="276"/>
      <c r="DU257" s="276"/>
      <c r="DV257" s="276"/>
      <c r="DW257" s="276"/>
      <c r="DX257" s="276"/>
      <c r="DY257" s="276"/>
      <c r="DZ257" s="276"/>
      <c r="EA257" s="276"/>
      <c r="EB257" s="276"/>
      <c r="EC257" s="276"/>
      <c r="ED257" s="276"/>
      <c r="EE257" s="276"/>
      <c r="EF257" s="276"/>
      <c r="EG257" s="276"/>
      <c r="EH257" s="276"/>
      <c r="EI257" s="276"/>
      <c r="EJ257" s="276"/>
      <c r="EK257" s="276"/>
      <c r="EL257" s="276"/>
      <c r="EM257" s="276"/>
      <c r="EN257" s="276"/>
      <c r="EO257" s="276"/>
      <c r="EP257" s="276"/>
      <c r="EQ257" s="276"/>
      <c r="ER257" s="276"/>
      <c r="ES257" s="276"/>
      <c r="ET257" s="276"/>
    </row>
    <row r="258" spans="41:150" x14ac:dyDescent="0.25">
      <c r="AO258" s="276"/>
      <c r="AP258" s="276"/>
      <c r="AS258" s="276"/>
      <c r="AT258" s="277"/>
      <c r="AU258" s="276"/>
      <c r="AV258" s="276"/>
      <c r="AW258" s="277"/>
      <c r="AX258" s="276"/>
      <c r="AY258" s="276"/>
      <c r="AZ258" s="276"/>
      <c r="BA258" s="276"/>
      <c r="BB258" s="277"/>
      <c r="BS258" s="276"/>
      <c r="BT258" s="277"/>
      <c r="BU258" s="276"/>
      <c r="BV258" s="277"/>
      <c r="BW258" s="276"/>
      <c r="BX258" s="277"/>
      <c r="BY258" s="276"/>
      <c r="BZ258" s="276"/>
      <c r="CA258" s="277"/>
      <c r="CB258" s="276"/>
      <c r="CC258" s="276"/>
      <c r="CD258" s="276"/>
      <c r="CE258" s="276"/>
      <c r="CF258" s="276"/>
      <c r="CG258" s="276"/>
      <c r="CH258" s="276"/>
      <c r="CI258" s="277"/>
      <c r="CJ258" s="276"/>
      <c r="CK258" s="277"/>
      <c r="CL258" s="276"/>
      <c r="CM258" s="277"/>
      <c r="CN258" s="276"/>
      <c r="CO258" s="277"/>
      <c r="CP258" s="276"/>
      <c r="CQ258" s="277"/>
      <c r="CR258" s="276"/>
      <c r="CS258" s="276"/>
      <c r="CT258" s="277"/>
      <c r="CU258" s="276"/>
      <c r="CV258" s="276"/>
      <c r="CW258" s="277"/>
      <c r="CX258" s="276"/>
      <c r="CY258" s="276"/>
      <c r="CZ258" s="276"/>
      <c r="DA258" s="276"/>
      <c r="DB258" s="277"/>
      <c r="DC258" s="276"/>
      <c r="DD258" s="276"/>
      <c r="DE258" s="277"/>
      <c r="DF258" s="276"/>
      <c r="DG258" s="276"/>
      <c r="DH258" s="277"/>
      <c r="DI258" s="276"/>
      <c r="DJ258" s="276"/>
      <c r="DK258" s="276"/>
      <c r="DL258" s="276"/>
      <c r="DM258" s="277"/>
      <c r="DN258" s="276"/>
      <c r="DO258" s="276"/>
      <c r="DP258" s="277"/>
      <c r="DQ258" s="276"/>
      <c r="DR258" s="276"/>
      <c r="DS258" s="276"/>
      <c r="DT258" s="276"/>
      <c r="DU258" s="276"/>
      <c r="DV258" s="276"/>
      <c r="DW258" s="276"/>
      <c r="DX258" s="276"/>
      <c r="DY258" s="276"/>
      <c r="DZ258" s="276"/>
      <c r="EA258" s="276"/>
      <c r="EB258" s="276"/>
      <c r="EC258" s="276"/>
      <c r="ED258" s="276"/>
      <c r="EE258" s="276"/>
      <c r="EF258" s="276"/>
      <c r="EG258" s="276"/>
      <c r="EH258" s="276"/>
      <c r="EI258" s="276"/>
      <c r="EJ258" s="276"/>
      <c r="EK258" s="276"/>
      <c r="EL258" s="276"/>
      <c r="EM258" s="276"/>
      <c r="EN258" s="276"/>
      <c r="EO258" s="276"/>
      <c r="EP258" s="276"/>
      <c r="EQ258" s="276"/>
      <c r="ER258" s="276"/>
      <c r="ES258" s="276"/>
      <c r="ET258" s="276"/>
    </row>
    <row r="259" spans="41:150" x14ac:dyDescent="0.25">
      <c r="AO259" s="276"/>
      <c r="AP259" s="276"/>
      <c r="AS259" s="276"/>
      <c r="AT259" s="277"/>
      <c r="AU259" s="276"/>
      <c r="AV259" s="276"/>
      <c r="AW259" s="277"/>
      <c r="AX259" s="276"/>
      <c r="AY259" s="276"/>
      <c r="AZ259" s="276"/>
      <c r="BA259" s="276"/>
      <c r="BB259" s="277"/>
      <c r="BS259" s="276"/>
      <c r="BT259" s="277"/>
      <c r="BU259" s="276"/>
      <c r="BV259" s="277"/>
      <c r="BW259" s="276"/>
      <c r="BX259" s="277"/>
      <c r="BY259" s="276"/>
      <c r="BZ259" s="276"/>
      <c r="CA259" s="277"/>
      <c r="CB259" s="276"/>
      <c r="CC259" s="276"/>
      <c r="CD259" s="276"/>
      <c r="CE259" s="276"/>
      <c r="CF259" s="276"/>
      <c r="CG259" s="276"/>
      <c r="CH259" s="276"/>
      <c r="CI259" s="277"/>
      <c r="CJ259" s="276"/>
      <c r="CK259" s="277"/>
      <c r="CL259" s="276"/>
      <c r="CM259" s="277"/>
      <c r="CN259" s="276"/>
      <c r="CO259" s="277"/>
      <c r="CP259" s="276"/>
      <c r="CQ259" s="277"/>
      <c r="CR259" s="276"/>
      <c r="CS259" s="276"/>
      <c r="CT259" s="277"/>
      <c r="CU259" s="276"/>
      <c r="CV259" s="276"/>
      <c r="CW259" s="277"/>
      <c r="CX259" s="276"/>
      <c r="CY259" s="276"/>
      <c r="CZ259" s="276"/>
      <c r="DA259" s="276"/>
      <c r="DB259" s="277"/>
      <c r="DC259" s="276"/>
      <c r="DD259" s="276"/>
      <c r="DE259" s="277"/>
      <c r="DF259" s="276"/>
      <c r="DG259" s="276"/>
      <c r="DH259" s="277"/>
      <c r="DI259" s="276"/>
      <c r="DJ259" s="276"/>
      <c r="DK259" s="276"/>
      <c r="DL259" s="276"/>
      <c r="DM259" s="277"/>
      <c r="DN259" s="276"/>
      <c r="DO259" s="276"/>
      <c r="DP259" s="277"/>
      <c r="DQ259" s="276"/>
      <c r="DR259" s="276"/>
      <c r="DS259" s="276"/>
      <c r="DT259" s="276"/>
      <c r="DU259" s="276"/>
      <c r="DV259" s="276"/>
      <c r="DW259" s="276"/>
      <c r="DX259" s="276"/>
      <c r="DY259" s="276"/>
      <c r="DZ259" s="276"/>
      <c r="EA259" s="276"/>
      <c r="EB259" s="276"/>
      <c r="EC259" s="276"/>
      <c r="ED259" s="276"/>
      <c r="EE259" s="276"/>
      <c r="EF259" s="276"/>
      <c r="EG259" s="276"/>
      <c r="EH259" s="276"/>
      <c r="EI259" s="276"/>
      <c r="EJ259" s="276"/>
      <c r="EK259" s="276"/>
      <c r="EL259" s="276"/>
      <c r="EM259" s="276"/>
      <c r="EN259" s="276"/>
      <c r="EO259" s="276"/>
      <c r="EP259" s="276"/>
      <c r="EQ259" s="276"/>
      <c r="ER259" s="276"/>
      <c r="ES259" s="276"/>
      <c r="ET259" s="276"/>
    </row>
    <row r="260" spans="41:150" x14ac:dyDescent="0.25">
      <c r="AO260" s="276"/>
      <c r="AP260" s="276"/>
      <c r="AS260" s="276"/>
      <c r="AT260" s="277"/>
      <c r="AU260" s="276"/>
      <c r="AV260" s="276"/>
      <c r="AW260" s="277"/>
      <c r="AX260" s="276"/>
      <c r="AY260" s="276"/>
      <c r="AZ260" s="276"/>
      <c r="BA260" s="276"/>
      <c r="BB260" s="277"/>
      <c r="BS260" s="276"/>
      <c r="BT260" s="277"/>
      <c r="BU260" s="276"/>
      <c r="BV260" s="277"/>
      <c r="BW260" s="276"/>
      <c r="BX260" s="277"/>
      <c r="BY260" s="276"/>
      <c r="BZ260" s="276"/>
      <c r="CA260" s="277"/>
      <c r="CB260" s="276"/>
      <c r="CC260" s="276"/>
      <c r="CD260" s="276"/>
      <c r="CE260" s="276"/>
      <c r="CF260" s="276"/>
      <c r="CG260" s="276"/>
      <c r="CH260" s="276"/>
      <c r="CI260" s="277"/>
      <c r="CJ260" s="276"/>
      <c r="CK260" s="277"/>
      <c r="CL260" s="276"/>
      <c r="CM260" s="277"/>
      <c r="CN260" s="276"/>
      <c r="CO260" s="277"/>
      <c r="CP260" s="276"/>
      <c r="CQ260" s="277"/>
      <c r="CR260" s="276"/>
      <c r="CS260" s="276"/>
      <c r="CT260" s="277"/>
      <c r="CU260" s="276"/>
      <c r="CV260" s="276"/>
      <c r="CW260" s="277"/>
      <c r="CX260" s="276"/>
      <c r="CY260" s="276"/>
      <c r="CZ260" s="276"/>
      <c r="DA260" s="276"/>
      <c r="DB260" s="277"/>
      <c r="DC260" s="276"/>
      <c r="DD260" s="276"/>
      <c r="DE260" s="277"/>
      <c r="DF260" s="276"/>
      <c r="DG260" s="276"/>
      <c r="DH260" s="277"/>
      <c r="DI260" s="276"/>
      <c r="DJ260" s="276"/>
      <c r="DK260" s="276"/>
      <c r="DL260" s="276"/>
      <c r="DM260" s="277"/>
      <c r="DN260" s="276"/>
      <c r="DO260" s="276"/>
      <c r="DP260" s="277"/>
      <c r="DQ260" s="276"/>
      <c r="DR260" s="276"/>
      <c r="DS260" s="276"/>
      <c r="DT260" s="276"/>
      <c r="DU260" s="276"/>
      <c r="DV260" s="276"/>
      <c r="DW260" s="276"/>
      <c r="DX260" s="276"/>
      <c r="DY260" s="276"/>
      <c r="DZ260" s="276"/>
      <c r="EA260" s="276"/>
      <c r="EB260" s="276"/>
      <c r="EC260" s="276"/>
      <c r="ED260" s="276"/>
      <c r="EE260" s="276"/>
      <c r="EF260" s="276"/>
      <c r="EG260" s="276"/>
      <c r="EH260" s="276"/>
      <c r="EI260" s="276"/>
      <c r="EJ260" s="276"/>
      <c r="EK260" s="276"/>
      <c r="EL260" s="276"/>
      <c r="EM260" s="276"/>
      <c r="EN260" s="276"/>
      <c r="EO260" s="276"/>
      <c r="EP260" s="276"/>
      <c r="EQ260" s="276"/>
      <c r="ER260" s="276"/>
      <c r="ES260" s="276"/>
      <c r="ET260" s="276"/>
    </row>
    <row r="261" spans="41:150" x14ac:dyDescent="0.25">
      <c r="AO261" s="276"/>
      <c r="AP261" s="276"/>
      <c r="AS261" s="276"/>
      <c r="AT261" s="277"/>
      <c r="AU261" s="276"/>
      <c r="AV261" s="276"/>
      <c r="AW261" s="277"/>
      <c r="AX261" s="276"/>
      <c r="AY261" s="276"/>
      <c r="AZ261" s="276"/>
      <c r="BA261" s="276"/>
      <c r="BB261" s="277"/>
      <c r="BS261" s="276"/>
      <c r="BT261" s="277"/>
      <c r="BU261" s="276"/>
      <c r="BV261" s="277"/>
      <c r="BW261" s="276"/>
      <c r="BX261" s="277"/>
      <c r="BY261" s="276"/>
      <c r="BZ261" s="276"/>
      <c r="CA261" s="277"/>
      <c r="CB261" s="276"/>
      <c r="CC261" s="276"/>
      <c r="CD261" s="276"/>
      <c r="CE261" s="276"/>
      <c r="CF261" s="276"/>
      <c r="CG261" s="276"/>
      <c r="CH261" s="276"/>
      <c r="CI261" s="277"/>
      <c r="CJ261" s="276"/>
      <c r="CK261" s="277"/>
      <c r="CL261" s="276"/>
      <c r="CM261" s="277"/>
      <c r="CN261" s="276"/>
      <c r="CO261" s="277"/>
      <c r="CP261" s="276"/>
      <c r="CQ261" s="277"/>
      <c r="CR261" s="276"/>
      <c r="CS261" s="276"/>
      <c r="CT261" s="277"/>
      <c r="CU261" s="276"/>
      <c r="CV261" s="276"/>
      <c r="CW261" s="277"/>
      <c r="CX261" s="276"/>
      <c r="CY261" s="276"/>
      <c r="CZ261" s="276"/>
      <c r="DA261" s="276"/>
      <c r="DB261" s="277"/>
      <c r="DC261" s="276"/>
      <c r="DD261" s="276"/>
      <c r="DE261" s="277"/>
      <c r="DF261" s="276"/>
      <c r="DG261" s="276"/>
      <c r="DH261" s="277"/>
      <c r="DI261" s="276"/>
      <c r="DJ261" s="276"/>
      <c r="DK261" s="276"/>
      <c r="DL261" s="276"/>
      <c r="DM261" s="277"/>
      <c r="DN261" s="276"/>
      <c r="DO261" s="276"/>
      <c r="DP261" s="277"/>
      <c r="DQ261" s="276"/>
      <c r="DR261" s="276"/>
      <c r="DS261" s="276"/>
      <c r="DT261" s="276"/>
      <c r="DU261" s="276"/>
      <c r="DV261" s="276"/>
      <c r="DW261" s="276"/>
      <c r="DX261" s="276"/>
      <c r="DY261" s="276"/>
      <c r="DZ261" s="276"/>
      <c r="EA261" s="276"/>
      <c r="EB261" s="276"/>
      <c r="EC261" s="276"/>
      <c r="ED261" s="276"/>
      <c r="EE261" s="276"/>
      <c r="EF261" s="276"/>
      <c r="EG261" s="276"/>
      <c r="EH261" s="276"/>
      <c r="EI261" s="276"/>
      <c r="EJ261" s="276"/>
      <c r="EK261" s="276"/>
      <c r="EL261" s="276"/>
      <c r="EM261" s="276"/>
      <c r="EN261" s="276"/>
      <c r="EO261" s="276"/>
      <c r="EP261" s="276"/>
      <c r="EQ261" s="276"/>
      <c r="ER261" s="276"/>
      <c r="ES261" s="276"/>
      <c r="ET261" s="276"/>
    </row>
    <row r="262" spans="41:150" x14ac:dyDescent="0.25">
      <c r="AO262" s="276"/>
      <c r="AP262" s="276"/>
      <c r="AS262" s="276"/>
      <c r="AT262" s="277"/>
      <c r="AU262" s="276"/>
      <c r="AV262" s="276"/>
      <c r="AW262" s="277"/>
      <c r="AX262" s="276"/>
      <c r="AY262" s="276"/>
      <c r="AZ262" s="276"/>
      <c r="BA262" s="276"/>
      <c r="BB262" s="277"/>
      <c r="BS262" s="276"/>
      <c r="BT262" s="277"/>
      <c r="BU262" s="276"/>
      <c r="BV262" s="277"/>
      <c r="BW262" s="276"/>
      <c r="BX262" s="277"/>
      <c r="BY262" s="276"/>
      <c r="BZ262" s="276"/>
      <c r="CA262" s="277"/>
      <c r="CB262" s="276"/>
      <c r="CC262" s="276"/>
      <c r="CD262" s="276"/>
      <c r="CE262" s="276"/>
      <c r="CF262" s="276"/>
      <c r="CG262" s="276"/>
      <c r="CH262" s="276"/>
      <c r="CI262" s="277"/>
      <c r="CJ262" s="276"/>
      <c r="CK262" s="277"/>
      <c r="CL262" s="276"/>
      <c r="CM262" s="277"/>
      <c r="CN262" s="276"/>
      <c r="CO262" s="277"/>
      <c r="CP262" s="276"/>
      <c r="CQ262" s="277"/>
      <c r="CR262" s="276"/>
      <c r="CS262" s="276"/>
      <c r="CT262" s="277"/>
      <c r="CU262" s="276"/>
      <c r="CV262" s="276"/>
      <c r="CW262" s="277"/>
      <c r="CX262" s="276"/>
      <c r="CY262" s="276"/>
      <c r="CZ262" s="276"/>
      <c r="DA262" s="276"/>
      <c r="DB262" s="277"/>
      <c r="DC262" s="276"/>
      <c r="DD262" s="276"/>
      <c r="DE262" s="277"/>
      <c r="DF262" s="276"/>
      <c r="DG262" s="276"/>
      <c r="DH262" s="277"/>
      <c r="DI262" s="276"/>
      <c r="DJ262" s="276"/>
      <c r="DK262" s="276"/>
      <c r="DL262" s="276"/>
      <c r="DM262" s="277"/>
      <c r="DN262" s="276"/>
      <c r="DO262" s="276"/>
      <c r="DP262" s="277"/>
      <c r="DQ262" s="276"/>
      <c r="DR262" s="276"/>
      <c r="DS262" s="276"/>
      <c r="DT262" s="276"/>
      <c r="DU262" s="276"/>
      <c r="DV262" s="276"/>
      <c r="DW262" s="276"/>
      <c r="DX262" s="276"/>
      <c r="DY262" s="276"/>
      <c r="DZ262" s="276"/>
      <c r="EA262" s="276"/>
      <c r="EB262" s="276"/>
      <c r="EC262" s="276"/>
      <c r="ED262" s="276"/>
      <c r="EE262" s="276"/>
      <c r="EF262" s="276"/>
      <c r="EG262" s="276"/>
      <c r="EH262" s="276"/>
      <c r="EI262" s="276"/>
      <c r="EJ262" s="276"/>
      <c r="EK262" s="276"/>
      <c r="EL262" s="276"/>
      <c r="EM262" s="276"/>
      <c r="EN262" s="276"/>
      <c r="EO262" s="276"/>
      <c r="EP262" s="276"/>
      <c r="EQ262" s="276"/>
      <c r="ER262" s="276"/>
      <c r="ES262" s="276"/>
      <c r="ET262" s="276"/>
    </row>
    <row r="263" spans="41:150" x14ac:dyDescent="0.25">
      <c r="AO263" s="276"/>
      <c r="AP263" s="276"/>
      <c r="AS263" s="276"/>
      <c r="AT263" s="277"/>
      <c r="AU263" s="276"/>
      <c r="AV263" s="276"/>
      <c r="AW263" s="277"/>
      <c r="AX263" s="276"/>
      <c r="AY263" s="276"/>
      <c r="AZ263" s="276"/>
      <c r="BA263" s="276"/>
      <c r="BB263" s="277"/>
      <c r="BS263" s="276"/>
      <c r="BT263" s="277"/>
      <c r="BU263" s="276"/>
      <c r="BV263" s="277"/>
      <c r="BW263" s="276"/>
      <c r="BX263" s="277"/>
      <c r="BY263" s="276"/>
      <c r="BZ263" s="276"/>
      <c r="CA263" s="277"/>
      <c r="CB263" s="276"/>
      <c r="CC263" s="276"/>
      <c r="CD263" s="276"/>
      <c r="CE263" s="276"/>
      <c r="CF263" s="276"/>
      <c r="CG263" s="276"/>
      <c r="CH263" s="276"/>
      <c r="CI263" s="277"/>
      <c r="CJ263" s="276"/>
      <c r="CK263" s="277"/>
      <c r="CL263" s="276"/>
      <c r="CM263" s="277"/>
      <c r="CN263" s="276"/>
      <c r="CO263" s="277"/>
      <c r="CP263" s="276"/>
      <c r="CQ263" s="277"/>
      <c r="CR263" s="276"/>
      <c r="CS263" s="276"/>
      <c r="CT263" s="277"/>
      <c r="CU263" s="276"/>
      <c r="CV263" s="276"/>
      <c r="CW263" s="277"/>
      <c r="CX263" s="276"/>
      <c r="CY263" s="276"/>
      <c r="CZ263" s="276"/>
      <c r="DA263" s="276"/>
      <c r="DB263" s="277"/>
      <c r="DC263" s="276"/>
      <c r="DD263" s="276"/>
      <c r="DE263" s="277"/>
      <c r="DF263" s="276"/>
      <c r="DG263" s="276"/>
      <c r="DH263" s="277"/>
      <c r="DI263" s="276"/>
      <c r="DJ263" s="276"/>
      <c r="DK263" s="276"/>
      <c r="DL263" s="276"/>
      <c r="DM263" s="277"/>
      <c r="DN263" s="276"/>
      <c r="DO263" s="276"/>
      <c r="DP263" s="277"/>
      <c r="DQ263" s="276"/>
      <c r="DR263" s="276"/>
      <c r="DS263" s="276"/>
      <c r="DT263" s="276"/>
      <c r="DU263" s="276"/>
      <c r="DV263" s="276"/>
      <c r="DW263" s="276"/>
      <c r="DX263" s="276"/>
      <c r="DY263" s="276"/>
      <c r="DZ263" s="276"/>
      <c r="EA263" s="276"/>
      <c r="EB263" s="276"/>
      <c r="EC263" s="276"/>
      <c r="ED263" s="276"/>
      <c r="EE263" s="276"/>
      <c r="EF263" s="276"/>
      <c r="EG263" s="276"/>
      <c r="EH263" s="276"/>
      <c r="EI263" s="276"/>
      <c r="EJ263" s="276"/>
      <c r="EK263" s="276"/>
      <c r="EL263" s="276"/>
      <c r="EM263" s="276"/>
      <c r="EN263" s="276"/>
      <c r="EO263" s="276"/>
      <c r="EP263" s="276"/>
      <c r="EQ263" s="276"/>
      <c r="ER263" s="276"/>
      <c r="ES263" s="276"/>
      <c r="ET263" s="276"/>
    </row>
    <row r="264" spans="41:150" x14ac:dyDescent="0.25">
      <c r="AO264" s="276"/>
      <c r="AP264" s="276"/>
      <c r="AS264" s="276"/>
      <c r="AT264" s="277"/>
      <c r="AU264" s="276"/>
      <c r="AV264" s="276"/>
      <c r="AW264" s="277"/>
      <c r="AX264" s="276"/>
      <c r="AY264" s="276"/>
      <c r="AZ264" s="276"/>
      <c r="BA264" s="276"/>
      <c r="BB264" s="277"/>
      <c r="BS264" s="276"/>
      <c r="BT264" s="277"/>
      <c r="BU264" s="276"/>
      <c r="BV264" s="277"/>
      <c r="BW264" s="276"/>
      <c r="BX264" s="277"/>
      <c r="BY264" s="276"/>
      <c r="BZ264" s="276"/>
      <c r="CA264" s="277"/>
      <c r="CB264" s="276"/>
      <c r="CC264" s="276"/>
      <c r="CD264" s="276"/>
      <c r="CE264" s="276"/>
      <c r="CF264" s="276"/>
      <c r="CG264" s="276"/>
      <c r="CH264" s="276"/>
      <c r="CI264" s="277"/>
      <c r="CJ264" s="276"/>
      <c r="CK264" s="277"/>
      <c r="CL264" s="276"/>
      <c r="CM264" s="277"/>
      <c r="CN264" s="276"/>
      <c r="CO264" s="277"/>
      <c r="CP264" s="276"/>
      <c r="CQ264" s="277"/>
      <c r="CR264" s="276"/>
      <c r="CS264" s="276"/>
      <c r="CT264" s="277"/>
      <c r="CU264" s="276"/>
      <c r="CV264" s="276"/>
      <c r="CW264" s="277"/>
      <c r="CX264" s="276"/>
      <c r="CY264" s="276"/>
      <c r="CZ264" s="276"/>
      <c r="DA264" s="276"/>
      <c r="DB264" s="277"/>
      <c r="DC264" s="276"/>
      <c r="DD264" s="276"/>
      <c r="DE264" s="277"/>
      <c r="DF264" s="276"/>
      <c r="DG264" s="276"/>
      <c r="DH264" s="277"/>
      <c r="DI264" s="276"/>
      <c r="DJ264" s="276"/>
      <c r="DK264" s="276"/>
      <c r="DL264" s="276"/>
      <c r="DM264" s="277"/>
      <c r="DN264" s="276"/>
      <c r="DO264" s="276"/>
      <c r="DP264" s="277"/>
      <c r="DQ264" s="276"/>
      <c r="DR264" s="276"/>
      <c r="DS264" s="276"/>
      <c r="DT264" s="276"/>
      <c r="DU264" s="276"/>
      <c r="DV264" s="276"/>
      <c r="DW264" s="276"/>
      <c r="DX264" s="276"/>
      <c r="DY264" s="276"/>
      <c r="DZ264" s="276"/>
      <c r="EA264" s="276"/>
      <c r="EB264" s="276"/>
      <c r="EC264" s="276"/>
      <c r="ED264" s="276"/>
      <c r="EE264" s="276"/>
      <c r="EF264" s="276"/>
      <c r="EG264" s="276"/>
      <c r="EH264" s="276"/>
      <c r="EI264" s="276"/>
      <c r="EJ264" s="276"/>
      <c r="EK264" s="276"/>
      <c r="EL264" s="276"/>
      <c r="EM264" s="276"/>
      <c r="EN264" s="276"/>
      <c r="EO264" s="276"/>
      <c r="EP264" s="276"/>
      <c r="EQ264" s="276"/>
      <c r="ER264" s="276"/>
      <c r="ES264" s="276"/>
      <c r="ET264" s="276"/>
    </row>
    <row r="265" spans="41:150" x14ac:dyDescent="0.25">
      <c r="AO265" s="276"/>
      <c r="AP265" s="276"/>
      <c r="AS265" s="276"/>
      <c r="AT265" s="277"/>
      <c r="AU265" s="276"/>
      <c r="AV265" s="276"/>
      <c r="AW265" s="277"/>
      <c r="AX265" s="276"/>
      <c r="AY265" s="276"/>
      <c r="AZ265" s="276"/>
      <c r="BA265" s="276"/>
      <c r="BB265" s="277"/>
      <c r="BS265" s="276"/>
      <c r="BT265" s="277"/>
      <c r="BU265" s="276"/>
      <c r="BV265" s="277"/>
      <c r="BW265" s="276"/>
      <c r="BX265" s="277"/>
      <c r="BY265" s="276"/>
      <c r="BZ265" s="276"/>
      <c r="CA265" s="277"/>
      <c r="CB265" s="276"/>
      <c r="CC265" s="276"/>
      <c r="CD265" s="276"/>
      <c r="CE265" s="276"/>
      <c r="CF265" s="276"/>
      <c r="CG265" s="276"/>
      <c r="CH265" s="276"/>
      <c r="CI265" s="277"/>
      <c r="CJ265" s="276"/>
      <c r="CK265" s="277"/>
      <c r="CL265" s="276"/>
      <c r="CM265" s="277"/>
      <c r="CN265" s="276"/>
      <c r="CO265" s="277"/>
      <c r="CP265" s="276"/>
      <c r="CQ265" s="277"/>
      <c r="CR265" s="276"/>
      <c r="CS265" s="276"/>
      <c r="CT265" s="277"/>
      <c r="CU265" s="276"/>
      <c r="CV265" s="276"/>
      <c r="CW265" s="277"/>
      <c r="CX265" s="276"/>
      <c r="CY265" s="276"/>
      <c r="CZ265" s="276"/>
      <c r="DA265" s="276"/>
      <c r="DB265" s="277"/>
      <c r="DC265" s="276"/>
      <c r="DD265" s="276"/>
      <c r="DE265" s="277"/>
      <c r="DF265" s="276"/>
      <c r="DG265" s="276"/>
      <c r="DH265" s="277"/>
      <c r="DI265" s="276"/>
      <c r="DJ265" s="276"/>
      <c r="DK265" s="276"/>
      <c r="DL265" s="276"/>
      <c r="DM265" s="277"/>
      <c r="DN265" s="276"/>
      <c r="DO265" s="276"/>
      <c r="DP265" s="277"/>
      <c r="DQ265" s="276"/>
      <c r="DR265" s="276"/>
      <c r="DS265" s="276"/>
      <c r="DT265" s="276"/>
      <c r="DU265" s="276"/>
      <c r="DV265" s="276"/>
      <c r="DW265" s="276"/>
      <c r="DX265" s="276"/>
      <c r="DY265" s="276"/>
      <c r="DZ265" s="276"/>
      <c r="EA265" s="276"/>
      <c r="EB265" s="276"/>
      <c r="EC265" s="276"/>
      <c r="ED265" s="276"/>
      <c r="EE265" s="276"/>
      <c r="EF265" s="276"/>
      <c r="EG265" s="276"/>
      <c r="EH265" s="276"/>
      <c r="EI265" s="276"/>
      <c r="EJ265" s="276"/>
      <c r="EK265" s="276"/>
      <c r="EL265" s="276"/>
      <c r="EM265" s="276"/>
      <c r="EN265" s="276"/>
      <c r="EO265" s="276"/>
      <c r="EP265" s="276"/>
      <c r="EQ265" s="276"/>
      <c r="ER265" s="276"/>
      <c r="ES265" s="276"/>
      <c r="ET265" s="276"/>
    </row>
    <row r="266" spans="41:150" x14ac:dyDescent="0.25">
      <c r="AO266" s="276"/>
      <c r="AP266" s="276"/>
      <c r="AS266" s="276"/>
      <c r="AT266" s="277"/>
      <c r="AU266" s="276"/>
      <c r="AV266" s="276"/>
      <c r="AW266" s="277"/>
      <c r="AX266" s="276"/>
      <c r="AY266" s="276"/>
      <c r="AZ266" s="276"/>
      <c r="BA266" s="276"/>
      <c r="BB266" s="277"/>
      <c r="BS266" s="276"/>
      <c r="BT266" s="277"/>
      <c r="BU266" s="276"/>
      <c r="BV266" s="277"/>
      <c r="BW266" s="276"/>
      <c r="BX266" s="277"/>
      <c r="BY266" s="276"/>
      <c r="BZ266" s="276"/>
      <c r="CA266" s="277"/>
      <c r="CB266" s="276"/>
      <c r="CC266" s="276"/>
      <c r="CD266" s="276"/>
      <c r="CE266" s="276"/>
      <c r="CF266" s="276"/>
      <c r="CG266" s="276"/>
      <c r="CH266" s="276"/>
      <c r="CI266" s="277"/>
      <c r="CJ266" s="276"/>
      <c r="CK266" s="277"/>
      <c r="CL266" s="276"/>
      <c r="CM266" s="277"/>
      <c r="CN266" s="276"/>
      <c r="CO266" s="277"/>
      <c r="CP266" s="276"/>
      <c r="CQ266" s="277"/>
      <c r="CR266" s="276"/>
      <c r="CS266" s="276"/>
      <c r="CT266" s="277"/>
      <c r="CU266" s="276"/>
      <c r="CV266" s="276"/>
      <c r="CW266" s="277"/>
      <c r="CX266" s="276"/>
      <c r="CY266" s="276"/>
      <c r="CZ266" s="276"/>
      <c r="DA266" s="276"/>
      <c r="DB266" s="277"/>
      <c r="DC266" s="276"/>
      <c r="DD266" s="276"/>
      <c r="DE266" s="277"/>
      <c r="DF266" s="276"/>
      <c r="DG266" s="276"/>
      <c r="DH266" s="277"/>
      <c r="DI266" s="276"/>
      <c r="DJ266" s="276"/>
      <c r="DK266" s="276"/>
      <c r="DL266" s="276"/>
      <c r="DM266" s="277"/>
      <c r="DN266" s="276"/>
      <c r="DO266" s="276"/>
      <c r="DP266" s="277"/>
      <c r="DQ266" s="276"/>
      <c r="DR266" s="276"/>
      <c r="DS266" s="276"/>
      <c r="DT266" s="276"/>
      <c r="DU266" s="276"/>
      <c r="DV266" s="276"/>
      <c r="DW266" s="276"/>
      <c r="DX266" s="276"/>
      <c r="DY266" s="276"/>
      <c r="DZ266" s="276"/>
      <c r="EA266" s="276"/>
      <c r="EB266" s="276"/>
      <c r="EC266" s="276"/>
      <c r="ED266" s="276"/>
      <c r="EE266" s="276"/>
      <c r="EF266" s="276"/>
      <c r="EG266" s="276"/>
      <c r="EH266" s="276"/>
      <c r="EI266" s="276"/>
      <c r="EJ266" s="276"/>
      <c r="EK266" s="276"/>
      <c r="EL266" s="276"/>
      <c r="EM266" s="276"/>
      <c r="EN266" s="276"/>
      <c r="EO266" s="276"/>
      <c r="EP266" s="276"/>
      <c r="EQ266" s="276"/>
      <c r="ER266" s="276"/>
      <c r="ES266" s="276"/>
      <c r="ET266" s="276"/>
    </row>
    <row r="267" spans="41:150" x14ac:dyDescent="0.25">
      <c r="AO267" s="276"/>
      <c r="AP267" s="276"/>
      <c r="AS267" s="276"/>
      <c r="AT267" s="277"/>
      <c r="AU267" s="276"/>
      <c r="AV267" s="276"/>
      <c r="AW267" s="277"/>
      <c r="AX267" s="276"/>
      <c r="AY267" s="276"/>
      <c r="AZ267" s="276"/>
      <c r="BA267" s="276"/>
      <c r="BB267" s="277"/>
      <c r="BS267" s="276"/>
      <c r="BT267" s="277"/>
      <c r="BU267" s="276"/>
      <c r="BV267" s="277"/>
      <c r="BW267" s="276"/>
      <c r="BX267" s="277"/>
      <c r="BY267" s="276"/>
      <c r="BZ267" s="276"/>
      <c r="CA267" s="277"/>
      <c r="CB267" s="276"/>
      <c r="CC267" s="276"/>
      <c r="CD267" s="276"/>
      <c r="CE267" s="276"/>
      <c r="CF267" s="276"/>
      <c r="CG267" s="276"/>
      <c r="CH267" s="276"/>
      <c r="CI267" s="277"/>
      <c r="CJ267" s="276"/>
      <c r="CK267" s="277"/>
      <c r="CL267" s="276"/>
      <c r="CM267" s="277"/>
      <c r="CN267" s="276"/>
      <c r="CO267" s="277"/>
      <c r="CP267" s="276"/>
      <c r="CQ267" s="277"/>
      <c r="CR267" s="276"/>
      <c r="CS267" s="276"/>
      <c r="CT267" s="277"/>
      <c r="CU267" s="276"/>
      <c r="CV267" s="276"/>
      <c r="CW267" s="277"/>
      <c r="CX267" s="276"/>
      <c r="CY267" s="276"/>
      <c r="CZ267" s="276"/>
      <c r="DA267" s="276"/>
      <c r="DB267" s="277"/>
      <c r="DC267" s="276"/>
      <c r="DD267" s="276"/>
      <c r="DE267" s="277"/>
      <c r="DF267" s="276"/>
      <c r="DG267" s="276"/>
      <c r="DH267" s="277"/>
      <c r="DI267" s="276"/>
      <c r="DJ267" s="276"/>
      <c r="DK267" s="276"/>
      <c r="DL267" s="276"/>
      <c r="DM267" s="277"/>
      <c r="DN267" s="276"/>
      <c r="DO267" s="276"/>
      <c r="DP267" s="277"/>
      <c r="DQ267" s="276"/>
      <c r="DR267" s="276"/>
      <c r="DS267" s="276"/>
      <c r="DT267" s="276"/>
      <c r="DU267" s="276"/>
      <c r="DV267" s="276"/>
      <c r="DW267" s="276"/>
      <c r="DX267" s="276"/>
      <c r="DY267" s="276"/>
      <c r="DZ267" s="276"/>
      <c r="EA267" s="276"/>
      <c r="EB267" s="276"/>
      <c r="EC267" s="276"/>
      <c r="ED267" s="276"/>
      <c r="EE267" s="276"/>
      <c r="EF267" s="276"/>
      <c r="EG267" s="276"/>
      <c r="EH267" s="276"/>
      <c r="EI267" s="276"/>
      <c r="EJ267" s="276"/>
      <c r="EK267" s="276"/>
      <c r="EL267" s="276"/>
      <c r="EM267" s="276"/>
      <c r="EN267" s="276"/>
      <c r="EO267" s="276"/>
      <c r="EP267" s="276"/>
      <c r="EQ267" s="276"/>
      <c r="ER267" s="276"/>
      <c r="ES267" s="276"/>
      <c r="ET267" s="276"/>
    </row>
    <row r="268" spans="41:150" x14ac:dyDescent="0.25">
      <c r="AO268" s="276"/>
      <c r="AP268" s="276"/>
      <c r="AS268" s="276"/>
      <c r="AT268" s="277"/>
      <c r="AU268" s="276"/>
      <c r="AV268" s="276"/>
      <c r="AW268" s="277"/>
      <c r="AX268" s="276"/>
      <c r="AY268" s="276"/>
      <c r="AZ268" s="276"/>
      <c r="BA268" s="276"/>
      <c r="BB268" s="277"/>
      <c r="BS268" s="276"/>
      <c r="BT268" s="277"/>
      <c r="BU268" s="276"/>
      <c r="BV268" s="277"/>
      <c r="BW268" s="276"/>
      <c r="BX268" s="277"/>
      <c r="BY268" s="276"/>
      <c r="BZ268" s="276"/>
      <c r="CA268" s="277"/>
      <c r="CB268" s="276"/>
      <c r="CC268" s="276"/>
      <c r="CD268" s="276"/>
      <c r="CE268" s="276"/>
      <c r="CF268" s="276"/>
      <c r="CG268" s="276"/>
      <c r="CH268" s="276"/>
      <c r="CI268" s="277"/>
      <c r="CJ268" s="276"/>
      <c r="CK268" s="277"/>
      <c r="CL268" s="276"/>
      <c r="CM268" s="277"/>
      <c r="CN268" s="276"/>
      <c r="CO268" s="277"/>
      <c r="CP268" s="276"/>
      <c r="CQ268" s="277"/>
      <c r="CR268" s="276"/>
      <c r="CS268" s="276"/>
      <c r="CT268" s="277"/>
      <c r="CU268" s="276"/>
      <c r="CV268" s="276"/>
      <c r="CW268" s="277"/>
      <c r="CX268" s="276"/>
      <c r="CY268" s="276"/>
      <c r="CZ268" s="276"/>
      <c r="DA268" s="276"/>
      <c r="DB268" s="277"/>
      <c r="DC268" s="276"/>
      <c r="DD268" s="276"/>
      <c r="DE268" s="277"/>
      <c r="DF268" s="276"/>
      <c r="DG268" s="276"/>
      <c r="DH268" s="277"/>
      <c r="DI268" s="276"/>
      <c r="DJ268" s="276"/>
      <c r="DK268" s="276"/>
      <c r="DL268" s="276"/>
      <c r="DM268" s="277"/>
      <c r="DN268" s="276"/>
      <c r="DO268" s="276"/>
      <c r="DP268" s="277"/>
      <c r="DQ268" s="276"/>
      <c r="DR268" s="276"/>
      <c r="DS268" s="276"/>
      <c r="DT268" s="276"/>
      <c r="DU268" s="276"/>
      <c r="DV268" s="276"/>
      <c r="DW268" s="276"/>
      <c r="DX268" s="276"/>
      <c r="DY268" s="276"/>
      <c r="DZ268" s="276"/>
      <c r="EA268" s="276"/>
      <c r="EB268" s="276"/>
      <c r="EC268" s="276"/>
      <c r="ED268" s="276"/>
      <c r="EE268" s="276"/>
      <c r="EF268" s="276"/>
      <c r="EG268" s="276"/>
      <c r="EH268" s="276"/>
      <c r="EI268" s="276"/>
      <c r="EJ268" s="276"/>
      <c r="EK268" s="276"/>
      <c r="EL268" s="276"/>
      <c r="EM268" s="276"/>
      <c r="EN268" s="276"/>
      <c r="EO268" s="276"/>
      <c r="EP268" s="276"/>
      <c r="EQ268" s="276"/>
      <c r="ER268" s="276"/>
      <c r="ES268" s="276"/>
      <c r="ET268" s="276"/>
    </row>
    <row r="269" spans="41:150" x14ac:dyDescent="0.25">
      <c r="AO269" s="276"/>
      <c r="AP269" s="276"/>
      <c r="AS269" s="276"/>
      <c r="AT269" s="277"/>
      <c r="AU269" s="276"/>
      <c r="AV269" s="276"/>
      <c r="AW269" s="277"/>
      <c r="AX269" s="276"/>
      <c r="AY269" s="276"/>
      <c r="AZ269" s="276"/>
      <c r="BA269" s="276"/>
      <c r="BB269" s="277"/>
      <c r="BS269" s="276"/>
      <c r="BT269" s="277"/>
      <c r="BU269" s="276"/>
      <c r="BV269" s="277"/>
      <c r="BW269" s="276"/>
      <c r="BX269" s="277"/>
      <c r="BY269" s="276"/>
      <c r="BZ269" s="276"/>
      <c r="CA269" s="277"/>
      <c r="CB269" s="276"/>
      <c r="CC269" s="276"/>
      <c r="CD269" s="276"/>
      <c r="CE269" s="276"/>
      <c r="CF269" s="276"/>
      <c r="CG269" s="276"/>
      <c r="CH269" s="276"/>
      <c r="CI269" s="277"/>
      <c r="CJ269" s="276"/>
      <c r="CK269" s="277"/>
      <c r="CL269" s="276"/>
      <c r="CM269" s="277"/>
      <c r="CN269" s="276"/>
      <c r="CO269" s="277"/>
      <c r="CP269" s="276"/>
      <c r="CQ269" s="277"/>
      <c r="CR269" s="276"/>
      <c r="CS269" s="276"/>
      <c r="CT269" s="277"/>
      <c r="CU269" s="276"/>
      <c r="CV269" s="276"/>
      <c r="CW269" s="277"/>
      <c r="CX269" s="276"/>
      <c r="CY269" s="276"/>
      <c r="CZ269" s="276"/>
      <c r="DA269" s="276"/>
      <c r="DB269" s="277"/>
      <c r="DC269" s="276"/>
      <c r="DD269" s="276"/>
      <c r="DE269" s="277"/>
      <c r="DF269" s="276"/>
      <c r="DG269" s="276"/>
      <c r="DH269" s="277"/>
      <c r="DI269" s="276"/>
      <c r="DJ269" s="276"/>
      <c r="DK269" s="276"/>
      <c r="DL269" s="276"/>
      <c r="DM269" s="277"/>
      <c r="DN269" s="276"/>
      <c r="DO269" s="276"/>
      <c r="DP269" s="277"/>
      <c r="DQ269" s="276"/>
      <c r="DR269" s="276"/>
      <c r="DS269" s="276"/>
      <c r="DT269" s="276"/>
      <c r="DU269" s="276"/>
      <c r="DV269" s="276"/>
      <c r="DW269" s="276"/>
      <c r="DX269" s="276"/>
      <c r="DY269" s="276"/>
      <c r="DZ269" s="276"/>
      <c r="EA269" s="276"/>
      <c r="EB269" s="276"/>
      <c r="EC269" s="276"/>
      <c r="ED269" s="276"/>
      <c r="EE269" s="276"/>
      <c r="EF269" s="276"/>
      <c r="EG269" s="276"/>
      <c r="EH269" s="276"/>
      <c r="EI269" s="276"/>
      <c r="EJ269" s="276"/>
      <c r="EK269" s="276"/>
      <c r="EL269" s="276"/>
      <c r="EM269" s="276"/>
      <c r="EN269" s="276"/>
      <c r="EO269" s="276"/>
      <c r="EP269" s="276"/>
      <c r="EQ269" s="276"/>
      <c r="ER269" s="276"/>
      <c r="ES269" s="276"/>
      <c r="ET269" s="276"/>
    </row>
    <row r="270" spans="41:150" x14ac:dyDescent="0.25">
      <c r="AO270" s="276"/>
      <c r="AP270" s="276"/>
      <c r="AS270" s="276"/>
      <c r="AT270" s="277"/>
      <c r="AU270" s="276"/>
      <c r="AV270" s="276"/>
      <c r="AW270" s="277"/>
      <c r="AX270" s="276"/>
      <c r="AY270" s="276"/>
      <c r="AZ270" s="276"/>
      <c r="BA270" s="276"/>
      <c r="BB270" s="277"/>
      <c r="BS270" s="276"/>
      <c r="BT270" s="277"/>
      <c r="BU270" s="276"/>
      <c r="BV270" s="277"/>
      <c r="BW270" s="276"/>
      <c r="BX270" s="277"/>
      <c r="BY270" s="276"/>
      <c r="BZ270" s="276"/>
      <c r="CA270" s="277"/>
      <c r="CB270" s="276"/>
      <c r="CC270" s="276"/>
      <c r="CD270" s="276"/>
      <c r="CE270" s="276"/>
      <c r="CF270" s="276"/>
      <c r="CG270" s="276"/>
      <c r="CH270" s="276"/>
      <c r="CI270" s="277"/>
      <c r="CJ270" s="276"/>
      <c r="CK270" s="277"/>
      <c r="CL270" s="276"/>
      <c r="CM270" s="277"/>
      <c r="CN270" s="276"/>
      <c r="CO270" s="277"/>
      <c r="CP270" s="276"/>
      <c r="CQ270" s="277"/>
      <c r="CR270" s="276"/>
      <c r="CS270" s="276"/>
      <c r="CT270" s="277"/>
      <c r="CU270" s="276"/>
      <c r="CV270" s="276"/>
      <c r="CW270" s="277"/>
      <c r="CX270" s="276"/>
      <c r="CY270" s="276"/>
      <c r="CZ270" s="276"/>
      <c r="DA270" s="276"/>
      <c r="DB270" s="277"/>
      <c r="DC270" s="276"/>
      <c r="DD270" s="276"/>
      <c r="DE270" s="277"/>
      <c r="DF270" s="276"/>
      <c r="DG270" s="276"/>
      <c r="DH270" s="277"/>
      <c r="DI270" s="276"/>
      <c r="DJ270" s="276"/>
      <c r="DK270" s="276"/>
      <c r="DL270" s="276"/>
      <c r="DM270" s="277"/>
      <c r="DN270" s="276"/>
      <c r="DO270" s="276"/>
      <c r="DP270" s="277"/>
      <c r="DQ270" s="276"/>
      <c r="DR270" s="276"/>
      <c r="DS270" s="276"/>
      <c r="DT270" s="276"/>
      <c r="DU270" s="276"/>
      <c r="DV270" s="276"/>
      <c r="DW270" s="276"/>
      <c r="DX270" s="276"/>
      <c r="DY270" s="276"/>
      <c r="DZ270" s="276"/>
      <c r="EA270" s="276"/>
      <c r="EB270" s="276"/>
      <c r="EC270" s="276"/>
      <c r="ED270" s="276"/>
      <c r="EE270" s="276"/>
      <c r="EF270" s="276"/>
      <c r="EG270" s="276"/>
      <c r="EH270" s="276"/>
      <c r="EI270" s="276"/>
      <c r="EJ270" s="276"/>
      <c r="EK270" s="276"/>
      <c r="EL270" s="276"/>
      <c r="EM270" s="276"/>
      <c r="EN270" s="276"/>
      <c r="EO270" s="276"/>
      <c r="EP270" s="276"/>
      <c r="EQ270" s="276"/>
      <c r="ER270" s="276"/>
      <c r="ES270" s="276"/>
      <c r="ET270" s="276"/>
    </row>
    <row r="271" spans="41:150" x14ac:dyDescent="0.25">
      <c r="AO271" s="276"/>
      <c r="AP271" s="276"/>
      <c r="AS271" s="276"/>
      <c r="AT271" s="277"/>
      <c r="AU271" s="276"/>
      <c r="AV271" s="276"/>
      <c r="AW271" s="277"/>
      <c r="AX271" s="276"/>
      <c r="AY271" s="276"/>
      <c r="AZ271" s="276"/>
      <c r="BA271" s="276"/>
      <c r="BB271" s="277"/>
      <c r="BS271" s="276"/>
      <c r="BT271" s="277"/>
      <c r="BU271" s="276"/>
      <c r="BV271" s="277"/>
      <c r="BW271" s="276"/>
      <c r="BX271" s="277"/>
      <c r="BY271" s="276"/>
      <c r="BZ271" s="276"/>
      <c r="CA271" s="277"/>
      <c r="CB271" s="276"/>
      <c r="CC271" s="276"/>
      <c r="CD271" s="276"/>
      <c r="CE271" s="276"/>
      <c r="CF271" s="276"/>
      <c r="CG271" s="276"/>
      <c r="CH271" s="276"/>
      <c r="CI271" s="277"/>
      <c r="CJ271" s="276"/>
      <c r="CK271" s="277"/>
      <c r="CL271" s="276"/>
      <c r="CM271" s="277"/>
      <c r="CN271" s="276"/>
      <c r="CO271" s="277"/>
      <c r="CP271" s="276"/>
      <c r="CQ271" s="277"/>
      <c r="CR271" s="276"/>
      <c r="CS271" s="276"/>
      <c r="CT271" s="277"/>
      <c r="CU271" s="276"/>
      <c r="CV271" s="276"/>
      <c r="CW271" s="277"/>
      <c r="CX271" s="276"/>
      <c r="CY271" s="276"/>
      <c r="CZ271" s="276"/>
      <c r="DA271" s="276"/>
      <c r="DB271" s="277"/>
      <c r="DC271" s="276"/>
      <c r="DD271" s="276"/>
      <c r="DE271" s="277"/>
      <c r="DF271" s="276"/>
      <c r="DG271" s="276"/>
      <c r="DH271" s="277"/>
      <c r="DI271" s="276"/>
      <c r="DJ271" s="276"/>
      <c r="DK271" s="276"/>
      <c r="DL271" s="276"/>
      <c r="DM271" s="277"/>
      <c r="DN271" s="276"/>
      <c r="DO271" s="276"/>
      <c r="DP271" s="277"/>
      <c r="DQ271" s="276"/>
      <c r="DR271" s="276"/>
      <c r="DS271" s="276"/>
      <c r="DT271" s="276"/>
      <c r="DU271" s="276"/>
      <c r="DV271" s="276"/>
      <c r="DW271" s="276"/>
      <c r="DX271" s="276"/>
      <c r="DY271" s="276"/>
      <c r="DZ271" s="276"/>
      <c r="EA271" s="276"/>
      <c r="EB271" s="276"/>
      <c r="EC271" s="276"/>
      <c r="ED271" s="276"/>
      <c r="EE271" s="276"/>
      <c r="EF271" s="276"/>
      <c r="EG271" s="276"/>
      <c r="EH271" s="276"/>
      <c r="EI271" s="276"/>
      <c r="EJ271" s="276"/>
      <c r="EK271" s="276"/>
      <c r="EL271" s="276"/>
      <c r="EM271" s="276"/>
      <c r="EN271" s="276"/>
      <c r="EO271" s="276"/>
      <c r="EP271" s="276"/>
      <c r="EQ271" s="276"/>
      <c r="ER271" s="276"/>
      <c r="ES271" s="276"/>
      <c r="ET271" s="276"/>
    </row>
    <row r="272" spans="41:150" x14ac:dyDescent="0.25">
      <c r="AO272" s="276"/>
      <c r="AP272" s="276"/>
      <c r="AS272" s="276"/>
      <c r="AT272" s="277"/>
      <c r="AU272" s="276"/>
      <c r="AV272" s="276"/>
      <c r="AW272" s="277"/>
      <c r="AX272" s="276"/>
      <c r="AY272" s="276"/>
      <c r="AZ272" s="276"/>
      <c r="BA272" s="276"/>
      <c r="BB272" s="277"/>
      <c r="BS272" s="276"/>
      <c r="BT272" s="277"/>
      <c r="BU272" s="276"/>
      <c r="BV272" s="277"/>
      <c r="BW272" s="276"/>
      <c r="BX272" s="277"/>
      <c r="BY272" s="276"/>
      <c r="BZ272" s="276"/>
      <c r="CA272" s="277"/>
      <c r="CB272" s="276"/>
      <c r="CC272" s="276"/>
      <c r="CD272" s="276"/>
      <c r="CE272" s="276"/>
      <c r="CF272" s="276"/>
      <c r="CG272" s="276"/>
      <c r="CH272" s="276"/>
      <c r="CI272" s="277"/>
      <c r="CJ272" s="276"/>
      <c r="CK272" s="277"/>
      <c r="CL272" s="276"/>
      <c r="CM272" s="277"/>
      <c r="CN272" s="276"/>
      <c r="CO272" s="277"/>
      <c r="CP272" s="276"/>
      <c r="CQ272" s="277"/>
      <c r="CR272" s="276"/>
      <c r="CS272" s="276"/>
      <c r="CT272" s="277"/>
      <c r="CU272" s="276"/>
      <c r="CV272" s="276"/>
      <c r="CW272" s="277"/>
      <c r="CX272" s="276"/>
      <c r="CY272" s="276"/>
      <c r="CZ272" s="276"/>
      <c r="DA272" s="276"/>
      <c r="DB272" s="277"/>
      <c r="DC272" s="276"/>
      <c r="DD272" s="276"/>
      <c r="DE272" s="277"/>
      <c r="DF272" s="276"/>
      <c r="DG272" s="276"/>
      <c r="DH272" s="277"/>
      <c r="DI272" s="276"/>
      <c r="DJ272" s="276"/>
      <c r="DK272" s="276"/>
      <c r="DL272" s="276"/>
      <c r="DM272" s="277"/>
      <c r="DN272" s="276"/>
      <c r="DO272" s="276"/>
      <c r="DP272" s="277"/>
      <c r="DQ272" s="276"/>
      <c r="DR272" s="276"/>
      <c r="DS272" s="276"/>
      <c r="DT272" s="276"/>
      <c r="DU272" s="276"/>
      <c r="DV272" s="276"/>
      <c r="DW272" s="276"/>
      <c r="DX272" s="276"/>
      <c r="DY272" s="276"/>
      <c r="DZ272" s="276"/>
      <c r="EA272" s="276"/>
      <c r="EB272" s="276"/>
      <c r="EC272" s="276"/>
      <c r="ED272" s="276"/>
      <c r="EE272" s="276"/>
      <c r="EF272" s="276"/>
      <c r="EG272" s="276"/>
      <c r="EH272" s="276"/>
      <c r="EI272" s="276"/>
      <c r="EJ272" s="276"/>
      <c r="EK272" s="276"/>
      <c r="EL272" s="276"/>
      <c r="EM272" s="276"/>
      <c r="EN272" s="276"/>
      <c r="EO272" s="276"/>
      <c r="EP272" s="276"/>
      <c r="EQ272" s="276"/>
      <c r="ER272" s="276"/>
      <c r="ES272" s="276"/>
      <c r="ET272" s="276"/>
    </row>
    <row r="273" spans="41:150" x14ac:dyDescent="0.25">
      <c r="AO273" s="276"/>
      <c r="AP273" s="276"/>
      <c r="AS273" s="276"/>
      <c r="AT273" s="277"/>
      <c r="AU273" s="276"/>
      <c r="AV273" s="276"/>
      <c r="AW273" s="277"/>
      <c r="AX273" s="276"/>
      <c r="AY273" s="276"/>
      <c r="AZ273" s="276"/>
      <c r="BA273" s="276"/>
      <c r="BB273" s="277"/>
      <c r="BS273" s="276"/>
      <c r="BT273" s="277"/>
      <c r="BU273" s="276"/>
      <c r="BV273" s="277"/>
      <c r="BW273" s="276"/>
      <c r="BX273" s="277"/>
      <c r="BY273" s="276"/>
      <c r="BZ273" s="276"/>
      <c r="CA273" s="277"/>
      <c r="CB273" s="276"/>
      <c r="CC273" s="276"/>
      <c r="CD273" s="276"/>
      <c r="CE273" s="276"/>
      <c r="CF273" s="276"/>
      <c r="CG273" s="276"/>
      <c r="CH273" s="276"/>
      <c r="CI273" s="277"/>
      <c r="CJ273" s="276"/>
      <c r="CK273" s="277"/>
      <c r="CL273" s="276"/>
      <c r="CM273" s="277"/>
      <c r="CN273" s="276"/>
      <c r="CO273" s="277"/>
      <c r="CP273" s="276"/>
      <c r="CQ273" s="277"/>
      <c r="CR273" s="276"/>
      <c r="CS273" s="276"/>
      <c r="CT273" s="277"/>
      <c r="CU273" s="276"/>
      <c r="CV273" s="276"/>
      <c r="CW273" s="277"/>
      <c r="CX273" s="276"/>
      <c r="CY273" s="276"/>
      <c r="CZ273" s="276"/>
      <c r="DA273" s="276"/>
      <c r="DB273" s="277"/>
      <c r="DC273" s="276"/>
      <c r="DD273" s="276"/>
      <c r="DE273" s="277"/>
      <c r="DF273" s="276"/>
      <c r="DG273" s="276"/>
      <c r="DH273" s="277"/>
      <c r="DI273" s="276"/>
      <c r="DJ273" s="276"/>
      <c r="DK273" s="276"/>
      <c r="DL273" s="276"/>
      <c r="DM273" s="277"/>
      <c r="DN273" s="276"/>
      <c r="DO273" s="276"/>
      <c r="DP273" s="277"/>
      <c r="DQ273" s="276"/>
      <c r="DR273" s="276"/>
      <c r="DS273" s="276"/>
      <c r="DT273" s="276"/>
      <c r="DU273" s="276"/>
      <c r="DV273" s="276"/>
      <c r="DW273" s="276"/>
      <c r="DX273" s="276"/>
      <c r="DY273" s="276"/>
      <c r="DZ273" s="276"/>
      <c r="EA273" s="276"/>
      <c r="EB273" s="276"/>
      <c r="EC273" s="276"/>
      <c r="ED273" s="276"/>
      <c r="EE273" s="276"/>
      <c r="EF273" s="276"/>
      <c r="EG273" s="276"/>
      <c r="EH273" s="276"/>
      <c r="EI273" s="276"/>
      <c r="EJ273" s="276"/>
      <c r="EK273" s="276"/>
      <c r="EL273" s="276"/>
      <c r="EM273" s="276"/>
      <c r="EN273" s="276"/>
      <c r="EO273" s="276"/>
      <c r="EP273" s="276"/>
      <c r="EQ273" s="276"/>
      <c r="ER273" s="276"/>
      <c r="ES273" s="276"/>
      <c r="ET273" s="276"/>
    </row>
    <row r="274" spans="41:150" x14ac:dyDescent="0.25">
      <c r="AO274" s="276"/>
      <c r="AP274" s="276"/>
      <c r="AS274" s="276"/>
      <c r="AT274" s="277"/>
      <c r="AU274" s="276"/>
      <c r="AV274" s="276"/>
      <c r="AW274" s="277"/>
      <c r="AX274" s="276"/>
      <c r="AY274" s="276"/>
      <c r="AZ274" s="276"/>
      <c r="BA274" s="276"/>
      <c r="BB274" s="277"/>
      <c r="BS274" s="276"/>
      <c r="BT274" s="277"/>
      <c r="BU274" s="276"/>
      <c r="BV274" s="277"/>
      <c r="BW274" s="276"/>
      <c r="BX274" s="277"/>
      <c r="BY274" s="276"/>
      <c r="BZ274" s="276"/>
      <c r="CA274" s="277"/>
      <c r="CB274" s="276"/>
      <c r="CC274" s="276"/>
      <c r="CD274" s="276"/>
      <c r="CE274" s="276"/>
      <c r="CF274" s="276"/>
      <c r="CG274" s="276"/>
      <c r="CH274" s="276"/>
      <c r="CI274" s="277"/>
      <c r="CJ274" s="276"/>
      <c r="CK274" s="277"/>
      <c r="CL274" s="276"/>
      <c r="CM274" s="277"/>
      <c r="CN274" s="276"/>
      <c r="CO274" s="277"/>
      <c r="CP274" s="276"/>
      <c r="CQ274" s="277"/>
      <c r="CR274" s="276"/>
      <c r="CS274" s="276"/>
      <c r="CT274" s="277"/>
      <c r="CU274" s="276"/>
      <c r="CV274" s="276"/>
      <c r="CW274" s="277"/>
      <c r="CX274" s="276"/>
      <c r="CY274" s="276"/>
      <c r="CZ274" s="276"/>
      <c r="DA274" s="276"/>
      <c r="DB274" s="277"/>
      <c r="DC274" s="276"/>
      <c r="DD274" s="276"/>
      <c r="DE274" s="277"/>
      <c r="DF274" s="276"/>
      <c r="DG274" s="276"/>
      <c r="DH274" s="277"/>
      <c r="DI274" s="276"/>
      <c r="DJ274" s="276"/>
      <c r="DK274" s="276"/>
      <c r="DL274" s="276"/>
      <c r="DM274" s="277"/>
      <c r="DN274" s="276"/>
      <c r="DO274" s="276"/>
      <c r="DP274" s="277"/>
      <c r="DQ274" s="276"/>
      <c r="DR274" s="276"/>
      <c r="DS274" s="276"/>
      <c r="DT274" s="276"/>
      <c r="DU274" s="276"/>
      <c r="DV274" s="276"/>
      <c r="DW274" s="276"/>
      <c r="DX274" s="276"/>
      <c r="DY274" s="276"/>
      <c r="DZ274" s="276"/>
      <c r="EA274" s="276"/>
      <c r="EB274" s="276"/>
      <c r="EC274" s="276"/>
      <c r="ED274" s="276"/>
      <c r="EE274" s="276"/>
      <c r="EF274" s="276"/>
      <c r="EG274" s="276"/>
      <c r="EH274" s="276"/>
      <c r="EI274" s="276"/>
      <c r="EJ274" s="276"/>
      <c r="EK274" s="276"/>
      <c r="EL274" s="276"/>
      <c r="EM274" s="276"/>
      <c r="EN274" s="276"/>
      <c r="EO274" s="276"/>
      <c r="EP274" s="276"/>
      <c r="EQ274" s="276"/>
      <c r="ER274" s="276"/>
      <c r="ES274" s="276"/>
      <c r="ET274" s="276"/>
    </row>
    <row r="275" spans="41:150" x14ac:dyDescent="0.25">
      <c r="AO275" s="276"/>
      <c r="AP275" s="276"/>
      <c r="AS275" s="276"/>
      <c r="AT275" s="277"/>
      <c r="AU275" s="276"/>
      <c r="AV275" s="276"/>
      <c r="AW275" s="277"/>
      <c r="AX275" s="276"/>
      <c r="AY275" s="276"/>
      <c r="AZ275" s="276"/>
      <c r="BA275" s="276"/>
      <c r="BB275" s="277"/>
      <c r="BS275" s="276"/>
      <c r="BT275" s="277"/>
      <c r="BU275" s="276"/>
      <c r="BV275" s="277"/>
      <c r="BW275" s="276"/>
      <c r="BX275" s="277"/>
      <c r="BY275" s="276"/>
      <c r="BZ275" s="276"/>
      <c r="CA275" s="277"/>
      <c r="CB275" s="276"/>
      <c r="CC275" s="276"/>
      <c r="CD275" s="276"/>
      <c r="CE275" s="276"/>
      <c r="CF275" s="276"/>
      <c r="CG275" s="276"/>
      <c r="CH275" s="276"/>
      <c r="CI275" s="277"/>
      <c r="CJ275" s="276"/>
      <c r="CK275" s="277"/>
      <c r="CL275" s="276"/>
      <c r="CM275" s="277"/>
      <c r="CN275" s="276"/>
      <c r="CO275" s="277"/>
      <c r="CP275" s="276"/>
      <c r="CQ275" s="277"/>
      <c r="CR275" s="276"/>
      <c r="CS275" s="276"/>
      <c r="CT275" s="277"/>
      <c r="CU275" s="276"/>
      <c r="CV275" s="276"/>
      <c r="CW275" s="277"/>
      <c r="CX275" s="276"/>
      <c r="CY275" s="276"/>
      <c r="CZ275" s="276"/>
      <c r="DA275" s="276"/>
      <c r="DB275" s="277"/>
      <c r="DC275" s="276"/>
      <c r="DD275" s="276"/>
      <c r="DE275" s="277"/>
      <c r="DF275" s="276"/>
      <c r="DG275" s="276"/>
      <c r="DH275" s="277"/>
      <c r="DI275" s="276"/>
      <c r="DJ275" s="276"/>
      <c r="DK275" s="276"/>
      <c r="DL275" s="276"/>
      <c r="DM275" s="277"/>
      <c r="DN275" s="276"/>
      <c r="DO275" s="276"/>
      <c r="DP275" s="277"/>
      <c r="DQ275" s="276"/>
      <c r="DR275" s="276"/>
      <c r="DS275" s="276"/>
      <c r="DT275" s="276"/>
      <c r="DU275" s="276"/>
      <c r="DV275" s="276"/>
      <c r="DW275" s="276"/>
      <c r="DX275" s="276"/>
      <c r="DY275" s="276"/>
      <c r="DZ275" s="276"/>
      <c r="EA275" s="276"/>
      <c r="EB275" s="276"/>
      <c r="EC275" s="276"/>
      <c r="ED275" s="276"/>
      <c r="EE275" s="276"/>
      <c r="EF275" s="276"/>
      <c r="EG275" s="276"/>
      <c r="EH275" s="276"/>
      <c r="EI275" s="276"/>
      <c r="EJ275" s="276"/>
      <c r="EK275" s="276"/>
      <c r="EL275" s="276"/>
      <c r="EM275" s="276"/>
      <c r="EN275" s="276"/>
      <c r="EO275" s="276"/>
      <c r="EP275" s="276"/>
      <c r="EQ275" s="276"/>
      <c r="ER275" s="276"/>
      <c r="ES275" s="276"/>
      <c r="ET275" s="276"/>
    </row>
    <row r="276" spans="41:150" x14ac:dyDescent="0.25">
      <c r="AO276" s="276"/>
      <c r="AP276" s="276"/>
      <c r="AS276" s="276"/>
      <c r="AT276" s="277"/>
      <c r="AU276" s="276"/>
      <c r="AV276" s="276"/>
      <c r="AW276" s="277"/>
      <c r="AX276" s="276"/>
      <c r="AY276" s="276"/>
      <c r="AZ276" s="276"/>
      <c r="BA276" s="276"/>
      <c r="BB276" s="277"/>
      <c r="BS276" s="276"/>
      <c r="BT276" s="277"/>
      <c r="BU276" s="276"/>
      <c r="BV276" s="277"/>
      <c r="BW276" s="276"/>
      <c r="BX276" s="277"/>
      <c r="BY276" s="276"/>
      <c r="BZ276" s="276"/>
      <c r="CA276" s="277"/>
      <c r="CB276" s="276"/>
      <c r="CC276" s="276"/>
      <c r="CD276" s="276"/>
      <c r="CE276" s="276"/>
      <c r="CF276" s="276"/>
      <c r="CG276" s="276"/>
      <c r="CH276" s="276"/>
      <c r="CI276" s="277"/>
      <c r="CJ276" s="276"/>
      <c r="CK276" s="277"/>
      <c r="CL276" s="276"/>
      <c r="CM276" s="277"/>
      <c r="CN276" s="276"/>
      <c r="CO276" s="277"/>
      <c r="CP276" s="276"/>
      <c r="CQ276" s="277"/>
      <c r="CR276" s="276"/>
      <c r="CS276" s="276"/>
      <c r="CT276" s="277"/>
      <c r="CU276" s="276"/>
      <c r="CV276" s="276"/>
      <c r="CW276" s="277"/>
      <c r="CX276" s="276"/>
      <c r="CY276" s="276"/>
      <c r="CZ276" s="276"/>
      <c r="DA276" s="276"/>
      <c r="DB276" s="277"/>
      <c r="DC276" s="276"/>
      <c r="DD276" s="276"/>
      <c r="DE276" s="277"/>
      <c r="DF276" s="276"/>
      <c r="DG276" s="276"/>
      <c r="DH276" s="277"/>
      <c r="DI276" s="276"/>
      <c r="DJ276" s="276"/>
      <c r="DK276" s="276"/>
      <c r="DL276" s="276"/>
      <c r="DM276" s="277"/>
      <c r="DN276" s="276"/>
      <c r="DO276" s="276"/>
      <c r="DP276" s="277"/>
      <c r="DQ276" s="276"/>
      <c r="DR276" s="276"/>
      <c r="DS276" s="276"/>
      <c r="DT276" s="276"/>
      <c r="DU276" s="276"/>
      <c r="DV276" s="276"/>
      <c r="DW276" s="276"/>
      <c r="DX276" s="276"/>
      <c r="DY276" s="276"/>
      <c r="DZ276" s="276"/>
      <c r="EA276" s="276"/>
      <c r="EB276" s="276"/>
      <c r="EC276" s="276"/>
      <c r="ED276" s="276"/>
      <c r="EE276" s="276"/>
      <c r="EF276" s="276"/>
      <c r="EG276" s="276"/>
      <c r="EH276" s="276"/>
      <c r="EI276" s="276"/>
      <c r="EJ276" s="276"/>
      <c r="EK276" s="276"/>
      <c r="EL276" s="276"/>
      <c r="EM276" s="276"/>
      <c r="EN276" s="276"/>
      <c r="EO276" s="276"/>
      <c r="EP276" s="276"/>
      <c r="EQ276" s="276"/>
      <c r="ER276" s="276"/>
      <c r="ES276" s="276"/>
      <c r="ET276" s="276"/>
    </row>
    <row r="277" spans="41:150" x14ac:dyDescent="0.25">
      <c r="AO277" s="276"/>
      <c r="AP277" s="276"/>
      <c r="AS277" s="276"/>
      <c r="AT277" s="277"/>
      <c r="AU277" s="276"/>
      <c r="AV277" s="276"/>
      <c r="AW277" s="277"/>
      <c r="AX277" s="276"/>
      <c r="AY277" s="276"/>
      <c r="AZ277" s="276"/>
      <c r="BA277" s="276"/>
      <c r="BB277" s="277"/>
      <c r="BS277" s="276"/>
      <c r="BT277" s="277"/>
      <c r="BU277" s="276"/>
      <c r="BV277" s="277"/>
      <c r="BW277" s="276"/>
      <c r="BX277" s="277"/>
      <c r="BY277" s="276"/>
      <c r="BZ277" s="276"/>
      <c r="CA277" s="277"/>
      <c r="CB277" s="276"/>
      <c r="CC277" s="276"/>
      <c r="CD277" s="276"/>
      <c r="CE277" s="276"/>
      <c r="CF277" s="276"/>
      <c r="CG277" s="276"/>
      <c r="CH277" s="276"/>
      <c r="CI277" s="277"/>
      <c r="CJ277" s="276"/>
      <c r="CK277" s="277"/>
      <c r="CL277" s="276"/>
      <c r="CM277" s="277"/>
      <c r="CN277" s="276"/>
      <c r="CO277" s="277"/>
      <c r="CP277" s="276"/>
      <c r="CQ277" s="277"/>
      <c r="CR277" s="276"/>
      <c r="CS277" s="276"/>
      <c r="CT277" s="277"/>
      <c r="CU277" s="276"/>
      <c r="CV277" s="276"/>
      <c r="CW277" s="277"/>
      <c r="CX277" s="276"/>
      <c r="CY277" s="276"/>
      <c r="CZ277" s="276"/>
      <c r="DA277" s="276"/>
      <c r="DB277" s="277"/>
      <c r="DC277" s="276"/>
      <c r="DD277" s="276"/>
      <c r="DE277" s="277"/>
      <c r="DF277" s="276"/>
      <c r="DG277" s="276"/>
      <c r="DH277" s="277"/>
      <c r="DI277" s="276"/>
      <c r="DJ277" s="276"/>
      <c r="DK277" s="276"/>
      <c r="DL277" s="276"/>
      <c r="DM277" s="277"/>
      <c r="DN277" s="276"/>
      <c r="DO277" s="276"/>
      <c r="DP277" s="277"/>
      <c r="DQ277" s="276"/>
      <c r="DR277" s="276"/>
      <c r="DS277" s="276"/>
      <c r="DT277" s="276"/>
      <c r="DU277" s="276"/>
      <c r="DV277" s="276"/>
      <c r="DW277" s="276"/>
      <c r="DX277" s="276"/>
      <c r="DY277" s="276"/>
      <c r="DZ277" s="276"/>
      <c r="EA277" s="276"/>
      <c r="EB277" s="276"/>
      <c r="EC277" s="276"/>
      <c r="ED277" s="276"/>
      <c r="EE277" s="276"/>
      <c r="EF277" s="276"/>
      <c r="EG277" s="276"/>
      <c r="EH277" s="276"/>
      <c r="EI277" s="276"/>
      <c r="EJ277" s="276"/>
      <c r="EK277" s="276"/>
      <c r="EL277" s="276"/>
      <c r="EM277" s="276"/>
      <c r="EN277" s="276"/>
      <c r="EO277" s="276"/>
      <c r="EP277" s="276"/>
      <c r="EQ277" s="276"/>
      <c r="ER277" s="276"/>
      <c r="ES277" s="276"/>
      <c r="ET277" s="276"/>
    </row>
    <row r="278" spans="41:150" x14ac:dyDescent="0.25">
      <c r="AO278" s="276"/>
      <c r="AP278" s="276"/>
      <c r="AS278" s="276"/>
      <c r="AT278" s="277"/>
      <c r="AU278" s="276"/>
      <c r="AV278" s="276"/>
      <c r="AW278" s="277"/>
      <c r="AX278" s="276"/>
      <c r="AY278" s="276"/>
      <c r="AZ278" s="276"/>
      <c r="BA278" s="276"/>
      <c r="BB278" s="277"/>
      <c r="BS278" s="276"/>
      <c r="BT278" s="277"/>
      <c r="BU278" s="276"/>
      <c r="BV278" s="277"/>
      <c r="BW278" s="276"/>
      <c r="BX278" s="277"/>
      <c r="BY278" s="276"/>
      <c r="BZ278" s="276"/>
      <c r="CA278" s="277"/>
      <c r="CB278" s="276"/>
      <c r="CC278" s="276"/>
      <c r="CD278" s="276"/>
      <c r="CE278" s="276"/>
      <c r="CF278" s="276"/>
      <c r="CG278" s="276"/>
      <c r="CH278" s="276"/>
      <c r="CI278" s="277"/>
      <c r="CJ278" s="276"/>
      <c r="CK278" s="277"/>
      <c r="CL278" s="276"/>
      <c r="CM278" s="277"/>
      <c r="CN278" s="276"/>
      <c r="CO278" s="277"/>
      <c r="CP278" s="276"/>
      <c r="CQ278" s="277"/>
      <c r="CR278" s="276"/>
      <c r="CS278" s="276"/>
      <c r="CT278" s="277"/>
      <c r="CU278" s="276"/>
      <c r="CV278" s="276"/>
      <c r="CW278" s="277"/>
      <c r="CX278" s="276"/>
      <c r="CY278" s="276"/>
      <c r="CZ278" s="276"/>
      <c r="DA278" s="276"/>
      <c r="DB278" s="277"/>
      <c r="DC278" s="276"/>
      <c r="DD278" s="276"/>
      <c r="DE278" s="277"/>
      <c r="DF278" s="276"/>
      <c r="DG278" s="276"/>
      <c r="DH278" s="277"/>
      <c r="DI278" s="276"/>
      <c r="DJ278" s="276"/>
      <c r="DK278" s="276"/>
      <c r="DL278" s="276"/>
      <c r="DM278" s="277"/>
      <c r="DN278" s="276"/>
      <c r="DO278" s="276"/>
      <c r="DP278" s="277"/>
      <c r="DQ278" s="276"/>
      <c r="DR278" s="276"/>
      <c r="DS278" s="276"/>
      <c r="DT278" s="276"/>
      <c r="DU278" s="276"/>
      <c r="DV278" s="276"/>
      <c r="DW278" s="276"/>
      <c r="DX278" s="276"/>
      <c r="DY278" s="276"/>
      <c r="DZ278" s="276"/>
      <c r="EA278" s="276"/>
      <c r="EB278" s="276"/>
      <c r="EC278" s="276"/>
      <c r="ED278" s="276"/>
      <c r="EE278" s="276"/>
      <c r="EF278" s="276"/>
      <c r="EG278" s="276"/>
      <c r="EH278" s="276"/>
      <c r="EI278" s="276"/>
      <c r="EJ278" s="276"/>
      <c r="EK278" s="276"/>
      <c r="EL278" s="276"/>
      <c r="EM278" s="276"/>
      <c r="EN278" s="276"/>
      <c r="EO278" s="276"/>
      <c r="EP278" s="276"/>
      <c r="EQ278" s="276"/>
      <c r="ER278" s="276"/>
      <c r="ES278" s="276"/>
      <c r="ET278" s="276"/>
    </row>
    <row r="279" spans="41:150" x14ac:dyDescent="0.25">
      <c r="AO279" s="276"/>
      <c r="AP279" s="276"/>
      <c r="AS279" s="276"/>
      <c r="AT279" s="277"/>
      <c r="AU279" s="276"/>
      <c r="AV279" s="276"/>
      <c r="AW279" s="277"/>
      <c r="AX279" s="276"/>
      <c r="AY279" s="276"/>
      <c r="AZ279" s="276"/>
      <c r="BA279" s="276"/>
      <c r="BB279" s="277"/>
      <c r="BS279" s="276"/>
      <c r="BT279" s="277"/>
      <c r="BU279" s="276"/>
      <c r="BV279" s="277"/>
      <c r="BW279" s="276"/>
      <c r="BX279" s="277"/>
      <c r="BY279" s="276"/>
      <c r="BZ279" s="276"/>
      <c r="CA279" s="277"/>
      <c r="CB279" s="276"/>
      <c r="CC279" s="276"/>
      <c r="CD279" s="276"/>
      <c r="CE279" s="276"/>
      <c r="CF279" s="276"/>
      <c r="CG279" s="276"/>
      <c r="CH279" s="276"/>
      <c r="CI279" s="277"/>
      <c r="CJ279" s="276"/>
      <c r="CK279" s="277"/>
      <c r="CL279" s="276"/>
      <c r="CM279" s="277"/>
      <c r="CN279" s="276"/>
      <c r="CO279" s="277"/>
      <c r="CP279" s="276"/>
      <c r="CQ279" s="277"/>
      <c r="CR279" s="276"/>
      <c r="CS279" s="276"/>
      <c r="CT279" s="277"/>
      <c r="CU279" s="276"/>
      <c r="CV279" s="276"/>
      <c r="CW279" s="277"/>
      <c r="CX279" s="276"/>
      <c r="CY279" s="276"/>
      <c r="CZ279" s="276"/>
      <c r="DA279" s="276"/>
      <c r="DB279" s="277"/>
      <c r="DC279" s="276"/>
      <c r="DD279" s="276"/>
      <c r="DE279" s="277"/>
      <c r="DF279" s="276"/>
      <c r="DG279" s="276"/>
      <c r="DH279" s="277"/>
      <c r="DI279" s="276"/>
      <c r="DJ279" s="276"/>
      <c r="DK279" s="276"/>
      <c r="DL279" s="276"/>
      <c r="DM279" s="277"/>
      <c r="DN279" s="276"/>
      <c r="DO279" s="276"/>
      <c r="DP279" s="277"/>
      <c r="DQ279" s="276"/>
      <c r="DR279" s="276"/>
      <c r="DS279" s="276"/>
      <c r="DT279" s="276"/>
      <c r="DU279" s="276"/>
      <c r="DV279" s="276"/>
      <c r="DW279" s="276"/>
      <c r="DX279" s="276"/>
      <c r="DY279" s="276"/>
      <c r="DZ279" s="276"/>
      <c r="EA279" s="276"/>
      <c r="EB279" s="276"/>
      <c r="EC279" s="276"/>
      <c r="ED279" s="276"/>
      <c r="EE279" s="276"/>
      <c r="EF279" s="276"/>
      <c r="EG279" s="276"/>
      <c r="EH279" s="276"/>
      <c r="EI279" s="276"/>
      <c r="EJ279" s="276"/>
      <c r="EK279" s="276"/>
      <c r="EL279" s="276"/>
      <c r="EM279" s="276"/>
      <c r="EN279" s="276"/>
      <c r="EO279" s="276"/>
      <c r="EP279" s="276"/>
      <c r="EQ279" s="276"/>
      <c r="ER279" s="276"/>
      <c r="ES279" s="276"/>
      <c r="ET279" s="276"/>
    </row>
    <row r="280" spans="41:150" x14ac:dyDescent="0.25">
      <c r="AO280" s="276"/>
      <c r="AP280" s="276"/>
      <c r="AS280" s="276"/>
      <c r="AT280" s="277"/>
      <c r="AU280" s="276"/>
      <c r="AV280" s="276"/>
      <c r="AW280" s="277"/>
      <c r="AX280" s="276"/>
      <c r="AY280" s="276"/>
      <c r="AZ280" s="276"/>
      <c r="BA280" s="276"/>
      <c r="BB280" s="277"/>
      <c r="BS280" s="276"/>
      <c r="BT280" s="277"/>
      <c r="BU280" s="276"/>
      <c r="BV280" s="277"/>
      <c r="BW280" s="276"/>
      <c r="BX280" s="277"/>
      <c r="BY280" s="276"/>
      <c r="BZ280" s="276"/>
      <c r="CA280" s="277"/>
      <c r="CB280" s="276"/>
      <c r="CC280" s="276"/>
      <c r="CD280" s="276"/>
      <c r="CE280" s="276"/>
      <c r="CF280" s="276"/>
      <c r="CG280" s="276"/>
      <c r="CH280" s="276"/>
      <c r="CI280" s="277"/>
      <c r="CJ280" s="276"/>
      <c r="CK280" s="277"/>
      <c r="CL280" s="276"/>
      <c r="CM280" s="277"/>
      <c r="CN280" s="276"/>
      <c r="CO280" s="277"/>
      <c r="CP280" s="276"/>
      <c r="CQ280" s="277"/>
      <c r="CR280" s="276"/>
      <c r="CS280" s="276"/>
      <c r="CT280" s="277"/>
      <c r="CU280" s="276"/>
      <c r="CV280" s="276"/>
      <c r="CW280" s="277"/>
      <c r="CX280" s="276"/>
      <c r="CY280" s="276"/>
      <c r="CZ280" s="276"/>
      <c r="DA280" s="276"/>
      <c r="DB280" s="277"/>
      <c r="DC280" s="276"/>
      <c r="DD280" s="276"/>
      <c r="DE280" s="277"/>
      <c r="DF280" s="276"/>
      <c r="DG280" s="276"/>
      <c r="DH280" s="277"/>
      <c r="DI280" s="276"/>
      <c r="DJ280" s="276"/>
      <c r="DK280" s="276"/>
      <c r="DL280" s="276"/>
      <c r="DM280" s="277"/>
      <c r="DN280" s="276"/>
      <c r="DO280" s="276"/>
      <c r="DP280" s="277"/>
      <c r="DQ280" s="276"/>
      <c r="DR280" s="276"/>
      <c r="DS280" s="276"/>
      <c r="DT280" s="276"/>
      <c r="DU280" s="276"/>
      <c r="DV280" s="276"/>
      <c r="DW280" s="276"/>
      <c r="DX280" s="276"/>
      <c r="DY280" s="276"/>
      <c r="DZ280" s="276"/>
      <c r="EA280" s="276"/>
      <c r="EB280" s="276"/>
      <c r="EC280" s="276"/>
      <c r="ED280" s="276"/>
      <c r="EE280" s="276"/>
      <c r="EF280" s="276"/>
      <c r="EG280" s="276"/>
      <c r="EH280" s="276"/>
      <c r="EI280" s="276"/>
      <c r="EJ280" s="276"/>
      <c r="EK280" s="276"/>
      <c r="EL280" s="276"/>
      <c r="EM280" s="276"/>
      <c r="EN280" s="276"/>
      <c r="EO280" s="276"/>
      <c r="EP280" s="276"/>
      <c r="EQ280" s="276"/>
      <c r="ER280" s="276"/>
      <c r="ES280" s="276"/>
      <c r="ET280" s="276"/>
    </row>
    <row r="281" spans="41:150" x14ac:dyDescent="0.25">
      <c r="AO281" s="276"/>
      <c r="AP281" s="276"/>
      <c r="AS281" s="276"/>
      <c r="AT281" s="277"/>
      <c r="AU281" s="276"/>
      <c r="AV281" s="276"/>
      <c r="AW281" s="277"/>
      <c r="AX281" s="276"/>
      <c r="AY281" s="276"/>
      <c r="AZ281" s="276"/>
      <c r="BA281" s="276"/>
      <c r="BB281" s="277"/>
      <c r="BS281" s="276"/>
      <c r="BT281" s="277"/>
      <c r="BU281" s="276"/>
      <c r="BV281" s="277"/>
      <c r="BW281" s="276"/>
      <c r="BX281" s="277"/>
      <c r="BY281" s="276"/>
      <c r="BZ281" s="276"/>
      <c r="CA281" s="277"/>
      <c r="CB281" s="276"/>
      <c r="CC281" s="276"/>
      <c r="CD281" s="276"/>
      <c r="CE281" s="276"/>
      <c r="CF281" s="276"/>
      <c r="CG281" s="276"/>
      <c r="CH281" s="276"/>
      <c r="CI281" s="277"/>
      <c r="CJ281" s="276"/>
      <c r="CK281" s="277"/>
      <c r="CL281" s="276"/>
      <c r="CM281" s="277"/>
      <c r="CN281" s="276"/>
      <c r="CO281" s="277"/>
      <c r="CP281" s="276"/>
      <c r="CQ281" s="277"/>
      <c r="CR281" s="276"/>
      <c r="CS281" s="276"/>
      <c r="CT281" s="277"/>
      <c r="CU281" s="276"/>
      <c r="CV281" s="276"/>
      <c r="CW281" s="277"/>
      <c r="CX281" s="276"/>
      <c r="CY281" s="276"/>
      <c r="CZ281" s="276"/>
      <c r="DA281" s="276"/>
      <c r="DB281" s="277"/>
      <c r="DC281" s="276"/>
      <c r="DD281" s="276"/>
      <c r="DE281" s="277"/>
      <c r="DF281" s="276"/>
      <c r="DG281" s="276"/>
      <c r="DH281" s="277"/>
      <c r="DI281" s="276"/>
      <c r="DJ281" s="276"/>
      <c r="DK281" s="276"/>
      <c r="DL281" s="276"/>
      <c r="DM281" s="277"/>
      <c r="DN281" s="276"/>
      <c r="DO281" s="276"/>
      <c r="DP281" s="277"/>
      <c r="DQ281" s="276"/>
      <c r="DR281" s="276"/>
      <c r="DS281" s="276"/>
      <c r="DT281" s="276"/>
      <c r="DU281" s="276"/>
      <c r="DV281" s="276"/>
      <c r="DW281" s="276"/>
      <c r="DX281" s="276"/>
      <c r="DY281" s="276"/>
      <c r="DZ281" s="276"/>
      <c r="EA281" s="276"/>
      <c r="EB281" s="276"/>
      <c r="EC281" s="276"/>
      <c r="ED281" s="276"/>
      <c r="EE281" s="276"/>
      <c r="EF281" s="276"/>
      <c r="EG281" s="276"/>
      <c r="EH281" s="276"/>
      <c r="EI281" s="276"/>
      <c r="EJ281" s="276"/>
      <c r="EK281" s="276"/>
      <c r="EL281" s="276"/>
      <c r="EM281" s="276"/>
      <c r="EN281" s="276"/>
      <c r="EO281" s="276"/>
      <c r="EP281" s="276"/>
      <c r="EQ281" s="276"/>
      <c r="ER281" s="276"/>
      <c r="ES281" s="276"/>
      <c r="ET281" s="276"/>
    </row>
    <row r="282" spans="41:150" x14ac:dyDescent="0.25">
      <c r="AO282" s="276"/>
      <c r="AP282" s="276"/>
      <c r="AS282" s="276"/>
      <c r="AT282" s="277"/>
      <c r="AU282" s="276"/>
      <c r="AV282" s="276"/>
      <c r="AW282" s="277"/>
      <c r="AX282" s="276"/>
      <c r="AY282" s="276"/>
      <c r="AZ282" s="276"/>
      <c r="BA282" s="276"/>
      <c r="BB282" s="277"/>
      <c r="BS282" s="276"/>
      <c r="BT282" s="277"/>
      <c r="BU282" s="276"/>
      <c r="BV282" s="277"/>
      <c r="BW282" s="276"/>
      <c r="BX282" s="277"/>
      <c r="BY282" s="276"/>
      <c r="BZ282" s="276"/>
      <c r="CA282" s="277"/>
      <c r="CB282" s="276"/>
      <c r="CC282" s="276"/>
      <c r="CD282" s="276"/>
      <c r="CE282" s="276"/>
      <c r="CF282" s="276"/>
      <c r="CG282" s="276"/>
      <c r="CH282" s="276"/>
      <c r="CI282" s="277"/>
      <c r="CJ282" s="276"/>
      <c r="CK282" s="277"/>
      <c r="CL282" s="276"/>
      <c r="CM282" s="277"/>
      <c r="CN282" s="276"/>
      <c r="CO282" s="277"/>
      <c r="CP282" s="276"/>
      <c r="CQ282" s="277"/>
      <c r="CR282" s="276"/>
      <c r="CS282" s="276"/>
      <c r="CT282" s="277"/>
      <c r="CU282" s="276"/>
      <c r="CV282" s="276"/>
      <c r="CW282" s="277"/>
      <c r="CX282" s="276"/>
      <c r="CY282" s="276"/>
      <c r="CZ282" s="276"/>
      <c r="DA282" s="276"/>
      <c r="DB282" s="277"/>
      <c r="DC282" s="276"/>
      <c r="DD282" s="276"/>
      <c r="DE282" s="277"/>
      <c r="DF282" s="276"/>
      <c r="DG282" s="276"/>
      <c r="DH282" s="277"/>
      <c r="DI282" s="276"/>
      <c r="DJ282" s="276"/>
      <c r="DK282" s="276"/>
      <c r="DL282" s="276"/>
      <c r="DM282" s="277"/>
      <c r="DN282" s="276"/>
      <c r="DO282" s="276"/>
      <c r="DP282" s="277"/>
      <c r="DQ282" s="276"/>
      <c r="DR282" s="276"/>
      <c r="DS282" s="276"/>
      <c r="DT282" s="276"/>
      <c r="DU282" s="276"/>
      <c r="DV282" s="276"/>
      <c r="DW282" s="276"/>
      <c r="DX282" s="276"/>
      <c r="DY282" s="276"/>
      <c r="DZ282" s="276"/>
      <c r="EA282" s="276"/>
      <c r="EB282" s="276"/>
      <c r="EC282" s="276"/>
      <c r="ED282" s="276"/>
      <c r="EE282" s="276"/>
      <c r="EF282" s="276"/>
      <c r="EG282" s="276"/>
      <c r="EH282" s="276"/>
      <c r="EI282" s="276"/>
      <c r="EJ282" s="276"/>
      <c r="EK282" s="276"/>
      <c r="EL282" s="276"/>
      <c r="EM282" s="276"/>
      <c r="EN282" s="276"/>
      <c r="EO282" s="276"/>
      <c r="EP282" s="276"/>
      <c r="EQ282" s="276"/>
      <c r="ER282" s="276"/>
      <c r="ES282" s="276"/>
      <c r="ET282" s="276"/>
    </row>
    <row r="283" spans="41:150" x14ac:dyDescent="0.25">
      <c r="AO283" s="276"/>
      <c r="AP283" s="276"/>
      <c r="AS283" s="276"/>
      <c r="AT283" s="277"/>
      <c r="AU283" s="276"/>
      <c r="AV283" s="276"/>
      <c r="AW283" s="277"/>
      <c r="AX283" s="276"/>
      <c r="AY283" s="276"/>
      <c r="AZ283" s="276"/>
      <c r="BA283" s="276"/>
      <c r="BB283" s="277"/>
      <c r="BS283" s="276"/>
      <c r="BT283" s="277"/>
      <c r="BU283" s="276"/>
      <c r="BV283" s="277"/>
      <c r="BW283" s="276"/>
      <c r="BX283" s="277"/>
      <c r="BY283" s="276"/>
      <c r="BZ283" s="276"/>
      <c r="CA283" s="277"/>
      <c r="CB283" s="276"/>
      <c r="CC283" s="276"/>
      <c r="CD283" s="276"/>
      <c r="CE283" s="276"/>
      <c r="CF283" s="276"/>
      <c r="CG283" s="276"/>
      <c r="CH283" s="276"/>
      <c r="CI283" s="277"/>
      <c r="CJ283" s="276"/>
      <c r="CK283" s="277"/>
      <c r="CL283" s="276"/>
      <c r="CM283" s="277"/>
      <c r="CN283" s="276"/>
      <c r="CO283" s="277"/>
      <c r="CP283" s="276"/>
      <c r="CQ283" s="277"/>
      <c r="CR283" s="276"/>
      <c r="CS283" s="276"/>
      <c r="CT283" s="277"/>
      <c r="CU283" s="276"/>
      <c r="CV283" s="276"/>
      <c r="CW283" s="277"/>
      <c r="CX283" s="276"/>
      <c r="CY283" s="276"/>
      <c r="CZ283" s="276"/>
      <c r="DA283" s="276"/>
      <c r="DB283" s="277"/>
      <c r="DC283" s="276"/>
      <c r="DD283" s="276"/>
      <c r="DE283" s="277"/>
      <c r="DF283" s="276"/>
      <c r="DG283" s="276"/>
      <c r="DH283" s="277"/>
      <c r="DI283" s="276"/>
      <c r="DJ283" s="276"/>
      <c r="DK283" s="276"/>
      <c r="DL283" s="276"/>
      <c r="DM283" s="277"/>
      <c r="DN283" s="276"/>
      <c r="DO283" s="276"/>
      <c r="DP283" s="277"/>
      <c r="DQ283" s="276"/>
      <c r="DR283" s="276"/>
      <c r="DS283" s="276"/>
      <c r="DT283" s="276"/>
      <c r="DU283" s="276"/>
      <c r="DV283" s="276"/>
      <c r="DW283" s="276"/>
      <c r="DX283" s="276"/>
      <c r="DY283" s="276"/>
      <c r="DZ283" s="276"/>
      <c r="EA283" s="276"/>
      <c r="EB283" s="276"/>
      <c r="EC283" s="276"/>
      <c r="ED283" s="276"/>
      <c r="EE283" s="276"/>
      <c r="EF283" s="276"/>
      <c r="EG283" s="276"/>
      <c r="EH283" s="276"/>
      <c r="EI283" s="276"/>
      <c r="EJ283" s="276"/>
      <c r="EK283" s="276"/>
      <c r="EL283" s="276"/>
      <c r="EM283" s="276"/>
      <c r="EN283" s="276"/>
      <c r="EO283" s="276"/>
      <c r="EP283" s="276"/>
      <c r="EQ283" s="276"/>
      <c r="ER283" s="276"/>
      <c r="ES283" s="276"/>
      <c r="ET283" s="276"/>
    </row>
    <row r="284" spans="41:150" x14ac:dyDescent="0.25">
      <c r="AO284" s="276"/>
      <c r="AP284" s="276"/>
      <c r="AS284" s="276"/>
      <c r="AT284" s="277"/>
      <c r="AU284" s="276"/>
      <c r="AV284" s="276"/>
      <c r="AW284" s="277"/>
      <c r="AX284" s="276"/>
      <c r="AY284" s="276"/>
      <c r="AZ284" s="276"/>
      <c r="BA284" s="276"/>
      <c r="BB284" s="277"/>
      <c r="BS284" s="276"/>
      <c r="BT284" s="277"/>
      <c r="BU284" s="276"/>
      <c r="BV284" s="277"/>
      <c r="BW284" s="276"/>
      <c r="BX284" s="277"/>
      <c r="BY284" s="276"/>
      <c r="BZ284" s="276"/>
      <c r="CA284" s="277"/>
      <c r="CB284" s="276"/>
      <c r="CC284" s="276"/>
      <c r="CD284" s="276"/>
      <c r="CE284" s="276"/>
      <c r="CF284" s="276"/>
      <c r="CG284" s="276"/>
      <c r="CH284" s="276"/>
      <c r="CI284" s="277"/>
      <c r="CJ284" s="276"/>
      <c r="CK284" s="277"/>
      <c r="CL284" s="276"/>
      <c r="CM284" s="277"/>
      <c r="CN284" s="276"/>
      <c r="CO284" s="277"/>
      <c r="CP284" s="276"/>
      <c r="CQ284" s="277"/>
      <c r="CR284" s="276"/>
      <c r="CS284" s="276"/>
      <c r="CT284" s="277"/>
      <c r="CU284" s="276"/>
      <c r="CV284" s="276"/>
      <c r="CW284" s="277"/>
      <c r="CX284" s="276"/>
      <c r="CY284" s="276"/>
      <c r="CZ284" s="276"/>
      <c r="DA284" s="276"/>
      <c r="DB284" s="277"/>
      <c r="DC284" s="276"/>
      <c r="DD284" s="276"/>
      <c r="DE284" s="277"/>
      <c r="DF284" s="276"/>
      <c r="DG284" s="276"/>
      <c r="DH284" s="277"/>
      <c r="DI284" s="276"/>
      <c r="DJ284" s="276"/>
      <c r="DK284" s="276"/>
      <c r="DL284" s="276"/>
      <c r="DM284" s="277"/>
      <c r="DN284" s="276"/>
      <c r="DO284" s="276"/>
      <c r="DP284" s="277"/>
      <c r="DQ284" s="276"/>
      <c r="DR284" s="276"/>
      <c r="DS284" s="276"/>
      <c r="DT284" s="276"/>
      <c r="DU284" s="276"/>
      <c r="DV284" s="276"/>
      <c r="DW284" s="276"/>
      <c r="DX284" s="276"/>
      <c r="DY284" s="276"/>
      <c r="DZ284" s="276"/>
      <c r="EA284" s="276"/>
      <c r="EB284" s="276"/>
      <c r="EC284" s="276"/>
      <c r="ED284" s="276"/>
      <c r="EE284" s="276"/>
      <c r="EF284" s="276"/>
      <c r="EG284" s="276"/>
      <c r="EH284" s="276"/>
      <c r="EI284" s="276"/>
      <c r="EJ284" s="276"/>
      <c r="EK284" s="276"/>
      <c r="EL284" s="276"/>
      <c r="EM284" s="276"/>
      <c r="EN284" s="276"/>
      <c r="EO284" s="276"/>
      <c r="EP284" s="276"/>
      <c r="EQ284" s="276"/>
      <c r="ER284" s="276"/>
      <c r="ES284" s="276"/>
      <c r="ET284" s="276"/>
    </row>
    <row r="285" spans="41:150" x14ac:dyDescent="0.25">
      <c r="AO285" s="276"/>
      <c r="AP285" s="276"/>
      <c r="AS285" s="276"/>
      <c r="AT285" s="277"/>
      <c r="AU285" s="276"/>
      <c r="AV285" s="276"/>
      <c r="AW285" s="277"/>
      <c r="AX285" s="276"/>
      <c r="AY285" s="276"/>
      <c r="AZ285" s="276"/>
      <c r="BA285" s="276"/>
      <c r="BB285" s="277"/>
      <c r="BS285" s="276"/>
      <c r="BT285" s="277"/>
      <c r="BU285" s="276"/>
      <c r="BV285" s="277"/>
      <c r="BW285" s="276"/>
      <c r="BX285" s="277"/>
      <c r="BY285" s="276"/>
      <c r="BZ285" s="276"/>
      <c r="CA285" s="277"/>
      <c r="CB285" s="276"/>
      <c r="CC285" s="276"/>
      <c r="CD285" s="276"/>
      <c r="CE285" s="276"/>
      <c r="CF285" s="276"/>
      <c r="CG285" s="276"/>
      <c r="CH285" s="276"/>
      <c r="CI285" s="277"/>
      <c r="CJ285" s="276"/>
      <c r="CK285" s="277"/>
      <c r="CL285" s="276"/>
      <c r="CM285" s="277"/>
      <c r="CN285" s="276"/>
      <c r="CO285" s="277"/>
      <c r="CP285" s="276"/>
      <c r="CQ285" s="277"/>
      <c r="CR285" s="276"/>
      <c r="CS285" s="276"/>
      <c r="CT285" s="277"/>
      <c r="CU285" s="276"/>
      <c r="CV285" s="276"/>
      <c r="CW285" s="277"/>
      <c r="CX285" s="276"/>
      <c r="CY285" s="276"/>
      <c r="CZ285" s="276"/>
      <c r="DA285" s="276"/>
      <c r="DB285" s="277"/>
      <c r="DC285" s="276"/>
      <c r="DD285" s="276"/>
      <c r="DE285" s="277"/>
      <c r="DF285" s="276"/>
      <c r="DG285" s="276"/>
      <c r="DH285" s="277"/>
      <c r="DI285" s="276"/>
      <c r="DJ285" s="276"/>
      <c r="DK285" s="276"/>
      <c r="DL285" s="276"/>
      <c r="DM285" s="277"/>
      <c r="DN285" s="276"/>
      <c r="DO285" s="276"/>
      <c r="DP285" s="277"/>
      <c r="DQ285" s="276"/>
      <c r="DR285" s="276"/>
      <c r="DS285" s="276"/>
      <c r="DT285" s="276"/>
      <c r="DU285" s="276"/>
      <c r="DV285" s="276"/>
      <c r="DW285" s="276"/>
      <c r="DX285" s="276"/>
      <c r="DY285" s="276"/>
      <c r="DZ285" s="276"/>
      <c r="EA285" s="276"/>
      <c r="EB285" s="276"/>
      <c r="EC285" s="276"/>
      <c r="ED285" s="276"/>
      <c r="EE285" s="276"/>
      <c r="EF285" s="276"/>
      <c r="EG285" s="276"/>
      <c r="EH285" s="276"/>
      <c r="EI285" s="276"/>
      <c r="EJ285" s="276"/>
      <c r="EK285" s="276"/>
      <c r="EL285" s="276"/>
      <c r="EM285" s="276"/>
      <c r="EN285" s="276"/>
      <c r="EO285" s="276"/>
      <c r="EP285" s="276"/>
      <c r="EQ285" s="276"/>
      <c r="ER285" s="276"/>
      <c r="ES285" s="276"/>
      <c r="ET285" s="276"/>
    </row>
    <row r="286" spans="41:150" x14ac:dyDescent="0.25">
      <c r="AO286" s="276"/>
      <c r="AP286" s="276"/>
      <c r="BS286" s="276"/>
      <c r="BT286" s="277"/>
      <c r="BU286" s="276"/>
      <c r="BV286" s="277"/>
      <c r="BW286" s="276"/>
      <c r="BX286" s="277"/>
      <c r="BY286" s="276"/>
      <c r="BZ286" s="276"/>
      <c r="CA286" s="277"/>
      <c r="CB286" s="276"/>
      <c r="CC286" s="276"/>
      <c r="CD286" s="276"/>
      <c r="CE286" s="276"/>
      <c r="CF286" s="276"/>
      <c r="CG286" s="276"/>
      <c r="CH286" s="276"/>
      <c r="CI286" s="277"/>
      <c r="CJ286" s="276"/>
      <c r="CK286" s="277"/>
      <c r="CL286" s="276"/>
      <c r="CM286" s="277"/>
      <c r="CN286" s="276"/>
      <c r="CO286" s="277"/>
      <c r="CP286" s="276"/>
      <c r="CQ286" s="277"/>
      <c r="CR286" s="276"/>
      <c r="CS286" s="276"/>
      <c r="CT286" s="277"/>
      <c r="CU286" s="276"/>
      <c r="CV286" s="276"/>
      <c r="CW286" s="277"/>
      <c r="CX286" s="276"/>
      <c r="CY286" s="276"/>
      <c r="CZ286" s="276"/>
      <c r="DA286" s="276"/>
      <c r="DB286" s="277"/>
      <c r="DC286" s="276"/>
      <c r="DD286" s="276"/>
      <c r="DE286" s="277"/>
      <c r="DF286" s="276"/>
      <c r="DG286" s="276"/>
      <c r="DH286" s="277"/>
      <c r="DI286" s="276"/>
      <c r="DJ286" s="276"/>
      <c r="DK286" s="276"/>
      <c r="DL286" s="276"/>
      <c r="DM286" s="277"/>
      <c r="DN286" s="276"/>
      <c r="DO286" s="276"/>
      <c r="DP286" s="277"/>
      <c r="DQ286" s="276"/>
      <c r="DR286" s="276"/>
      <c r="DS286" s="276"/>
      <c r="DT286" s="276"/>
      <c r="DU286" s="276"/>
      <c r="DV286" s="276"/>
      <c r="DW286" s="276"/>
      <c r="DX286" s="276"/>
      <c r="DY286" s="276"/>
      <c r="DZ286" s="276"/>
      <c r="EA286" s="276"/>
      <c r="EB286" s="276"/>
      <c r="EC286" s="276"/>
      <c r="ED286" s="276"/>
      <c r="EE286" s="276"/>
      <c r="EF286" s="276"/>
      <c r="EG286" s="276"/>
      <c r="EH286" s="276"/>
      <c r="EI286" s="276"/>
      <c r="EJ286" s="276"/>
      <c r="EK286" s="276"/>
      <c r="EL286" s="276"/>
      <c r="EM286" s="276"/>
      <c r="EN286" s="276"/>
      <c r="EO286" s="276"/>
      <c r="EP286" s="276"/>
      <c r="EQ286" s="276"/>
      <c r="ER286" s="276"/>
      <c r="ES286" s="276"/>
      <c r="ET286" s="276"/>
    </row>
    <row r="287" spans="41:150" x14ac:dyDescent="0.25">
      <c r="AO287" s="276"/>
      <c r="AP287" s="276"/>
      <c r="BS287" s="276"/>
      <c r="BT287" s="277"/>
      <c r="BU287" s="276"/>
      <c r="BV287" s="277"/>
      <c r="BW287" s="276"/>
      <c r="BX287" s="277"/>
      <c r="BY287" s="276"/>
      <c r="BZ287" s="276"/>
      <c r="CA287" s="277"/>
      <c r="CB287" s="276"/>
      <c r="CC287" s="276"/>
      <c r="CD287" s="276"/>
      <c r="CE287" s="276"/>
      <c r="CF287" s="276"/>
      <c r="CG287" s="276"/>
      <c r="CH287" s="276"/>
      <c r="CI287" s="277"/>
      <c r="CJ287" s="276"/>
      <c r="CK287" s="277"/>
      <c r="CL287" s="276"/>
      <c r="CM287" s="277"/>
      <c r="CN287" s="276"/>
      <c r="CO287" s="277"/>
      <c r="CP287" s="276"/>
      <c r="CQ287" s="277"/>
      <c r="CR287" s="276"/>
      <c r="CS287" s="276"/>
      <c r="CT287" s="277"/>
      <c r="CU287" s="276"/>
      <c r="CV287" s="276"/>
      <c r="CW287" s="277"/>
      <c r="CX287" s="276"/>
      <c r="CY287" s="276"/>
      <c r="CZ287" s="276"/>
      <c r="DA287" s="276"/>
      <c r="DB287" s="277"/>
      <c r="DC287" s="276"/>
      <c r="DD287" s="276"/>
      <c r="DE287" s="277"/>
      <c r="DF287" s="276"/>
      <c r="DG287" s="276"/>
      <c r="DH287" s="277"/>
      <c r="DI287" s="276"/>
      <c r="DJ287" s="276"/>
      <c r="DK287" s="276"/>
      <c r="DL287" s="276"/>
      <c r="DM287" s="277"/>
      <c r="DN287" s="276"/>
      <c r="DO287" s="276"/>
      <c r="DP287" s="277"/>
      <c r="DQ287" s="276"/>
      <c r="DR287" s="276"/>
      <c r="DS287" s="276"/>
      <c r="DT287" s="276"/>
      <c r="DU287" s="276"/>
      <c r="DV287" s="276"/>
      <c r="DW287" s="276"/>
      <c r="DX287" s="276"/>
      <c r="DY287" s="276"/>
      <c r="DZ287" s="276"/>
      <c r="EA287" s="276"/>
      <c r="EB287" s="276"/>
      <c r="EC287" s="276"/>
      <c r="ED287" s="276"/>
      <c r="EE287" s="276"/>
      <c r="EF287" s="276"/>
      <c r="EG287" s="276"/>
      <c r="EH287" s="276"/>
      <c r="EI287" s="276"/>
      <c r="EJ287" s="276"/>
      <c r="EK287" s="276"/>
      <c r="EL287" s="276"/>
      <c r="EM287" s="276"/>
      <c r="EN287" s="276"/>
      <c r="EO287" s="276"/>
      <c r="EP287" s="276"/>
      <c r="EQ287" s="276"/>
      <c r="ER287" s="276"/>
      <c r="ES287" s="276"/>
      <c r="ET287" s="276"/>
    </row>
    <row r="288" spans="41:150" x14ac:dyDescent="0.25">
      <c r="AO288" s="276"/>
      <c r="AP288" s="276"/>
      <c r="BS288" s="276"/>
      <c r="BT288" s="277"/>
      <c r="BU288" s="276"/>
      <c r="BV288" s="277"/>
      <c r="BW288" s="276"/>
      <c r="BX288" s="277"/>
      <c r="BY288" s="276"/>
      <c r="BZ288" s="276"/>
      <c r="CA288" s="277"/>
      <c r="CB288" s="276"/>
      <c r="CC288" s="276"/>
      <c r="CD288" s="276"/>
      <c r="CE288" s="276"/>
      <c r="CF288" s="276"/>
      <c r="CG288" s="276"/>
      <c r="CH288" s="276"/>
      <c r="CI288" s="277"/>
      <c r="CJ288" s="276"/>
      <c r="CK288" s="277"/>
      <c r="CL288" s="276"/>
      <c r="CM288" s="277"/>
      <c r="CN288" s="276"/>
      <c r="CO288" s="277"/>
      <c r="CP288" s="276"/>
      <c r="CQ288" s="277"/>
      <c r="CR288" s="276"/>
      <c r="CS288" s="276"/>
      <c r="CT288" s="277"/>
      <c r="CU288" s="276"/>
      <c r="CV288" s="276"/>
      <c r="CW288" s="277"/>
      <c r="CX288" s="276"/>
      <c r="CY288" s="276"/>
      <c r="CZ288" s="276"/>
      <c r="DA288" s="276"/>
      <c r="DB288" s="277"/>
      <c r="DC288" s="276"/>
      <c r="DD288" s="276"/>
      <c r="DE288" s="277"/>
      <c r="DF288" s="276"/>
      <c r="DG288" s="276"/>
      <c r="DH288" s="277"/>
      <c r="DI288" s="276"/>
      <c r="DJ288" s="276"/>
      <c r="DK288" s="276"/>
      <c r="DL288" s="276"/>
      <c r="DM288" s="277"/>
      <c r="DN288" s="276"/>
      <c r="DO288" s="276"/>
      <c r="DP288" s="277"/>
      <c r="DQ288" s="276"/>
      <c r="DR288" s="276"/>
      <c r="DS288" s="276"/>
      <c r="DT288" s="276"/>
      <c r="DU288" s="276"/>
      <c r="DV288" s="276"/>
      <c r="DW288" s="276"/>
      <c r="DX288" s="276"/>
      <c r="DY288" s="276"/>
      <c r="DZ288" s="276"/>
      <c r="EA288" s="276"/>
      <c r="EB288" s="276"/>
      <c r="EC288" s="276"/>
      <c r="ED288" s="276"/>
      <c r="EE288" s="276"/>
      <c r="EF288" s="276"/>
      <c r="EG288" s="276"/>
      <c r="EH288" s="276"/>
      <c r="EI288" s="276"/>
      <c r="EJ288" s="276"/>
      <c r="EK288" s="276"/>
      <c r="EL288" s="276"/>
      <c r="EM288" s="276"/>
      <c r="EN288" s="276"/>
      <c r="EO288" s="276"/>
      <c r="EP288" s="276"/>
      <c r="EQ288" s="276"/>
      <c r="ER288" s="276"/>
      <c r="ES288" s="276"/>
      <c r="ET288" s="276"/>
    </row>
    <row r="289" spans="41:150" x14ac:dyDescent="0.25">
      <c r="AO289" s="276"/>
      <c r="AP289" s="276"/>
      <c r="BS289" s="276"/>
      <c r="BT289" s="277"/>
      <c r="BU289" s="276"/>
      <c r="BV289" s="277"/>
      <c r="BW289" s="276"/>
      <c r="BX289" s="277"/>
      <c r="BY289" s="276"/>
      <c r="BZ289" s="276"/>
      <c r="CA289" s="277"/>
      <c r="CB289" s="276"/>
      <c r="CC289" s="276"/>
      <c r="CD289" s="276"/>
      <c r="CE289" s="276"/>
      <c r="CF289" s="276"/>
      <c r="CG289" s="276"/>
      <c r="CH289" s="276"/>
      <c r="CI289" s="277"/>
      <c r="CJ289" s="276"/>
      <c r="CK289" s="277"/>
      <c r="CL289" s="276"/>
      <c r="CM289" s="277"/>
      <c r="CN289" s="276"/>
      <c r="CO289" s="277"/>
      <c r="CP289" s="276"/>
      <c r="CQ289" s="277"/>
      <c r="CR289" s="276"/>
      <c r="CS289" s="276"/>
      <c r="CT289" s="277"/>
      <c r="CU289" s="276"/>
      <c r="CV289" s="276"/>
      <c r="CW289" s="277"/>
      <c r="CX289" s="276"/>
      <c r="CY289" s="276"/>
      <c r="CZ289" s="276"/>
      <c r="DA289" s="276"/>
      <c r="DB289" s="277"/>
      <c r="DC289" s="276"/>
      <c r="DD289" s="276"/>
      <c r="DE289" s="277"/>
      <c r="DF289" s="276"/>
      <c r="DG289" s="276"/>
      <c r="DH289" s="277"/>
      <c r="DI289" s="276"/>
      <c r="DJ289" s="276"/>
      <c r="DK289" s="276"/>
      <c r="DL289" s="276"/>
      <c r="DM289" s="277"/>
      <c r="DN289" s="276"/>
      <c r="DO289" s="276"/>
      <c r="DP289" s="277"/>
      <c r="DQ289" s="276"/>
      <c r="DR289" s="276"/>
      <c r="DS289" s="276"/>
      <c r="DT289" s="276"/>
      <c r="DU289" s="276"/>
      <c r="DV289" s="276"/>
      <c r="DW289" s="276"/>
      <c r="DX289" s="276"/>
      <c r="DY289" s="276"/>
      <c r="DZ289" s="276"/>
      <c r="EA289" s="276"/>
      <c r="EB289" s="276"/>
      <c r="EC289" s="276"/>
      <c r="ED289" s="276"/>
      <c r="EE289" s="276"/>
      <c r="EF289" s="276"/>
      <c r="EG289" s="276"/>
      <c r="EH289" s="276"/>
      <c r="EI289" s="276"/>
      <c r="EJ289" s="276"/>
      <c r="EK289" s="276"/>
      <c r="EL289" s="276"/>
      <c r="EM289" s="276"/>
      <c r="EN289" s="276"/>
      <c r="EO289" s="276"/>
      <c r="EP289" s="276"/>
      <c r="EQ289" s="276"/>
      <c r="ER289" s="276"/>
      <c r="ES289" s="276"/>
      <c r="ET289" s="276"/>
    </row>
    <row r="290" spans="41:150" x14ac:dyDescent="0.25">
      <c r="AO290" s="276"/>
      <c r="AP290" s="276"/>
      <c r="BS290" s="276"/>
      <c r="BT290" s="277"/>
      <c r="BU290" s="276"/>
      <c r="BV290" s="277"/>
      <c r="BW290" s="276"/>
      <c r="BX290" s="277"/>
      <c r="BY290" s="276"/>
      <c r="BZ290" s="276"/>
      <c r="CA290" s="277"/>
      <c r="CB290" s="276"/>
      <c r="CC290" s="276"/>
      <c r="CD290" s="276"/>
      <c r="CE290" s="276"/>
      <c r="CF290" s="276"/>
      <c r="CG290" s="276"/>
      <c r="CH290" s="276"/>
      <c r="CI290" s="277"/>
      <c r="CJ290" s="276"/>
      <c r="CK290" s="277"/>
      <c r="CL290" s="276"/>
      <c r="CM290" s="277"/>
      <c r="CN290" s="276"/>
      <c r="CO290" s="277"/>
      <c r="CP290" s="276"/>
      <c r="CQ290" s="277"/>
      <c r="CR290" s="276"/>
      <c r="CS290" s="276"/>
      <c r="CT290" s="277"/>
      <c r="CU290" s="276"/>
      <c r="CV290" s="276"/>
      <c r="CW290" s="277"/>
      <c r="CX290" s="276"/>
      <c r="CY290" s="276"/>
      <c r="CZ290" s="276"/>
      <c r="DA290" s="276"/>
      <c r="DB290" s="277"/>
      <c r="DC290" s="276"/>
      <c r="DD290" s="276"/>
      <c r="DE290" s="277"/>
      <c r="DF290" s="276"/>
      <c r="DG290" s="276"/>
      <c r="DH290" s="277"/>
      <c r="DI290" s="276"/>
      <c r="DJ290" s="276"/>
      <c r="DK290" s="276"/>
      <c r="DL290" s="276"/>
      <c r="DM290" s="277"/>
      <c r="DN290" s="276"/>
      <c r="DO290" s="276"/>
      <c r="DP290" s="277"/>
      <c r="DQ290" s="276"/>
      <c r="DR290" s="276"/>
      <c r="DS290" s="276"/>
      <c r="DT290" s="276"/>
      <c r="DU290" s="276"/>
      <c r="DV290" s="276"/>
      <c r="DW290" s="276"/>
      <c r="DX290" s="276"/>
      <c r="DY290" s="276"/>
      <c r="DZ290" s="276"/>
      <c r="EA290" s="276"/>
      <c r="EB290" s="276"/>
      <c r="EC290" s="276"/>
      <c r="ED290" s="276"/>
      <c r="EE290" s="276"/>
      <c r="EF290" s="276"/>
      <c r="EG290" s="276"/>
      <c r="EH290" s="276"/>
      <c r="EI290" s="276"/>
      <c r="EJ290" s="276"/>
      <c r="EK290" s="276"/>
      <c r="EL290" s="276"/>
      <c r="EM290" s="276"/>
      <c r="EN290" s="276"/>
      <c r="EO290" s="276"/>
      <c r="EP290" s="276"/>
      <c r="EQ290" s="276"/>
      <c r="ER290" s="276"/>
      <c r="ES290" s="276"/>
      <c r="ET290" s="276"/>
    </row>
    <row r="291" spans="41:150" x14ac:dyDescent="0.25">
      <c r="AO291" s="276"/>
      <c r="AP291" s="276"/>
      <c r="BS291" s="276"/>
      <c r="BT291" s="277"/>
      <c r="BU291" s="276"/>
      <c r="BV291" s="277"/>
      <c r="BW291" s="276"/>
      <c r="BX291" s="277"/>
      <c r="BY291" s="276"/>
      <c r="BZ291" s="276"/>
      <c r="CA291" s="277"/>
      <c r="CB291" s="276"/>
      <c r="CC291" s="276"/>
      <c r="CD291" s="276"/>
      <c r="CE291" s="276"/>
      <c r="CF291" s="276"/>
      <c r="CG291" s="276"/>
      <c r="CH291" s="276"/>
      <c r="CI291" s="277"/>
      <c r="CJ291" s="276"/>
      <c r="CK291" s="277"/>
      <c r="CL291" s="276"/>
      <c r="CM291" s="277"/>
      <c r="CN291" s="276"/>
      <c r="CO291" s="277"/>
      <c r="CP291" s="276"/>
      <c r="CQ291" s="277"/>
      <c r="CR291" s="276"/>
      <c r="CS291" s="276"/>
      <c r="CT291" s="277"/>
      <c r="CU291" s="276"/>
      <c r="CV291" s="276"/>
      <c r="CW291" s="277"/>
      <c r="CX291" s="276"/>
      <c r="CY291" s="276"/>
      <c r="CZ291" s="276"/>
      <c r="DA291" s="276"/>
      <c r="DB291" s="277"/>
      <c r="DC291" s="276"/>
      <c r="DD291" s="276"/>
      <c r="DE291" s="277"/>
      <c r="DF291" s="276"/>
      <c r="DG291" s="276"/>
      <c r="DH291" s="277"/>
      <c r="DI291" s="276"/>
      <c r="DJ291" s="276"/>
      <c r="DK291" s="276"/>
      <c r="DL291" s="276"/>
      <c r="DM291" s="277"/>
      <c r="DN291" s="276"/>
      <c r="DO291" s="276"/>
      <c r="DP291" s="277"/>
      <c r="DQ291" s="276"/>
      <c r="DR291" s="276"/>
      <c r="DS291" s="276"/>
      <c r="DT291" s="276"/>
      <c r="DU291" s="276"/>
      <c r="DV291" s="276"/>
      <c r="DW291" s="276"/>
      <c r="DX291" s="276"/>
      <c r="DY291" s="276"/>
      <c r="DZ291" s="276"/>
      <c r="EA291" s="276"/>
      <c r="EB291" s="276"/>
      <c r="EC291" s="276"/>
      <c r="ED291" s="276"/>
      <c r="EE291" s="276"/>
      <c r="EF291" s="276"/>
      <c r="EG291" s="276"/>
      <c r="EH291" s="276"/>
      <c r="EI291" s="276"/>
      <c r="EJ291" s="276"/>
      <c r="EK291" s="276"/>
      <c r="EL291" s="276"/>
      <c r="EM291" s="276"/>
      <c r="EN291" s="276"/>
      <c r="EO291" s="276"/>
      <c r="EP291" s="276"/>
      <c r="EQ291" s="276"/>
      <c r="ER291" s="276"/>
      <c r="ES291" s="276"/>
      <c r="ET291" s="276"/>
    </row>
    <row r="292" spans="41:150" x14ac:dyDescent="0.25">
      <c r="AO292" s="276"/>
      <c r="AP292" s="276"/>
      <c r="BS292" s="276"/>
      <c r="BT292" s="277"/>
      <c r="BU292" s="276"/>
      <c r="BV292" s="277"/>
      <c r="BW292" s="276"/>
      <c r="BX292" s="277"/>
      <c r="BY292" s="276"/>
      <c r="BZ292" s="276"/>
      <c r="CA292" s="277"/>
      <c r="CB292" s="276"/>
      <c r="CC292" s="276"/>
      <c r="CD292" s="276"/>
      <c r="CE292" s="276"/>
      <c r="CF292" s="276"/>
      <c r="CG292" s="276"/>
      <c r="CH292" s="276"/>
      <c r="CI292" s="277"/>
      <c r="CJ292" s="276"/>
      <c r="CK292" s="277"/>
      <c r="CL292" s="276"/>
      <c r="CM292" s="277"/>
      <c r="CN292" s="276"/>
      <c r="CO292" s="277"/>
      <c r="CP292" s="276"/>
      <c r="CQ292" s="277"/>
      <c r="CR292" s="276"/>
      <c r="CS292" s="276"/>
      <c r="CT292" s="277"/>
      <c r="CU292" s="276"/>
      <c r="CV292" s="276"/>
      <c r="CW292" s="277"/>
      <c r="CX292" s="276"/>
      <c r="CY292" s="276"/>
      <c r="CZ292" s="276"/>
      <c r="DA292" s="276"/>
      <c r="DB292" s="277"/>
      <c r="DC292" s="276"/>
      <c r="DD292" s="276"/>
      <c r="DE292" s="277"/>
      <c r="DF292" s="276"/>
      <c r="DG292" s="276"/>
      <c r="DH292" s="277"/>
      <c r="DI292" s="276"/>
      <c r="DJ292" s="276"/>
      <c r="DK292" s="276"/>
      <c r="DL292" s="276"/>
      <c r="DM292" s="277"/>
      <c r="DN292" s="276"/>
      <c r="DO292" s="276"/>
      <c r="DP292" s="277"/>
      <c r="DQ292" s="276"/>
      <c r="DR292" s="276"/>
      <c r="DS292" s="276"/>
      <c r="DT292" s="276"/>
      <c r="DU292" s="276"/>
      <c r="DV292" s="276"/>
      <c r="DW292" s="276"/>
      <c r="DX292" s="276"/>
      <c r="DY292" s="276"/>
      <c r="DZ292" s="276"/>
      <c r="EA292" s="276"/>
      <c r="EB292" s="276"/>
      <c r="EC292" s="276"/>
      <c r="ED292" s="276"/>
      <c r="EE292" s="276"/>
      <c r="EF292" s="276"/>
      <c r="EG292" s="276"/>
      <c r="EH292" s="276"/>
      <c r="EI292" s="276"/>
      <c r="EJ292" s="276"/>
      <c r="EK292" s="276"/>
      <c r="EL292" s="276"/>
      <c r="EM292" s="276"/>
      <c r="EN292" s="276"/>
      <c r="EO292" s="276"/>
      <c r="EP292" s="276"/>
      <c r="EQ292" s="276"/>
      <c r="ER292" s="276"/>
      <c r="ES292" s="276"/>
      <c r="ET292" s="276"/>
    </row>
    <row r="293" spans="41:150" x14ac:dyDescent="0.25">
      <c r="AO293" s="276"/>
      <c r="AP293" s="276"/>
      <c r="BS293" s="276"/>
      <c r="BT293" s="277"/>
      <c r="BU293" s="276"/>
      <c r="BV293" s="277"/>
      <c r="BW293" s="276"/>
      <c r="BX293" s="277"/>
      <c r="BY293" s="276"/>
      <c r="BZ293" s="276"/>
      <c r="CA293" s="277"/>
      <c r="CB293" s="276"/>
      <c r="CC293" s="276"/>
      <c r="CD293" s="276"/>
      <c r="CE293" s="276"/>
      <c r="CF293" s="276"/>
      <c r="CG293" s="276"/>
      <c r="CH293" s="276"/>
      <c r="CI293" s="277"/>
      <c r="CJ293" s="276"/>
      <c r="CK293" s="277"/>
      <c r="CL293" s="276"/>
      <c r="CM293" s="277"/>
      <c r="CN293" s="276"/>
      <c r="CO293" s="277"/>
      <c r="CP293" s="276"/>
      <c r="CQ293" s="277"/>
      <c r="CR293" s="276"/>
      <c r="CS293" s="276"/>
      <c r="CT293" s="277"/>
      <c r="CU293" s="276"/>
      <c r="CV293" s="276"/>
      <c r="CW293" s="277"/>
      <c r="CX293" s="276"/>
      <c r="CY293" s="276"/>
      <c r="CZ293" s="276"/>
      <c r="DA293" s="276"/>
      <c r="DB293" s="277"/>
      <c r="DC293" s="276"/>
      <c r="DD293" s="276"/>
      <c r="DE293" s="277"/>
      <c r="DF293" s="276"/>
      <c r="DG293" s="276"/>
      <c r="DH293" s="277"/>
      <c r="DI293" s="276"/>
      <c r="DJ293" s="276"/>
      <c r="DK293" s="276"/>
      <c r="DL293" s="276"/>
      <c r="DM293" s="277"/>
      <c r="DN293" s="276"/>
      <c r="DO293" s="276"/>
      <c r="DP293" s="277"/>
      <c r="DQ293" s="276"/>
      <c r="DR293" s="276"/>
      <c r="DS293" s="276"/>
      <c r="DT293" s="276"/>
      <c r="DU293" s="276"/>
      <c r="DV293" s="276"/>
      <c r="DW293" s="276"/>
      <c r="DX293" s="276"/>
      <c r="DY293" s="276"/>
      <c r="DZ293" s="276"/>
      <c r="EA293" s="276"/>
      <c r="EB293" s="276"/>
      <c r="EC293" s="276"/>
      <c r="ED293" s="276"/>
      <c r="EE293" s="276"/>
      <c r="EF293" s="276"/>
      <c r="EG293" s="276"/>
      <c r="EH293" s="276"/>
      <c r="EI293" s="276"/>
      <c r="EJ293" s="276"/>
      <c r="EK293" s="276"/>
      <c r="EL293" s="276"/>
      <c r="EM293" s="276"/>
      <c r="EN293" s="276"/>
      <c r="EO293" s="276"/>
      <c r="EP293" s="276"/>
      <c r="EQ293" s="276"/>
      <c r="ER293" s="276"/>
      <c r="ES293" s="276"/>
      <c r="ET293" s="276"/>
    </row>
    <row r="294" spans="41:150" x14ac:dyDescent="0.25">
      <c r="AO294" s="276"/>
      <c r="AP294" s="276"/>
      <c r="BS294" s="276"/>
      <c r="BT294" s="277"/>
      <c r="BU294" s="276"/>
      <c r="BV294" s="277"/>
      <c r="BW294" s="276"/>
      <c r="BX294" s="277"/>
      <c r="BY294" s="276"/>
      <c r="BZ294" s="276"/>
      <c r="CA294" s="277"/>
      <c r="CB294" s="276"/>
      <c r="CC294" s="276"/>
      <c r="CD294" s="276"/>
      <c r="CE294" s="276"/>
      <c r="CF294" s="276"/>
      <c r="CG294" s="276"/>
      <c r="CH294" s="276"/>
      <c r="CI294" s="277"/>
      <c r="CJ294" s="276"/>
      <c r="CK294" s="277"/>
      <c r="CL294" s="276"/>
      <c r="CM294" s="277"/>
      <c r="CN294" s="276"/>
      <c r="CO294" s="277"/>
      <c r="CP294" s="276"/>
      <c r="CQ294" s="277"/>
      <c r="CR294" s="276"/>
      <c r="CS294" s="276"/>
      <c r="CT294" s="277"/>
      <c r="CU294" s="276"/>
      <c r="CV294" s="276"/>
      <c r="CW294" s="277"/>
      <c r="CX294" s="276"/>
      <c r="CY294" s="276"/>
      <c r="CZ294" s="276"/>
      <c r="DA294" s="276"/>
      <c r="DB294" s="277"/>
      <c r="DC294" s="276"/>
      <c r="DD294" s="276"/>
      <c r="DE294" s="277"/>
      <c r="DF294" s="276"/>
      <c r="DG294" s="276"/>
      <c r="DH294" s="277"/>
      <c r="DI294" s="276"/>
      <c r="DJ294" s="276"/>
      <c r="DK294" s="276"/>
      <c r="DL294" s="276"/>
      <c r="DM294" s="277"/>
      <c r="DN294" s="276"/>
      <c r="DO294" s="276"/>
      <c r="DP294" s="277"/>
      <c r="DQ294" s="276"/>
      <c r="DR294" s="276"/>
      <c r="DS294" s="276"/>
      <c r="DT294" s="276"/>
      <c r="DU294" s="276"/>
      <c r="DV294" s="276"/>
      <c r="DW294" s="276"/>
      <c r="DX294" s="276"/>
      <c r="DY294" s="276"/>
      <c r="DZ294" s="276"/>
      <c r="EA294" s="276"/>
      <c r="EB294" s="276"/>
      <c r="EC294" s="276"/>
      <c r="ED294" s="276"/>
      <c r="EE294" s="276"/>
      <c r="EF294" s="276"/>
      <c r="EG294" s="276"/>
      <c r="EH294" s="276"/>
      <c r="EI294" s="276"/>
      <c r="EJ294" s="276"/>
      <c r="EK294" s="276"/>
      <c r="EL294" s="276"/>
      <c r="EM294" s="276"/>
      <c r="EN294" s="276"/>
      <c r="EO294" s="276"/>
      <c r="EP294" s="276"/>
      <c r="EQ294" s="276"/>
      <c r="ER294" s="276"/>
      <c r="ES294" s="276"/>
      <c r="ET294" s="276"/>
    </row>
    <row r="295" spans="41:150" x14ac:dyDescent="0.25">
      <c r="AO295" s="276"/>
      <c r="AP295" s="276"/>
      <c r="BS295" s="276"/>
      <c r="BT295" s="277"/>
      <c r="BU295" s="276"/>
      <c r="BV295" s="277"/>
      <c r="BW295" s="276"/>
      <c r="BX295" s="277"/>
      <c r="BY295" s="276"/>
      <c r="BZ295" s="276"/>
      <c r="CA295" s="277"/>
      <c r="CB295" s="276"/>
      <c r="CC295" s="276"/>
      <c r="CD295" s="276"/>
      <c r="CE295" s="276"/>
      <c r="CF295" s="276"/>
      <c r="CG295" s="276"/>
      <c r="CH295" s="276"/>
      <c r="CI295" s="277"/>
      <c r="CJ295" s="276"/>
      <c r="CK295" s="277"/>
      <c r="CL295" s="276"/>
      <c r="CM295" s="277"/>
      <c r="CN295" s="276"/>
      <c r="CO295" s="277"/>
      <c r="CP295" s="276"/>
      <c r="CQ295" s="277"/>
      <c r="CR295" s="276"/>
      <c r="CS295" s="276"/>
      <c r="CT295" s="277"/>
      <c r="CU295" s="276"/>
      <c r="CV295" s="276"/>
      <c r="CW295" s="277"/>
      <c r="CX295" s="276"/>
      <c r="CY295" s="276"/>
      <c r="CZ295" s="276"/>
      <c r="DA295" s="276"/>
      <c r="DB295" s="277"/>
      <c r="DC295" s="276"/>
      <c r="DD295" s="276"/>
      <c r="DE295" s="277"/>
      <c r="DF295" s="276"/>
      <c r="DG295" s="276"/>
      <c r="DH295" s="277"/>
      <c r="DI295" s="276"/>
      <c r="DJ295" s="276"/>
      <c r="DK295" s="276"/>
      <c r="DL295" s="276"/>
      <c r="DM295" s="277"/>
      <c r="DN295" s="276"/>
      <c r="DO295" s="276"/>
      <c r="DP295" s="277"/>
      <c r="DQ295" s="276"/>
      <c r="DR295" s="276"/>
      <c r="DS295" s="276"/>
      <c r="DT295" s="276"/>
      <c r="DU295" s="276"/>
      <c r="DV295" s="276"/>
      <c r="DW295" s="276"/>
      <c r="DX295" s="276"/>
      <c r="DY295" s="276"/>
      <c r="DZ295" s="276"/>
      <c r="EA295" s="276"/>
      <c r="EB295" s="276"/>
      <c r="EC295" s="276"/>
      <c r="ED295" s="276"/>
      <c r="EE295" s="276"/>
      <c r="EF295" s="276"/>
      <c r="EG295" s="276"/>
      <c r="EH295" s="276"/>
      <c r="EI295" s="276"/>
      <c r="EJ295" s="276"/>
      <c r="EK295" s="276"/>
      <c r="EL295" s="276"/>
      <c r="EM295" s="276"/>
      <c r="EN295" s="276"/>
      <c r="EO295" s="276"/>
      <c r="EP295" s="276"/>
      <c r="EQ295" s="276"/>
      <c r="ER295" s="276"/>
      <c r="ES295" s="276"/>
      <c r="ET295" s="276"/>
    </row>
    <row r="296" spans="41:150" x14ac:dyDescent="0.25">
      <c r="AO296" s="276"/>
      <c r="AP296" s="276"/>
      <c r="BS296" s="276"/>
      <c r="BT296" s="277"/>
      <c r="BU296" s="276"/>
      <c r="BV296" s="277"/>
      <c r="BW296" s="276"/>
      <c r="BX296" s="277"/>
      <c r="BY296" s="276"/>
      <c r="BZ296" s="276"/>
      <c r="CA296" s="277"/>
      <c r="CB296" s="276"/>
      <c r="CC296" s="276"/>
      <c r="CD296" s="276"/>
      <c r="CE296" s="276"/>
      <c r="CF296" s="276"/>
      <c r="CG296" s="276"/>
      <c r="CH296" s="276"/>
      <c r="CI296" s="277"/>
      <c r="CJ296" s="276"/>
      <c r="CK296" s="277"/>
      <c r="CL296" s="276"/>
      <c r="CM296" s="277"/>
      <c r="CN296" s="276"/>
      <c r="CO296" s="277"/>
      <c r="CP296" s="276"/>
      <c r="CQ296" s="277"/>
      <c r="CR296" s="276"/>
      <c r="CS296" s="276"/>
      <c r="CT296" s="277"/>
      <c r="CU296" s="276"/>
      <c r="CV296" s="276"/>
      <c r="CW296" s="277"/>
      <c r="CX296" s="276"/>
      <c r="CY296" s="276"/>
      <c r="CZ296" s="276"/>
      <c r="DA296" s="276"/>
      <c r="DB296" s="277"/>
      <c r="DC296" s="276"/>
      <c r="DD296" s="276"/>
      <c r="DE296" s="277"/>
      <c r="DF296" s="276"/>
      <c r="DG296" s="276"/>
      <c r="DH296" s="277"/>
      <c r="DI296" s="276"/>
      <c r="DJ296" s="276"/>
      <c r="DK296" s="276"/>
      <c r="DL296" s="276"/>
      <c r="DM296" s="277"/>
      <c r="DN296" s="276"/>
      <c r="DO296" s="276"/>
      <c r="DP296" s="277"/>
      <c r="DQ296" s="276"/>
      <c r="DR296" s="276"/>
      <c r="DS296" s="276"/>
      <c r="DT296" s="276"/>
      <c r="DU296" s="276"/>
      <c r="DV296" s="276"/>
      <c r="DW296" s="276"/>
      <c r="DX296" s="276"/>
      <c r="DY296" s="276"/>
      <c r="DZ296" s="276"/>
      <c r="EA296" s="276"/>
      <c r="EB296" s="276"/>
      <c r="EC296" s="276"/>
      <c r="ED296" s="276"/>
      <c r="EE296" s="276"/>
      <c r="EF296" s="276"/>
      <c r="EG296" s="276"/>
      <c r="EH296" s="276"/>
      <c r="EI296" s="276"/>
      <c r="EJ296" s="276"/>
      <c r="EK296" s="276"/>
      <c r="EL296" s="276"/>
      <c r="EM296" s="276"/>
      <c r="EN296" s="276"/>
      <c r="EO296" s="276"/>
      <c r="EP296" s="276"/>
      <c r="EQ296" s="276"/>
      <c r="ER296" s="276"/>
      <c r="ES296" s="276"/>
      <c r="ET296" s="276"/>
    </row>
    <row r="297" spans="41:150" x14ac:dyDescent="0.25">
      <c r="AO297" s="276"/>
      <c r="AP297" s="276"/>
      <c r="BS297" s="276"/>
      <c r="BT297" s="277"/>
      <c r="BU297" s="276"/>
      <c r="BV297" s="277"/>
      <c r="BW297" s="276"/>
      <c r="BX297" s="277"/>
      <c r="BY297" s="276"/>
      <c r="BZ297" s="276"/>
      <c r="CA297" s="277"/>
      <c r="CB297" s="276"/>
      <c r="CC297" s="276"/>
      <c r="CD297" s="276"/>
      <c r="CE297" s="276"/>
      <c r="CF297" s="276"/>
      <c r="CG297" s="276"/>
      <c r="CH297" s="276"/>
      <c r="CI297" s="277"/>
      <c r="CJ297" s="276"/>
      <c r="CK297" s="277"/>
      <c r="CL297" s="276"/>
      <c r="CM297" s="277"/>
      <c r="CN297" s="276"/>
      <c r="CO297" s="277"/>
      <c r="CP297" s="276"/>
      <c r="CQ297" s="277"/>
      <c r="CR297" s="276"/>
      <c r="CS297" s="276"/>
      <c r="CT297" s="277"/>
      <c r="CU297" s="276"/>
      <c r="CV297" s="276"/>
      <c r="CW297" s="277"/>
      <c r="CX297" s="276"/>
      <c r="CY297" s="276"/>
      <c r="CZ297" s="276"/>
      <c r="DA297" s="276"/>
      <c r="DB297" s="277"/>
      <c r="DC297" s="276"/>
      <c r="DD297" s="276"/>
      <c r="DE297" s="277"/>
      <c r="DF297" s="276"/>
      <c r="DG297" s="276"/>
      <c r="DH297" s="277"/>
      <c r="DI297" s="276"/>
      <c r="DJ297" s="276"/>
      <c r="DK297" s="276"/>
      <c r="DL297" s="276"/>
      <c r="DM297" s="277"/>
      <c r="DN297" s="276"/>
      <c r="DO297" s="276"/>
      <c r="DP297" s="277"/>
      <c r="DQ297" s="276"/>
      <c r="DR297" s="276"/>
      <c r="DS297" s="276"/>
      <c r="DT297" s="276"/>
      <c r="DU297" s="276"/>
      <c r="DV297" s="276"/>
      <c r="DW297" s="276"/>
      <c r="DX297" s="276"/>
      <c r="DY297" s="276"/>
      <c r="DZ297" s="276"/>
      <c r="EA297" s="276"/>
      <c r="EB297" s="276"/>
      <c r="EC297" s="276"/>
      <c r="ED297" s="276"/>
      <c r="EE297" s="276"/>
      <c r="EF297" s="276"/>
      <c r="EG297" s="276"/>
      <c r="EH297" s="276"/>
      <c r="EI297" s="276"/>
      <c r="EJ297" s="276"/>
      <c r="EK297" s="276"/>
      <c r="EL297" s="276"/>
      <c r="EM297" s="276"/>
      <c r="EN297" s="276"/>
      <c r="EO297" s="276"/>
      <c r="EP297" s="276"/>
      <c r="EQ297" s="276"/>
      <c r="ER297" s="276"/>
      <c r="ES297" s="276"/>
      <c r="ET297" s="276"/>
    </row>
    <row r="298" spans="41:150" x14ac:dyDescent="0.25">
      <c r="AO298" s="276"/>
      <c r="AP298" s="276"/>
      <c r="BS298" s="276"/>
      <c r="BT298" s="277"/>
      <c r="BU298" s="276"/>
      <c r="BV298" s="277"/>
      <c r="BW298" s="276"/>
      <c r="BX298" s="277"/>
      <c r="BY298" s="276"/>
      <c r="BZ298" s="276"/>
      <c r="CA298" s="277"/>
      <c r="CB298" s="276"/>
      <c r="CC298" s="276"/>
      <c r="CD298" s="276"/>
      <c r="CE298" s="276"/>
      <c r="CF298" s="276"/>
      <c r="CG298" s="276"/>
      <c r="CH298" s="276"/>
      <c r="CI298" s="277"/>
      <c r="CJ298" s="276"/>
      <c r="CK298" s="277"/>
      <c r="CL298" s="276"/>
      <c r="CM298" s="277"/>
      <c r="CN298" s="276"/>
      <c r="CO298" s="277"/>
      <c r="CP298" s="276"/>
      <c r="CQ298" s="277"/>
      <c r="CR298" s="276"/>
      <c r="CS298" s="276"/>
      <c r="CT298" s="277"/>
      <c r="CU298" s="276"/>
      <c r="CV298" s="276"/>
      <c r="CW298" s="277"/>
      <c r="CX298" s="276"/>
      <c r="CY298" s="276"/>
      <c r="CZ298" s="276"/>
      <c r="DA298" s="276"/>
      <c r="DB298" s="277"/>
      <c r="DC298" s="276"/>
      <c r="DD298" s="276"/>
      <c r="DE298" s="277"/>
      <c r="DF298" s="276"/>
      <c r="DG298" s="276"/>
      <c r="DH298" s="277"/>
      <c r="DI298" s="276"/>
      <c r="DJ298" s="276"/>
      <c r="DK298" s="276"/>
      <c r="DL298" s="276"/>
      <c r="DM298" s="277"/>
      <c r="DN298" s="276"/>
      <c r="DO298" s="276"/>
      <c r="DP298" s="277"/>
      <c r="DQ298" s="276"/>
      <c r="DR298" s="276"/>
      <c r="DS298" s="276"/>
      <c r="DT298" s="276"/>
      <c r="DU298" s="276"/>
      <c r="DV298" s="276"/>
      <c r="DW298" s="276"/>
      <c r="DX298" s="276"/>
      <c r="DY298" s="276"/>
      <c r="DZ298" s="276"/>
      <c r="EA298" s="276"/>
      <c r="EB298" s="276"/>
      <c r="EC298" s="276"/>
      <c r="ED298" s="276"/>
      <c r="EE298" s="276"/>
      <c r="EF298" s="276"/>
      <c r="EG298" s="276"/>
      <c r="EH298" s="276"/>
      <c r="EI298" s="276"/>
      <c r="EJ298" s="276"/>
      <c r="EK298" s="276"/>
      <c r="EL298" s="276"/>
      <c r="EM298" s="276"/>
      <c r="EN298" s="276"/>
      <c r="EO298" s="276"/>
      <c r="EP298" s="276"/>
      <c r="EQ298" s="276"/>
      <c r="ER298" s="276"/>
      <c r="ES298" s="276"/>
      <c r="ET298" s="276"/>
    </row>
    <row r="299" spans="41:150" x14ac:dyDescent="0.25">
      <c r="AO299" s="276"/>
      <c r="AP299" s="276"/>
      <c r="BS299" s="276"/>
      <c r="BT299" s="277"/>
      <c r="BU299" s="276"/>
      <c r="BV299" s="277"/>
      <c r="BW299" s="276"/>
      <c r="BX299" s="277"/>
      <c r="BY299" s="276"/>
      <c r="BZ299" s="276"/>
      <c r="CA299" s="277"/>
      <c r="CB299" s="276"/>
      <c r="CC299" s="276"/>
      <c r="CD299" s="276"/>
      <c r="CE299" s="276"/>
      <c r="CF299" s="276"/>
      <c r="CG299" s="276"/>
      <c r="CH299" s="276"/>
      <c r="CI299" s="277"/>
      <c r="CJ299" s="276"/>
      <c r="CK299" s="277"/>
      <c r="CL299" s="276"/>
      <c r="CM299" s="277"/>
      <c r="CN299" s="276"/>
      <c r="CO299" s="277"/>
      <c r="CP299" s="276"/>
      <c r="CQ299" s="277"/>
      <c r="CR299" s="276"/>
      <c r="CS299" s="276"/>
      <c r="CT299" s="277"/>
      <c r="CU299" s="276"/>
      <c r="CV299" s="276"/>
      <c r="CW299" s="277"/>
      <c r="CX299" s="276"/>
      <c r="CY299" s="276"/>
      <c r="CZ299" s="276"/>
      <c r="DA299" s="276"/>
      <c r="DB299" s="277"/>
      <c r="DC299" s="276"/>
      <c r="DD299" s="276"/>
      <c r="DE299" s="277"/>
      <c r="DF299" s="276"/>
      <c r="DG299" s="276"/>
      <c r="DH299" s="277"/>
      <c r="DI299" s="276"/>
      <c r="DJ299" s="276"/>
      <c r="DK299" s="276"/>
      <c r="DL299" s="276"/>
      <c r="DM299" s="277"/>
      <c r="DN299" s="276"/>
      <c r="DO299" s="276"/>
      <c r="DP299" s="277"/>
      <c r="DQ299" s="276"/>
      <c r="DR299" s="276"/>
      <c r="DS299" s="276"/>
      <c r="DT299" s="276"/>
      <c r="DU299" s="276"/>
      <c r="DV299" s="276"/>
      <c r="DW299" s="276"/>
      <c r="DX299" s="276"/>
      <c r="DY299" s="276"/>
      <c r="DZ299" s="276"/>
      <c r="EA299" s="276"/>
      <c r="EB299" s="276"/>
      <c r="EC299" s="276"/>
      <c r="ED299" s="276"/>
      <c r="EE299" s="276"/>
      <c r="EF299" s="276"/>
      <c r="EG299" s="276"/>
      <c r="EH299" s="276"/>
      <c r="EI299" s="276"/>
      <c r="EJ299" s="276"/>
      <c r="EK299" s="276"/>
      <c r="EL299" s="276"/>
      <c r="EM299" s="276"/>
      <c r="EN299" s="276"/>
      <c r="EO299" s="276"/>
      <c r="EP299" s="276"/>
      <c r="EQ299" s="276"/>
      <c r="ER299" s="276"/>
      <c r="ES299" s="276"/>
      <c r="ET299" s="276"/>
    </row>
    <row r="300" spans="41:150" x14ac:dyDescent="0.25">
      <c r="AO300" s="276"/>
      <c r="AP300" s="276"/>
      <c r="BS300" s="276"/>
      <c r="BT300" s="277"/>
      <c r="BU300" s="276"/>
      <c r="BV300" s="277"/>
      <c r="BW300" s="276"/>
      <c r="BX300" s="277"/>
      <c r="BY300" s="276"/>
      <c r="BZ300" s="276"/>
      <c r="CA300" s="277"/>
      <c r="CB300" s="276"/>
      <c r="CC300" s="276"/>
      <c r="CD300" s="276"/>
      <c r="CE300" s="276"/>
      <c r="CF300" s="276"/>
      <c r="CG300" s="276"/>
      <c r="CH300" s="276"/>
      <c r="CI300" s="277"/>
      <c r="CJ300" s="276"/>
      <c r="CK300" s="277"/>
      <c r="CL300" s="276"/>
      <c r="CM300" s="277"/>
      <c r="CN300" s="276"/>
      <c r="CO300" s="277"/>
      <c r="CP300" s="276"/>
      <c r="CQ300" s="277"/>
      <c r="CR300" s="276"/>
      <c r="CS300" s="276"/>
      <c r="CT300" s="277"/>
      <c r="CU300" s="276"/>
      <c r="CV300" s="276"/>
      <c r="CW300" s="277"/>
      <c r="CX300" s="276"/>
      <c r="CY300" s="276"/>
      <c r="CZ300" s="276"/>
      <c r="DA300" s="276"/>
      <c r="DB300" s="277"/>
      <c r="DC300" s="276"/>
      <c r="DD300" s="276"/>
      <c r="DE300" s="277"/>
      <c r="DF300" s="276"/>
      <c r="DG300" s="276"/>
      <c r="DH300" s="277"/>
      <c r="DI300" s="276"/>
      <c r="DJ300" s="276"/>
      <c r="DK300" s="276"/>
      <c r="DL300" s="276"/>
      <c r="DM300" s="277"/>
      <c r="DN300" s="276"/>
      <c r="DO300" s="276"/>
      <c r="DP300" s="277"/>
      <c r="DQ300" s="276"/>
      <c r="DR300" s="276"/>
      <c r="DS300" s="276"/>
      <c r="DT300" s="276"/>
      <c r="DU300" s="276"/>
      <c r="DV300" s="276"/>
      <c r="DW300" s="276"/>
      <c r="DX300" s="276"/>
      <c r="DY300" s="276"/>
      <c r="DZ300" s="276"/>
      <c r="EA300" s="276"/>
      <c r="EB300" s="276"/>
      <c r="EC300" s="276"/>
      <c r="ED300" s="276"/>
      <c r="EE300" s="276"/>
      <c r="EF300" s="276"/>
      <c r="EG300" s="276"/>
      <c r="EH300" s="276"/>
      <c r="EI300" s="276"/>
      <c r="EJ300" s="276"/>
      <c r="EK300" s="276"/>
      <c r="EL300" s="276"/>
      <c r="EM300" s="276"/>
      <c r="EN300" s="276"/>
      <c r="EO300" s="276"/>
      <c r="EP300" s="276"/>
      <c r="EQ300" s="276"/>
      <c r="ER300" s="276"/>
      <c r="ES300" s="276"/>
      <c r="ET300" s="276"/>
    </row>
    <row r="301" spans="41:150" x14ac:dyDescent="0.25">
      <c r="AO301" s="276"/>
      <c r="AP301" s="276"/>
      <c r="BS301" s="276"/>
      <c r="BT301" s="277"/>
      <c r="BU301" s="276"/>
      <c r="BV301" s="277"/>
      <c r="BW301" s="276"/>
      <c r="BX301" s="277"/>
      <c r="BY301" s="276"/>
      <c r="BZ301" s="276"/>
      <c r="CA301" s="277"/>
      <c r="CB301" s="276"/>
      <c r="CC301" s="276"/>
      <c r="CD301" s="276"/>
      <c r="CE301" s="276"/>
      <c r="CF301" s="276"/>
      <c r="CG301" s="276"/>
      <c r="CH301" s="276"/>
      <c r="CI301" s="277"/>
      <c r="CJ301" s="276"/>
      <c r="CK301" s="277"/>
      <c r="CL301" s="276"/>
      <c r="CM301" s="277"/>
      <c r="CN301" s="276"/>
      <c r="CO301" s="277"/>
      <c r="CP301" s="276"/>
      <c r="CQ301" s="277"/>
      <c r="CR301" s="276"/>
      <c r="CS301" s="276"/>
      <c r="CT301" s="277"/>
      <c r="CU301" s="276"/>
      <c r="CV301" s="276"/>
      <c r="CW301" s="277"/>
      <c r="CX301" s="276"/>
      <c r="CY301" s="276"/>
      <c r="CZ301" s="276"/>
      <c r="DA301" s="276"/>
      <c r="DB301" s="277"/>
      <c r="DC301" s="276"/>
      <c r="DD301" s="276"/>
      <c r="DE301" s="277"/>
      <c r="DF301" s="276"/>
      <c r="DG301" s="276"/>
      <c r="DH301" s="277"/>
      <c r="DI301" s="276"/>
      <c r="DJ301" s="276"/>
      <c r="DK301" s="276"/>
      <c r="DL301" s="276"/>
      <c r="DM301" s="277"/>
      <c r="DN301" s="276"/>
      <c r="DO301" s="276"/>
      <c r="DP301" s="277"/>
      <c r="DQ301" s="276"/>
      <c r="DR301" s="276"/>
      <c r="DS301" s="276"/>
      <c r="DT301" s="276"/>
      <c r="DU301" s="276"/>
      <c r="DV301" s="276"/>
      <c r="DW301" s="276"/>
      <c r="DX301" s="276"/>
      <c r="DY301" s="276"/>
      <c r="DZ301" s="276"/>
      <c r="EA301" s="276"/>
      <c r="EB301" s="276"/>
      <c r="EC301" s="276"/>
      <c r="ED301" s="276"/>
      <c r="EE301" s="276"/>
      <c r="EF301" s="276"/>
      <c r="EG301" s="276"/>
      <c r="EH301" s="276"/>
      <c r="EI301" s="276"/>
      <c r="EJ301" s="276"/>
      <c r="EK301" s="276"/>
      <c r="EL301" s="276"/>
      <c r="EM301" s="276"/>
      <c r="EN301" s="276"/>
      <c r="EO301" s="276"/>
      <c r="EP301" s="276"/>
      <c r="EQ301" s="276"/>
      <c r="ER301" s="276"/>
      <c r="ES301" s="276"/>
      <c r="ET301" s="276"/>
    </row>
    <row r="302" spans="41:150" x14ac:dyDescent="0.25">
      <c r="AO302" s="276"/>
      <c r="AP302" s="276"/>
      <c r="BS302" s="276"/>
      <c r="BT302" s="277"/>
      <c r="BU302" s="276"/>
      <c r="BV302" s="277"/>
      <c r="BW302" s="276"/>
      <c r="BX302" s="277"/>
      <c r="BY302" s="276"/>
      <c r="BZ302" s="276"/>
      <c r="CA302" s="277"/>
      <c r="CB302" s="276"/>
      <c r="CC302" s="276"/>
      <c r="CD302" s="276"/>
      <c r="CE302" s="276"/>
      <c r="CF302" s="276"/>
      <c r="CG302" s="276"/>
      <c r="CH302" s="276"/>
      <c r="CI302" s="277"/>
      <c r="CJ302" s="276"/>
      <c r="CK302" s="277"/>
      <c r="CL302" s="276"/>
      <c r="CM302" s="277"/>
      <c r="CN302" s="276"/>
      <c r="CO302" s="277"/>
      <c r="CP302" s="276"/>
      <c r="CQ302" s="277"/>
      <c r="CR302" s="276"/>
      <c r="CS302" s="276"/>
      <c r="CT302" s="277"/>
      <c r="CU302" s="276"/>
      <c r="CV302" s="276"/>
      <c r="CW302" s="277"/>
      <c r="CX302" s="276"/>
      <c r="CY302" s="276"/>
      <c r="CZ302" s="276"/>
      <c r="DA302" s="276"/>
      <c r="DB302" s="277"/>
      <c r="DC302" s="276"/>
      <c r="DD302" s="276"/>
      <c r="DE302" s="277"/>
      <c r="DF302" s="276"/>
      <c r="DG302" s="276"/>
      <c r="DH302" s="277"/>
      <c r="DI302" s="276"/>
      <c r="DJ302" s="276"/>
      <c r="DK302" s="276"/>
      <c r="DL302" s="276"/>
      <c r="DM302" s="277"/>
      <c r="DN302" s="276"/>
      <c r="DO302" s="276"/>
      <c r="DP302" s="277"/>
      <c r="DQ302" s="276"/>
      <c r="DR302" s="276"/>
      <c r="DS302" s="276"/>
      <c r="DT302" s="276"/>
      <c r="DU302" s="276"/>
      <c r="DV302" s="276"/>
      <c r="DW302" s="276"/>
      <c r="DX302" s="276"/>
      <c r="DY302" s="276"/>
      <c r="DZ302" s="276"/>
      <c r="EA302" s="276"/>
      <c r="EB302" s="276"/>
      <c r="EC302" s="276"/>
      <c r="ED302" s="276"/>
      <c r="EE302" s="276"/>
      <c r="EF302" s="276"/>
      <c r="EG302" s="276"/>
      <c r="EH302" s="276"/>
      <c r="EI302" s="276"/>
      <c r="EJ302" s="276"/>
      <c r="EK302" s="276"/>
      <c r="EL302" s="276"/>
      <c r="EM302" s="276"/>
      <c r="EN302" s="276"/>
      <c r="EO302" s="276"/>
      <c r="EP302" s="276"/>
      <c r="EQ302" s="276"/>
      <c r="ER302" s="276"/>
      <c r="ES302" s="276"/>
      <c r="ET302" s="276"/>
    </row>
    <row r="303" spans="41:150" x14ac:dyDescent="0.25">
      <c r="AO303" s="276"/>
      <c r="AP303" s="276"/>
      <c r="BS303" s="276"/>
      <c r="BT303" s="277"/>
      <c r="BU303" s="276"/>
      <c r="BV303" s="277"/>
      <c r="BW303" s="276"/>
      <c r="BX303" s="277"/>
      <c r="BY303" s="276"/>
      <c r="BZ303" s="276"/>
      <c r="CA303" s="277"/>
      <c r="CB303" s="276"/>
      <c r="CC303" s="276"/>
      <c r="CD303" s="276"/>
      <c r="CE303" s="276"/>
      <c r="CF303" s="276"/>
      <c r="CG303" s="276"/>
      <c r="CH303" s="276"/>
      <c r="CI303" s="277"/>
      <c r="CJ303" s="276"/>
      <c r="CK303" s="277"/>
      <c r="CL303" s="276"/>
      <c r="CM303" s="277"/>
      <c r="CN303" s="276"/>
      <c r="CO303" s="277"/>
      <c r="CP303" s="276"/>
      <c r="CQ303" s="277"/>
      <c r="CR303" s="276"/>
      <c r="CS303" s="276"/>
      <c r="CT303" s="277"/>
      <c r="CU303" s="276"/>
      <c r="CV303" s="276"/>
      <c r="CW303" s="277"/>
      <c r="CX303" s="276"/>
      <c r="CY303" s="276"/>
      <c r="CZ303" s="276"/>
      <c r="DA303" s="276"/>
      <c r="DB303" s="277"/>
      <c r="DC303" s="276"/>
      <c r="DD303" s="276"/>
      <c r="DE303" s="277"/>
      <c r="DF303" s="276"/>
      <c r="DG303" s="276"/>
      <c r="DH303" s="277"/>
      <c r="DI303" s="276"/>
      <c r="DJ303" s="276"/>
      <c r="DK303" s="276"/>
      <c r="DL303" s="276"/>
      <c r="DM303" s="277"/>
      <c r="DN303" s="276"/>
      <c r="DO303" s="276"/>
      <c r="DP303" s="277"/>
      <c r="DQ303" s="276"/>
      <c r="DR303" s="276"/>
      <c r="DS303" s="276"/>
      <c r="DT303" s="276"/>
      <c r="DU303" s="276"/>
      <c r="DV303" s="276"/>
      <c r="DW303" s="276"/>
      <c r="DX303" s="276"/>
      <c r="DY303" s="276"/>
      <c r="DZ303" s="276"/>
      <c r="EA303" s="276"/>
      <c r="EB303" s="276"/>
      <c r="EC303" s="276"/>
      <c r="ED303" s="276"/>
      <c r="EE303" s="276"/>
      <c r="EF303" s="276"/>
      <c r="EG303" s="276"/>
      <c r="EH303" s="276"/>
      <c r="EI303" s="276"/>
      <c r="EJ303" s="276"/>
      <c r="EK303" s="276"/>
      <c r="EL303" s="276"/>
      <c r="EM303" s="276"/>
      <c r="EN303" s="276"/>
      <c r="EO303" s="276"/>
      <c r="EP303" s="276"/>
      <c r="EQ303" s="276"/>
      <c r="ER303" s="276"/>
      <c r="ES303" s="276"/>
      <c r="ET303" s="276"/>
    </row>
    <row r="304" spans="41:150" x14ac:dyDescent="0.25">
      <c r="AO304" s="276"/>
      <c r="AP304" s="276"/>
      <c r="BS304" s="276"/>
      <c r="BT304" s="277"/>
      <c r="BU304" s="276"/>
      <c r="BV304" s="277"/>
      <c r="BW304" s="276"/>
      <c r="BX304" s="277"/>
      <c r="BY304" s="276"/>
      <c r="BZ304" s="276"/>
      <c r="CA304" s="277"/>
      <c r="CB304" s="276"/>
      <c r="CC304" s="276"/>
      <c r="CD304" s="276"/>
      <c r="CE304" s="276"/>
      <c r="CF304" s="276"/>
      <c r="CG304" s="276"/>
      <c r="CH304" s="276"/>
      <c r="CI304" s="277"/>
      <c r="CJ304" s="276"/>
      <c r="CK304" s="277"/>
      <c r="CL304" s="276"/>
      <c r="CM304" s="277"/>
      <c r="CN304" s="276"/>
      <c r="CO304" s="277"/>
      <c r="CP304" s="276"/>
      <c r="CQ304" s="277"/>
      <c r="CR304" s="276"/>
      <c r="CS304" s="276"/>
      <c r="CT304" s="277"/>
      <c r="CU304" s="276"/>
      <c r="CV304" s="276"/>
      <c r="CW304" s="277"/>
      <c r="CX304" s="276"/>
      <c r="CY304" s="276"/>
      <c r="CZ304" s="276"/>
      <c r="DA304" s="276"/>
      <c r="DB304" s="277"/>
      <c r="DC304" s="276"/>
      <c r="DD304" s="276"/>
      <c r="DE304" s="277"/>
      <c r="DF304" s="276"/>
      <c r="DG304" s="276"/>
      <c r="DH304" s="277"/>
      <c r="DI304" s="276"/>
      <c r="DJ304" s="276"/>
      <c r="DK304" s="276"/>
      <c r="DL304" s="276"/>
      <c r="DM304" s="277"/>
      <c r="DN304" s="276"/>
      <c r="DO304" s="276"/>
      <c r="DP304" s="277"/>
      <c r="DQ304" s="276"/>
      <c r="DR304" s="276"/>
      <c r="DS304" s="276"/>
      <c r="DT304" s="276"/>
      <c r="DU304" s="276"/>
      <c r="DV304" s="276"/>
      <c r="DW304" s="276"/>
      <c r="DX304" s="276"/>
      <c r="DY304" s="276"/>
      <c r="DZ304" s="276"/>
      <c r="EA304" s="276"/>
      <c r="EB304" s="276"/>
      <c r="EC304" s="276"/>
      <c r="ED304" s="276"/>
      <c r="EE304" s="276"/>
      <c r="EF304" s="276"/>
      <c r="EG304" s="276"/>
      <c r="EH304" s="276"/>
      <c r="EI304" s="276"/>
      <c r="EJ304" s="276"/>
      <c r="EK304" s="276"/>
      <c r="EL304" s="276"/>
      <c r="EM304" s="276"/>
      <c r="EN304" s="276"/>
      <c r="EO304" s="276"/>
      <c r="EP304" s="276"/>
      <c r="EQ304" s="276"/>
      <c r="ER304" s="276"/>
      <c r="ES304" s="276"/>
      <c r="ET304" s="276"/>
    </row>
    <row r="305" spans="41:150" x14ac:dyDescent="0.25">
      <c r="AO305" s="276"/>
      <c r="AP305" s="276"/>
      <c r="BS305" s="276"/>
      <c r="BT305" s="277"/>
      <c r="BU305" s="276"/>
      <c r="BV305" s="277"/>
      <c r="BW305" s="276"/>
      <c r="BX305" s="277"/>
      <c r="BY305" s="276"/>
      <c r="BZ305" s="276"/>
      <c r="CA305" s="277"/>
      <c r="CB305" s="276"/>
      <c r="CC305" s="276"/>
      <c r="CD305" s="276"/>
      <c r="CE305" s="276"/>
      <c r="CF305" s="276"/>
      <c r="CG305" s="276"/>
      <c r="CH305" s="276"/>
      <c r="CI305" s="277"/>
      <c r="CJ305" s="276"/>
      <c r="CK305" s="277"/>
      <c r="CL305" s="276"/>
      <c r="CM305" s="277"/>
      <c r="CN305" s="276"/>
      <c r="CO305" s="277"/>
      <c r="CP305" s="276"/>
      <c r="CQ305" s="277"/>
      <c r="CR305" s="276"/>
      <c r="CS305" s="276"/>
      <c r="CT305" s="277"/>
      <c r="CU305" s="276"/>
      <c r="CV305" s="276"/>
      <c r="CW305" s="277"/>
      <c r="CX305" s="276"/>
      <c r="CY305" s="276"/>
      <c r="CZ305" s="276"/>
      <c r="DA305" s="276"/>
      <c r="DB305" s="277"/>
      <c r="DC305" s="276"/>
      <c r="DD305" s="276"/>
      <c r="DE305" s="277"/>
      <c r="DF305" s="276"/>
      <c r="DG305" s="276"/>
      <c r="DH305" s="277"/>
      <c r="DI305" s="276"/>
      <c r="DJ305" s="276"/>
      <c r="DK305" s="276"/>
      <c r="DL305" s="276"/>
      <c r="DM305" s="277"/>
      <c r="DN305" s="276"/>
      <c r="DO305" s="276"/>
      <c r="DP305" s="277"/>
      <c r="DQ305" s="276"/>
      <c r="DR305" s="276"/>
      <c r="DS305" s="276"/>
      <c r="DT305" s="276"/>
      <c r="DU305" s="276"/>
      <c r="DV305" s="276"/>
      <c r="DW305" s="276"/>
      <c r="DX305" s="276"/>
      <c r="DY305" s="276"/>
      <c r="DZ305" s="276"/>
      <c r="EA305" s="276"/>
      <c r="EB305" s="276"/>
      <c r="EC305" s="276"/>
      <c r="ED305" s="276"/>
      <c r="EE305" s="276"/>
      <c r="EF305" s="276"/>
      <c r="EG305" s="276"/>
      <c r="EH305" s="276"/>
      <c r="EI305" s="276"/>
      <c r="EJ305" s="276"/>
      <c r="EK305" s="276"/>
      <c r="EL305" s="276"/>
      <c r="EM305" s="276"/>
      <c r="EN305" s="276"/>
      <c r="EO305" s="276"/>
      <c r="EP305" s="276"/>
      <c r="EQ305" s="276"/>
      <c r="ER305" s="276"/>
      <c r="ES305" s="276"/>
      <c r="ET305" s="276"/>
    </row>
    <row r="306" spans="41:150" x14ac:dyDescent="0.25">
      <c r="AO306" s="276"/>
      <c r="AP306" s="276"/>
      <c r="BS306" s="276"/>
      <c r="BT306" s="277"/>
      <c r="BU306" s="276"/>
      <c r="BV306" s="277"/>
      <c r="BW306" s="276"/>
      <c r="BX306" s="277"/>
      <c r="BY306" s="276"/>
      <c r="BZ306" s="276"/>
      <c r="CA306" s="277"/>
      <c r="CB306" s="276"/>
      <c r="CC306" s="276"/>
      <c r="CD306" s="276"/>
      <c r="CE306" s="276"/>
      <c r="CF306" s="276"/>
      <c r="CG306" s="276"/>
      <c r="CH306" s="276"/>
      <c r="CI306" s="277"/>
      <c r="CJ306" s="276"/>
      <c r="CK306" s="277"/>
      <c r="CL306" s="276"/>
      <c r="CM306" s="277"/>
      <c r="CN306" s="276"/>
      <c r="CO306" s="277"/>
      <c r="CP306" s="276"/>
      <c r="CQ306" s="277"/>
      <c r="CR306" s="276"/>
      <c r="CS306" s="276"/>
      <c r="CT306" s="277"/>
      <c r="CU306" s="276"/>
      <c r="CV306" s="276"/>
      <c r="CW306" s="277"/>
      <c r="CX306" s="276"/>
      <c r="CY306" s="276"/>
      <c r="CZ306" s="276"/>
      <c r="DA306" s="276"/>
      <c r="DB306" s="277"/>
      <c r="DC306" s="276"/>
      <c r="DD306" s="276"/>
      <c r="DE306" s="277"/>
      <c r="DF306" s="276"/>
      <c r="DG306" s="276"/>
      <c r="DH306" s="277"/>
      <c r="DI306" s="276"/>
      <c r="DJ306" s="276"/>
      <c r="DK306" s="276"/>
      <c r="DL306" s="276"/>
      <c r="DM306" s="277"/>
      <c r="DN306" s="276"/>
      <c r="DO306" s="276"/>
      <c r="DP306" s="277"/>
      <c r="DQ306" s="276"/>
      <c r="DR306" s="276"/>
      <c r="DS306" s="276"/>
      <c r="DT306" s="276"/>
      <c r="DU306" s="276"/>
      <c r="DV306" s="276"/>
      <c r="DW306" s="276"/>
      <c r="DX306" s="276"/>
      <c r="DY306" s="276"/>
      <c r="DZ306" s="276"/>
      <c r="EA306" s="276"/>
      <c r="EB306" s="276"/>
      <c r="EC306" s="276"/>
      <c r="ED306" s="276"/>
      <c r="EE306" s="276"/>
      <c r="EF306" s="276"/>
      <c r="EG306" s="276"/>
      <c r="EH306" s="276"/>
      <c r="EI306" s="276"/>
      <c r="EJ306" s="276"/>
      <c r="EK306" s="276"/>
      <c r="EL306" s="276"/>
      <c r="EM306" s="276"/>
      <c r="EN306" s="276"/>
      <c r="EO306" s="276"/>
      <c r="EP306" s="276"/>
      <c r="EQ306" s="276"/>
      <c r="ER306" s="276"/>
      <c r="ES306" s="276"/>
      <c r="ET306" s="276"/>
    </row>
    <row r="307" spans="41:150" x14ac:dyDescent="0.25">
      <c r="AO307" s="276"/>
      <c r="AP307" s="276"/>
      <c r="BS307" s="276"/>
      <c r="BT307" s="277"/>
      <c r="BU307" s="276"/>
      <c r="BV307" s="277"/>
      <c r="BW307" s="276"/>
      <c r="BX307" s="277"/>
      <c r="BY307" s="276"/>
      <c r="BZ307" s="276"/>
      <c r="CA307" s="277"/>
      <c r="CB307" s="276"/>
      <c r="CC307" s="276"/>
      <c r="CD307" s="276"/>
      <c r="CE307" s="276"/>
      <c r="CF307" s="276"/>
      <c r="CG307" s="276"/>
      <c r="CH307" s="276"/>
      <c r="CI307" s="277"/>
      <c r="CJ307" s="276"/>
      <c r="CK307" s="277"/>
      <c r="CL307" s="276"/>
      <c r="CM307" s="277"/>
      <c r="CN307" s="276"/>
      <c r="CO307" s="277"/>
      <c r="CP307" s="276"/>
      <c r="CQ307" s="277"/>
      <c r="CR307" s="276"/>
      <c r="CS307" s="276"/>
      <c r="CT307" s="277"/>
      <c r="CU307" s="276"/>
      <c r="CV307" s="276"/>
      <c r="CW307" s="277"/>
      <c r="CX307" s="276"/>
      <c r="CY307" s="276"/>
      <c r="CZ307" s="276"/>
      <c r="DA307" s="276"/>
      <c r="DB307" s="277"/>
      <c r="DC307" s="276"/>
      <c r="DD307" s="276"/>
      <c r="DE307" s="277"/>
      <c r="DF307" s="276"/>
      <c r="DG307" s="276"/>
      <c r="DH307" s="277"/>
      <c r="DI307" s="276"/>
      <c r="DJ307" s="276"/>
      <c r="DK307" s="276"/>
      <c r="DL307" s="276"/>
      <c r="DM307" s="277"/>
      <c r="DN307" s="276"/>
      <c r="DO307" s="276"/>
      <c r="DP307" s="277"/>
      <c r="DQ307" s="276"/>
      <c r="DR307" s="276"/>
      <c r="DS307" s="276"/>
      <c r="DT307" s="276"/>
      <c r="DU307" s="276"/>
      <c r="DV307" s="276"/>
      <c r="DW307" s="276"/>
      <c r="DX307" s="276"/>
      <c r="DY307" s="276"/>
      <c r="DZ307" s="276"/>
      <c r="EA307" s="276"/>
      <c r="EB307" s="276"/>
      <c r="EC307" s="276"/>
      <c r="ED307" s="276"/>
      <c r="EE307" s="276"/>
      <c r="EF307" s="276"/>
      <c r="EG307" s="276"/>
      <c r="EH307" s="276"/>
      <c r="EI307" s="276"/>
      <c r="EJ307" s="276"/>
      <c r="EK307" s="276"/>
      <c r="EL307" s="276"/>
      <c r="EM307" s="276"/>
      <c r="EN307" s="276"/>
      <c r="EO307" s="276"/>
      <c r="EP307" s="276"/>
      <c r="EQ307" s="276"/>
      <c r="ER307" s="276"/>
      <c r="ES307" s="276"/>
      <c r="ET307" s="276"/>
    </row>
    <row r="308" spans="41:150" x14ac:dyDescent="0.25">
      <c r="AO308" s="276"/>
      <c r="AP308" s="276"/>
      <c r="BS308" s="276"/>
      <c r="BT308" s="277"/>
      <c r="BU308" s="276"/>
      <c r="BV308" s="277"/>
      <c r="BW308" s="276"/>
      <c r="BX308" s="277"/>
      <c r="BY308" s="276"/>
      <c r="BZ308" s="276"/>
      <c r="CA308" s="277"/>
      <c r="CB308" s="276"/>
      <c r="CC308" s="276"/>
      <c r="CD308" s="276"/>
      <c r="CE308" s="276"/>
      <c r="CF308" s="276"/>
      <c r="CG308" s="276"/>
      <c r="CH308" s="276"/>
      <c r="CI308" s="277"/>
      <c r="CJ308" s="276"/>
      <c r="CK308" s="277"/>
      <c r="CL308" s="276"/>
      <c r="CM308" s="277"/>
      <c r="CN308" s="276"/>
      <c r="CO308" s="277"/>
      <c r="CP308" s="276"/>
      <c r="CQ308" s="277"/>
      <c r="CR308" s="276"/>
      <c r="CS308" s="276"/>
      <c r="CT308" s="277"/>
      <c r="CU308" s="276"/>
      <c r="CV308" s="276"/>
      <c r="CW308" s="277"/>
      <c r="CX308" s="276"/>
      <c r="CY308" s="276"/>
      <c r="CZ308" s="276"/>
      <c r="DA308" s="276"/>
      <c r="DB308" s="277"/>
      <c r="DC308" s="276"/>
      <c r="DD308" s="276"/>
      <c r="DE308" s="277"/>
      <c r="DF308" s="276"/>
      <c r="DG308" s="276"/>
      <c r="DH308" s="277"/>
      <c r="DI308" s="276"/>
      <c r="DJ308" s="276"/>
      <c r="DK308" s="276"/>
      <c r="DL308" s="276"/>
      <c r="DM308" s="277"/>
      <c r="DN308" s="276"/>
      <c r="DO308" s="276"/>
      <c r="DP308" s="277"/>
      <c r="DQ308" s="276"/>
      <c r="DR308" s="276"/>
      <c r="DS308" s="276"/>
      <c r="DT308" s="276"/>
      <c r="DU308" s="276"/>
      <c r="DV308" s="276"/>
      <c r="DW308" s="276"/>
      <c r="DX308" s="276"/>
      <c r="DY308" s="276"/>
      <c r="DZ308" s="276"/>
      <c r="EA308" s="276"/>
      <c r="EB308" s="276"/>
      <c r="EC308" s="276"/>
      <c r="ED308" s="276"/>
      <c r="EE308" s="276"/>
      <c r="EF308" s="276"/>
      <c r="EG308" s="276"/>
      <c r="EH308" s="276"/>
      <c r="EI308" s="276"/>
      <c r="EJ308" s="276"/>
      <c r="EK308" s="276"/>
      <c r="EL308" s="276"/>
      <c r="EM308" s="276"/>
      <c r="EN308" s="276"/>
      <c r="EO308" s="276"/>
      <c r="EP308" s="276"/>
      <c r="EQ308" s="276"/>
      <c r="ER308" s="276"/>
      <c r="ES308" s="276"/>
      <c r="ET308" s="276"/>
    </row>
    <row r="309" spans="41:150" x14ac:dyDescent="0.25">
      <c r="AO309" s="276"/>
      <c r="AP309" s="276"/>
      <c r="BS309" s="276"/>
      <c r="BT309" s="277"/>
      <c r="BU309" s="276"/>
      <c r="BV309" s="277"/>
      <c r="BW309" s="276"/>
      <c r="BX309" s="277"/>
      <c r="BY309" s="276"/>
      <c r="BZ309" s="276"/>
      <c r="CA309" s="277"/>
      <c r="CB309" s="276"/>
      <c r="CC309" s="276"/>
      <c r="CD309" s="276"/>
      <c r="CE309" s="276"/>
      <c r="CF309" s="276"/>
      <c r="CG309" s="276"/>
      <c r="CH309" s="276"/>
      <c r="CI309" s="277"/>
      <c r="CJ309" s="276"/>
      <c r="CK309" s="277"/>
      <c r="CL309" s="276"/>
      <c r="CM309" s="277"/>
      <c r="CN309" s="276"/>
      <c r="CO309" s="277"/>
      <c r="CP309" s="276"/>
      <c r="CQ309" s="277"/>
      <c r="CR309" s="276"/>
      <c r="CS309" s="276"/>
      <c r="CT309" s="277"/>
      <c r="CU309" s="276"/>
      <c r="CV309" s="276"/>
      <c r="CW309" s="277"/>
      <c r="CX309" s="276"/>
      <c r="CY309" s="276"/>
      <c r="CZ309" s="276"/>
      <c r="DA309" s="276"/>
      <c r="DB309" s="277"/>
      <c r="DC309" s="276"/>
      <c r="DD309" s="276"/>
      <c r="DE309" s="277"/>
      <c r="DF309" s="276"/>
      <c r="DG309" s="276"/>
      <c r="DH309" s="277"/>
      <c r="DI309" s="276"/>
      <c r="DJ309" s="276"/>
      <c r="DK309" s="276"/>
      <c r="DL309" s="276"/>
      <c r="DM309" s="277"/>
      <c r="DN309" s="276"/>
      <c r="DO309" s="276"/>
      <c r="DP309" s="277"/>
      <c r="DQ309" s="276"/>
      <c r="DR309" s="276"/>
      <c r="DS309" s="276"/>
      <c r="DT309" s="276"/>
      <c r="DU309" s="276"/>
      <c r="DV309" s="276"/>
      <c r="DW309" s="276"/>
      <c r="DX309" s="276"/>
      <c r="DY309" s="276"/>
      <c r="DZ309" s="276"/>
      <c r="EA309" s="276"/>
      <c r="EB309" s="276"/>
      <c r="EC309" s="276"/>
      <c r="ED309" s="276"/>
      <c r="EE309" s="276"/>
      <c r="EF309" s="276"/>
      <c r="EG309" s="276"/>
      <c r="EH309" s="276"/>
      <c r="EI309" s="276"/>
      <c r="EJ309" s="276"/>
      <c r="EK309" s="276"/>
      <c r="EL309" s="276"/>
      <c r="EM309" s="276"/>
      <c r="EN309" s="276"/>
      <c r="EO309" s="276"/>
      <c r="EP309" s="276"/>
      <c r="EQ309" s="276"/>
      <c r="ER309" s="276"/>
      <c r="ES309" s="276"/>
      <c r="ET309" s="276"/>
    </row>
    <row r="310" spans="41:150" x14ac:dyDescent="0.25">
      <c r="AO310" s="276"/>
      <c r="AP310" s="276"/>
      <c r="BS310" s="276"/>
      <c r="BT310" s="277"/>
      <c r="BU310" s="276"/>
      <c r="BV310" s="277"/>
      <c r="BW310" s="276"/>
      <c r="BX310" s="277"/>
      <c r="BY310" s="276"/>
      <c r="BZ310" s="276"/>
      <c r="CA310" s="277"/>
      <c r="CB310" s="276"/>
      <c r="CC310" s="276"/>
      <c r="CD310" s="276"/>
      <c r="CE310" s="276"/>
      <c r="CF310" s="276"/>
      <c r="CG310" s="276"/>
      <c r="CH310" s="276"/>
      <c r="CI310" s="277"/>
      <c r="CJ310" s="276"/>
      <c r="CK310" s="277"/>
      <c r="CL310" s="276"/>
      <c r="CM310" s="277"/>
      <c r="CN310" s="276"/>
      <c r="CO310" s="277"/>
      <c r="CP310" s="276"/>
      <c r="CQ310" s="277"/>
      <c r="CR310" s="276"/>
      <c r="CS310" s="276"/>
      <c r="CT310" s="277"/>
      <c r="CU310" s="276"/>
      <c r="CV310" s="276"/>
      <c r="CW310" s="277"/>
      <c r="CX310" s="276"/>
      <c r="CY310" s="276"/>
      <c r="CZ310" s="276"/>
      <c r="DA310" s="276"/>
      <c r="DB310" s="277"/>
      <c r="DC310" s="276"/>
      <c r="DD310" s="276"/>
      <c r="DE310" s="277"/>
      <c r="DF310" s="276"/>
      <c r="DG310" s="276"/>
      <c r="DH310" s="277"/>
      <c r="DI310" s="276"/>
      <c r="DJ310" s="276"/>
      <c r="DK310" s="276"/>
      <c r="DL310" s="276"/>
      <c r="DM310" s="277"/>
      <c r="DN310" s="276"/>
      <c r="DO310" s="276"/>
      <c r="DP310" s="277"/>
      <c r="DQ310" s="276"/>
      <c r="DR310" s="276"/>
      <c r="DS310" s="276"/>
      <c r="DT310" s="276"/>
      <c r="DU310" s="276"/>
      <c r="DV310" s="276"/>
      <c r="DW310" s="276"/>
      <c r="DX310" s="276"/>
      <c r="DY310" s="276"/>
      <c r="DZ310" s="276"/>
      <c r="EA310" s="276"/>
      <c r="EB310" s="276"/>
      <c r="EC310" s="276"/>
      <c r="ED310" s="276"/>
      <c r="EE310" s="276"/>
      <c r="EF310" s="276"/>
      <c r="EG310" s="276"/>
      <c r="EH310" s="276"/>
      <c r="EI310" s="276"/>
      <c r="EJ310" s="276"/>
      <c r="EK310" s="276"/>
      <c r="EL310" s="276"/>
      <c r="EM310" s="276"/>
      <c r="EN310" s="276"/>
      <c r="EO310" s="276"/>
      <c r="EP310" s="276"/>
      <c r="EQ310" s="276"/>
      <c r="ER310" s="276"/>
      <c r="ES310" s="276"/>
      <c r="ET310" s="276"/>
    </row>
    <row r="311" spans="41:150" x14ac:dyDescent="0.25">
      <c r="AO311" s="276"/>
      <c r="AP311" s="276"/>
      <c r="BS311" s="276"/>
      <c r="BT311" s="277"/>
      <c r="BU311" s="276"/>
      <c r="BV311" s="277"/>
      <c r="BW311" s="276"/>
      <c r="BX311" s="277"/>
      <c r="BY311" s="276"/>
      <c r="BZ311" s="276"/>
      <c r="CA311" s="277"/>
      <c r="CB311" s="276"/>
      <c r="CC311" s="276"/>
      <c r="CD311" s="276"/>
      <c r="CE311" s="276"/>
      <c r="CF311" s="276"/>
      <c r="CG311" s="276"/>
      <c r="CH311" s="276"/>
      <c r="CI311" s="277"/>
      <c r="CJ311" s="276"/>
      <c r="CK311" s="277"/>
      <c r="CL311" s="276"/>
      <c r="CM311" s="277"/>
      <c r="CN311" s="276"/>
      <c r="CO311" s="277"/>
      <c r="CP311" s="276"/>
      <c r="CQ311" s="277"/>
      <c r="CR311" s="276"/>
      <c r="CS311" s="276"/>
      <c r="CT311" s="277"/>
      <c r="CU311" s="276"/>
      <c r="CV311" s="276"/>
      <c r="CW311" s="277"/>
      <c r="CX311" s="276"/>
      <c r="CY311" s="276"/>
      <c r="CZ311" s="276"/>
      <c r="DA311" s="276"/>
      <c r="DB311" s="277"/>
      <c r="DC311" s="276"/>
      <c r="DD311" s="276"/>
      <c r="DE311" s="277"/>
      <c r="DF311" s="276"/>
      <c r="DG311" s="276"/>
      <c r="DH311" s="277"/>
      <c r="DI311" s="276"/>
      <c r="DJ311" s="276"/>
      <c r="DK311" s="276"/>
      <c r="DL311" s="276"/>
      <c r="DM311" s="277"/>
      <c r="DN311" s="276"/>
      <c r="DO311" s="276"/>
      <c r="DP311" s="277"/>
      <c r="DQ311" s="276"/>
      <c r="DR311" s="276"/>
      <c r="DS311" s="276"/>
      <c r="DT311" s="276"/>
      <c r="DU311" s="276"/>
      <c r="DV311" s="276"/>
      <c r="DW311" s="276"/>
      <c r="DX311" s="276"/>
      <c r="DY311" s="276"/>
      <c r="DZ311" s="276"/>
      <c r="EA311" s="276"/>
      <c r="EB311" s="276"/>
      <c r="EC311" s="276"/>
      <c r="ED311" s="276"/>
      <c r="EE311" s="276"/>
      <c r="EF311" s="276"/>
      <c r="EG311" s="276"/>
      <c r="EH311" s="276"/>
      <c r="EI311" s="276"/>
      <c r="EJ311" s="276"/>
      <c r="EK311" s="276"/>
      <c r="EL311" s="276"/>
      <c r="EM311" s="276"/>
      <c r="EN311" s="276"/>
      <c r="EO311" s="276"/>
      <c r="EP311" s="276"/>
      <c r="EQ311" s="276"/>
      <c r="ER311" s="276"/>
      <c r="ES311" s="276"/>
      <c r="ET311" s="276"/>
    </row>
    <row r="312" spans="41:150" x14ac:dyDescent="0.25">
      <c r="AO312" s="276"/>
      <c r="AP312" s="276"/>
      <c r="BS312" s="276"/>
      <c r="BT312" s="277"/>
      <c r="BU312" s="276"/>
      <c r="BV312" s="277"/>
      <c r="BW312" s="276"/>
      <c r="BX312" s="277"/>
      <c r="BY312" s="276"/>
      <c r="BZ312" s="276"/>
      <c r="CA312" s="277"/>
      <c r="CB312" s="276"/>
      <c r="CC312" s="276"/>
      <c r="CD312" s="276"/>
      <c r="CE312" s="276"/>
      <c r="CF312" s="276"/>
      <c r="CG312" s="276"/>
      <c r="CH312" s="276"/>
      <c r="CI312" s="277"/>
      <c r="CJ312" s="276"/>
      <c r="CK312" s="277"/>
      <c r="CL312" s="276"/>
      <c r="CM312" s="277"/>
      <c r="CN312" s="276"/>
      <c r="CO312" s="277"/>
      <c r="CP312" s="276"/>
      <c r="CQ312" s="277"/>
      <c r="CR312" s="276"/>
      <c r="CS312" s="276"/>
      <c r="CT312" s="277"/>
      <c r="CU312" s="276"/>
      <c r="CV312" s="276"/>
      <c r="CW312" s="277"/>
      <c r="CX312" s="276"/>
      <c r="CY312" s="276"/>
      <c r="CZ312" s="276"/>
      <c r="DA312" s="276"/>
      <c r="DB312" s="277"/>
      <c r="DC312" s="276"/>
      <c r="DD312" s="276"/>
      <c r="DE312" s="277"/>
      <c r="DF312" s="276"/>
      <c r="DG312" s="276"/>
      <c r="DH312" s="277"/>
      <c r="DI312" s="276"/>
      <c r="DJ312" s="276"/>
      <c r="DK312" s="276"/>
      <c r="DL312" s="276"/>
      <c r="DM312" s="277"/>
      <c r="DN312" s="276"/>
      <c r="DO312" s="276"/>
      <c r="DP312" s="277"/>
      <c r="DQ312" s="276"/>
      <c r="DR312" s="276"/>
      <c r="DS312" s="276"/>
      <c r="DT312" s="276"/>
      <c r="DU312" s="276"/>
      <c r="DV312" s="276"/>
      <c r="DW312" s="276"/>
      <c r="DX312" s="276"/>
      <c r="DY312" s="276"/>
      <c r="DZ312" s="276"/>
      <c r="EA312" s="276"/>
      <c r="EB312" s="276"/>
      <c r="EC312" s="276"/>
      <c r="ED312" s="276"/>
      <c r="EE312" s="276"/>
      <c r="EF312" s="276"/>
      <c r="EG312" s="276"/>
      <c r="EH312" s="276"/>
      <c r="EI312" s="276"/>
      <c r="EJ312" s="276"/>
      <c r="EK312" s="276"/>
      <c r="EL312" s="276"/>
      <c r="EM312" s="276"/>
      <c r="EN312" s="276"/>
      <c r="EO312" s="276"/>
      <c r="EP312" s="276"/>
      <c r="EQ312" s="276"/>
      <c r="ER312" s="276"/>
      <c r="ES312" s="276"/>
      <c r="ET312" s="276"/>
    </row>
    <row r="313" spans="41:150" x14ac:dyDescent="0.25">
      <c r="AO313" s="276"/>
      <c r="AP313" s="276"/>
      <c r="BS313" s="276"/>
      <c r="BT313" s="277"/>
      <c r="BU313" s="276"/>
      <c r="BV313" s="277"/>
      <c r="BW313" s="276"/>
      <c r="BX313" s="277"/>
      <c r="BY313" s="276"/>
      <c r="BZ313" s="276"/>
      <c r="CA313" s="277"/>
      <c r="CB313" s="276"/>
      <c r="CC313" s="276"/>
      <c r="CD313" s="276"/>
      <c r="CE313" s="276"/>
      <c r="CF313" s="276"/>
      <c r="CG313" s="276"/>
      <c r="CH313" s="276"/>
      <c r="CI313" s="277"/>
      <c r="CJ313" s="276"/>
      <c r="CK313" s="277"/>
      <c r="CL313" s="276"/>
      <c r="CM313" s="277"/>
      <c r="CN313" s="276"/>
      <c r="CO313" s="277"/>
      <c r="CP313" s="276"/>
      <c r="CQ313" s="277"/>
      <c r="CR313" s="276"/>
      <c r="CS313" s="276"/>
      <c r="CT313" s="277"/>
      <c r="CU313" s="276"/>
      <c r="CV313" s="276"/>
      <c r="CW313" s="277"/>
      <c r="CX313" s="276"/>
      <c r="CY313" s="276"/>
      <c r="CZ313" s="276"/>
      <c r="DA313" s="276"/>
      <c r="DB313" s="277"/>
      <c r="DC313" s="276"/>
      <c r="DD313" s="276"/>
      <c r="DE313" s="277"/>
      <c r="DF313" s="276"/>
      <c r="DG313" s="276"/>
      <c r="DH313" s="277"/>
      <c r="DI313" s="276"/>
      <c r="DJ313" s="276"/>
      <c r="DK313" s="276"/>
      <c r="DL313" s="276"/>
      <c r="DM313" s="277"/>
      <c r="DN313" s="276"/>
      <c r="DO313" s="276"/>
      <c r="DP313" s="277"/>
      <c r="DQ313" s="276"/>
      <c r="DR313" s="276"/>
      <c r="DS313" s="276"/>
      <c r="DT313" s="276"/>
      <c r="DU313" s="276"/>
      <c r="DV313" s="276"/>
      <c r="DW313" s="276"/>
      <c r="DX313" s="276"/>
      <c r="DY313" s="276"/>
      <c r="DZ313" s="276"/>
      <c r="EA313" s="276"/>
      <c r="EB313" s="276"/>
      <c r="EC313" s="276"/>
      <c r="ED313" s="276"/>
      <c r="EE313" s="276"/>
      <c r="EF313" s="276"/>
      <c r="EG313" s="276"/>
      <c r="EH313" s="276"/>
      <c r="EI313" s="276"/>
      <c r="EJ313" s="276"/>
      <c r="EK313" s="276"/>
      <c r="EL313" s="276"/>
      <c r="EM313" s="276"/>
      <c r="EN313" s="276"/>
      <c r="EO313" s="276"/>
      <c r="EP313" s="276"/>
      <c r="EQ313" s="276"/>
      <c r="ER313" s="276"/>
      <c r="ES313" s="276"/>
      <c r="ET313" s="276"/>
    </row>
    <row r="314" spans="41:150" x14ac:dyDescent="0.25">
      <c r="AO314" s="276"/>
      <c r="AP314" s="276"/>
      <c r="BS314" s="276"/>
      <c r="BT314" s="277"/>
      <c r="BU314" s="276"/>
      <c r="BV314" s="277"/>
      <c r="BW314" s="276"/>
      <c r="BX314" s="277"/>
      <c r="BY314" s="276"/>
      <c r="BZ314" s="276"/>
      <c r="CA314" s="277"/>
      <c r="CB314" s="276"/>
      <c r="CC314" s="276"/>
      <c r="CD314" s="276"/>
      <c r="CE314" s="276"/>
      <c r="CF314" s="276"/>
      <c r="CG314" s="276"/>
      <c r="CH314" s="276"/>
      <c r="CI314" s="277"/>
      <c r="CJ314" s="276"/>
      <c r="CK314" s="277"/>
      <c r="CL314" s="276"/>
      <c r="CM314" s="277"/>
      <c r="CN314" s="276"/>
      <c r="CO314" s="277"/>
      <c r="CP314" s="276"/>
      <c r="CQ314" s="277"/>
      <c r="CR314" s="276"/>
      <c r="CS314" s="276"/>
      <c r="CT314" s="277"/>
      <c r="CU314" s="276"/>
      <c r="CV314" s="276"/>
      <c r="CW314" s="277"/>
      <c r="CX314" s="276"/>
      <c r="CY314" s="276"/>
      <c r="CZ314" s="276"/>
      <c r="DA314" s="276"/>
      <c r="DB314" s="277"/>
      <c r="DC314" s="276"/>
      <c r="DD314" s="276"/>
      <c r="DE314" s="277"/>
      <c r="DF314" s="276"/>
      <c r="DG314" s="276"/>
      <c r="DH314" s="277"/>
      <c r="DI314" s="276"/>
      <c r="DJ314" s="276"/>
      <c r="DK314" s="276"/>
      <c r="DL314" s="276"/>
      <c r="DM314" s="277"/>
      <c r="DN314" s="276"/>
      <c r="DO314" s="276"/>
      <c r="DP314" s="277"/>
      <c r="DQ314" s="276"/>
      <c r="DR314" s="276"/>
      <c r="DS314" s="276"/>
      <c r="DT314" s="276"/>
      <c r="DU314" s="276"/>
      <c r="DV314" s="276"/>
      <c r="DW314" s="276"/>
      <c r="DX314" s="276"/>
      <c r="DY314" s="276"/>
      <c r="DZ314" s="276"/>
      <c r="EA314" s="276"/>
      <c r="EB314" s="276"/>
      <c r="EC314" s="276"/>
      <c r="ED314" s="276"/>
      <c r="EE314" s="276"/>
      <c r="EF314" s="276"/>
      <c r="EG314" s="276"/>
      <c r="EH314" s="276"/>
      <c r="EI314" s="276"/>
      <c r="EJ314" s="276"/>
      <c r="EK314" s="276"/>
      <c r="EL314" s="276"/>
      <c r="EM314" s="276"/>
      <c r="EN314" s="276"/>
      <c r="EO314" s="276"/>
      <c r="EP314" s="276"/>
      <c r="EQ314" s="276"/>
      <c r="ER314" s="276"/>
      <c r="ES314" s="276"/>
      <c r="ET314" s="276"/>
    </row>
    <row r="315" spans="41:150" x14ac:dyDescent="0.25">
      <c r="AO315" s="276"/>
      <c r="AP315" s="276"/>
      <c r="BS315" s="276"/>
      <c r="BT315" s="277"/>
      <c r="BU315" s="276"/>
      <c r="BV315" s="277"/>
      <c r="BW315" s="276"/>
      <c r="BX315" s="277"/>
      <c r="BY315" s="276"/>
      <c r="BZ315" s="276"/>
      <c r="CA315" s="277"/>
      <c r="CB315" s="276"/>
      <c r="CC315" s="276"/>
      <c r="CD315" s="276"/>
      <c r="CE315" s="276"/>
      <c r="CF315" s="276"/>
      <c r="CG315" s="276"/>
      <c r="CH315" s="276"/>
      <c r="CI315" s="277"/>
      <c r="CJ315" s="276"/>
      <c r="CK315" s="277"/>
      <c r="CL315" s="276"/>
      <c r="CM315" s="277"/>
      <c r="CN315" s="276"/>
      <c r="CO315" s="277"/>
      <c r="CP315" s="276"/>
      <c r="CQ315" s="277"/>
      <c r="CR315" s="276"/>
      <c r="CS315" s="276"/>
      <c r="CT315" s="277"/>
      <c r="CU315" s="276"/>
      <c r="CV315" s="276"/>
      <c r="CW315" s="277"/>
      <c r="CX315" s="276"/>
      <c r="CY315" s="276"/>
      <c r="CZ315" s="276"/>
      <c r="DA315" s="276"/>
      <c r="DB315" s="277"/>
      <c r="DC315" s="276"/>
      <c r="DD315" s="276"/>
      <c r="DE315" s="277"/>
      <c r="DF315" s="276"/>
      <c r="DG315" s="276"/>
      <c r="DH315" s="277"/>
      <c r="DI315" s="276"/>
      <c r="DJ315" s="276"/>
      <c r="DK315" s="276"/>
      <c r="DL315" s="276"/>
      <c r="DM315" s="277"/>
      <c r="DN315" s="276"/>
      <c r="DO315" s="276"/>
      <c r="DP315" s="277"/>
      <c r="DQ315" s="276"/>
      <c r="DR315" s="276"/>
      <c r="DS315" s="276"/>
      <c r="DT315" s="276"/>
      <c r="DU315" s="276"/>
      <c r="DV315" s="276"/>
      <c r="DW315" s="276"/>
      <c r="DX315" s="276"/>
      <c r="DY315" s="276"/>
      <c r="DZ315" s="276"/>
      <c r="EA315" s="276"/>
      <c r="EB315" s="276"/>
      <c r="EC315" s="276"/>
      <c r="ED315" s="276"/>
      <c r="EE315" s="276"/>
      <c r="EF315" s="276"/>
      <c r="EG315" s="276"/>
      <c r="EH315" s="276"/>
      <c r="EI315" s="276"/>
      <c r="EJ315" s="276"/>
      <c r="EK315" s="276"/>
      <c r="EL315" s="276"/>
      <c r="EM315" s="276"/>
      <c r="EN315" s="276"/>
      <c r="EO315" s="276"/>
      <c r="EP315" s="276"/>
      <c r="EQ315" s="276"/>
      <c r="ER315" s="276"/>
      <c r="ES315" s="276"/>
      <c r="ET315" s="276"/>
    </row>
    <row r="316" spans="41:150" x14ac:dyDescent="0.25">
      <c r="AO316" s="276"/>
      <c r="AP316" s="276"/>
      <c r="BS316" s="276"/>
      <c r="BT316" s="277"/>
      <c r="BU316" s="276"/>
      <c r="BV316" s="277"/>
      <c r="BW316" s="276"/>
      <c r="BX316" s="277"/>
      <c r="BY316" s="276"/>
      <c r="BZ316" s="276"/>
      <c r="CA316" s="277"/>
      <c r="CB316" s="276"/>
      <c r="CC316" s="276"/>
      <c r="CD316" s="276"/>
      <c r="CE316" s="276"/>
      <c r="CF316" s="276"/>
      <c r="CG316" s="276"/>
      <c r="CH316" s="276"/>
      <c r="CI316" s="277"/>
      <c r="CJ316" s="276"/>
      <c r="CK316" s="277"/>
      <c r="CL316" s="276"/>
      <c r="CM316" s="277"/>
      <c r="CN316" s="276"/>
      <c r="CO316" s="277"/>
      <c r="CP316" s="276"/>
      <c r="CQ316" s="277"/>
      <c r="CR316" s="276"/>
      <c r="CS316" s="276"/>
      <c r="CT316" s="277"/>
      <c r="CU316" s="276"/>
      <c r="CV316" s="276"/>
      <c r="CW316" s="277"/>
      <c r="CX316" s="276"/>
      <c r="CY316" s="276"/>
      <c r="CZ316" s="276"/>
      <c r="DA316" s="276"/>
      <c r="DB316" s="277"/>
      <c r="DC316" s="276"/>
      <c r="DD316" s="276"/>
      <c r="DE316" s="277"/>
      <c r="DF316" s="276"/>
      <c r="DG316" s="276"/>
      <c r="DH316" s="277"/>
      <c r="DI316" s="276"/>
      <c r="DJ316" s="276"/>
      <c r="DK316" s="276"/>
      <c r="DL316" s="276"/>
      <c r="DM316" s="277"/>
      <c r="DN316" s="276"/>
      <c r="DO316" s="276"/>
      <c r="DP316" s="277"/>
      <c r="DQ316" s="276"/>
      <c r="DR316" s="276"/>
      <c r="DS316" s="276"/>
      <c r="DT316" s="276"/>
      <c r="DU316" s="276"/>
      <c r="DV316" s="276"/>
      <c r="DW316" s="276"/>
      <c r="DX316" s="276"/>
      <c r="DY316" s="276"/>
      <c r="DZ316" s="276"/>
      <c r="EA316" s="276"/>
      <c r="EB316" s="276"/>
      <c r="EC316" s="276"/>
      <c r="ED316" s="276"/>
      <c r="EE316" s="276"/>
      <c r="EF316" s="276"/>
      <c r="EG316" s="276"/>
      <c r="EH316" s="276"/>
      <c r="EI316" s="276"/>
      <c r="EJ316" s="276"/>
      <c r="EK316" s="276"/>
      <c r="EL316" s="276"/>
      <c r="EM316" s="276"/>
      <c r="EN316" s="276"/>
      <c r="EO316" s="276"/>
      <c r="EP316" s="276"/>
      <c r="EQ316" s="276"/>
      <c r="ER316" s="276"/>
      <c r="ES316" s="276"/>
      <c r="ET316" s="276"/>
    </row>
    <row r="317" spans="41:150" x14ac:dyDescent="0.25">
      <c r="AO317" s="276"/>
      <c r="AP317" s="276"/>
      <c r="BS317" s="276"/>
      <c r="BT317" s="277"/>
      <c r="BU317" s="276"/>
      <c r="BV317" s="277"/>
      <c r="BW317" s="276"/>
      <c r="BX317" s="277"/>
      <c r="BY317" s="276"/>
      <c r="BZ317" s="276"/>
      <c r="CA317" s="277"/>
      <c r="CB317" s="276"/>
      <c r="CC317" s="276"/>
      <c r="CD317" s="276"/>
      <c r="CE317" s="276"/>
      <c r="CF317" s="276"/>
      <c r="CG317" s="276"/>
      <c r="CH317" s="276"/>
      <c r="CI317" s="277"/>
      <c r="CJ317" s="276"/>
      <c r="CK317" s="277"/>
      <c r="CL317" s="276"/>
      <c r="CM317" s="277"/>
      <c r="CN317" s="276"/>
      <c r="CO317" s="277"/>
      <c r="CP317" s="276"/>
      <c r="CQ317" s="277"/>
      <c r="CR317" s="276"/>
      <c r="CS317" s="276"/>
      <c r="CT317" s="277"/>
      <c r="CU317" s="276"/>
      <c r="CV317" s="276"/>
      <c r="CW317" s="277"/>
      <c r="CX317" s="276"/>
      <c r="CY317" s="276"/>
      <c r="CZ317" s="276"/>
      <c r="DA317" s="276"/>
      <c r="DB317" s="277"/>
      <c r="DC317" s="276"/>
      <c r="DD317" s="276"/>
      <c r="DE317" s="277"/>
      <c r="DF317" s="276"/>
      <c r="DG317" s="276"/>
      <c r="DH317" s="277"/>
      <c r="DI317" s="276"/>
      <c r="DJ317" s="276"/>
      <c r="DK317" s="276"/>
      <c r="DL317" s="276"/>
      <c r="DM317" s="277"/>
      <c r="DN317" s="276"/>
      <c r="DO317" s="276"/>
      <c r="DP317" s="277"/>
      <c r="DQ317" s="276"/>
      <c r="DR317" s="276"/>
      <c r="DS317" s="276"/>
      <c r="DT317" s="276"/>
      <c r="DU317" s="276"/>
      <c r="DV317" s="276"/>
      <c r="DW317" s="276"/>
      <c r="DX317" s="276"/>
      <c r="DY317" s="276"/>
      <c r="DZ317" s="276"/>
      <c r="EA317" s="276"/>
      <c r="EB317" s="276"/>
      <c r="EC317" s="276"/>
      <c r="ED317" s="276"/>
      <c r="EE317" s="276"/>
      <c r="EF317" s="276"/>
      <c r="EG317" s="276"/>
      <c r="EH317" s="276"/>
      <c r="EI317" s="276"/>
      <c r="EJ317" s="276"/>
      <c r="EK317" s="276"/>
      <c r="EL317" s="276"/>
      <c r="EM317" s="276"/>
      <c r="EN317" s="276"/>
      <c r="EO317" s="276"/>
      <c r="EP317" s="276"/>
      <c r="EQ317" s="276"/>
      <c r="ER317" s="276"/>
      <c r="ES317" s="276"/>
      <c r="ET317" s="276"/>
    </row>
    <row r="318" spans="41:150" x14ac:dyDescent="0.25">
      <c r="AO318" s="276"/>
      <c r="AP318" s="276"/>
      <c r="BS318" s="276"/>
      <c r="BT318" s="277"/>
      <c r="BU318" s="276"/>
      <c r="BV318" s="277"/>
      <c r="BW318" s="276"/>
      <c r="BX318" s="277"/>
      <c r="BY318" s="276"/>
      <c r="BZ318" s="276"/>
      <c r="CA318" s="277"/>
      <c r="CB318" s="276"/>
      <c r="CC318" s="276"/>
      <c r="CD318" s="276"/>
      <c r="CE318" s="276"/>
      <c r="CF318" s="276"/>
      <c r="CG318" s="276"/>
      <c r="CH318" s="276"/>
      <c r="CI318" s="277"/>
      <c r="CJ318" s="276"/>
      <c r="CK318" s="277"/>
      <c r="CL318" s="276"/>
      <c r="CM318" s="277"/>
      <c r="CN318" s="276"/>
      <c r="CO318" s="277"/>
      <c r="CP318" s="276"/>
      <c r="CQ318" s="277"/>
      <c r="CR318" s="276"/>
      <c r="CS318" s="276"/>
      <c r="CT318" s="277"/>
      <c r="CU318" s="276"/>
      <c r="CV318" s="276"/>
      <c r="CW318" s="277"/>
      <c r="CX318" s="276"/>
      <c r="CY318" s="276"/>
      <c r="CZ318" s="276"/>
      <c r="DA318" s="276"/>
      <c r="DB318" s="277"/>
      <c r="DC318" s="276"/>
      <c r="DD318" s="276"/>
      <c r="DE318" s="277"/>
      <c r="DF318" s="276"/>
      <c r="DG318" s="276"/>
      <c r="DH318" s="277"/>
      <c r="DI318" s="276"/>
      <c r="DJ318" s="276"/>
      <c r="DK318" s="276"/>
      <c r="DL318" s="276"/>
      <c r="DM318" s="277"/>
      <c r="DN318" s="276"/>
      <c r="DO318" s="276"/>
      <c r="DP318" s="277"/>
      <c r="DQ318" s="276"/>
      <c r="DR318" s="276"/>
      <c r="DS318" s="276"/>
      <c r="DT318" s="276"/>
      <c r="DU318" s="276"/>
      <c r="DV318" s="276"/>
      <c r="DW318" s="276"/>
      <c r="DX318" s="276"/>
      <c r="DY318" s="276"/>
      <c r="DZ318" s="276"/>
      <c r="EA318" s="276"/>
      <c r="EB318" s="276"/>
      <c r="EC318" s="276"/>
      <c r="ED318" s="276"/>
      <c r="EE318" s="276"/>
      <c r="EF318" s="276"/>
      <c r="EG318" s="276"/>
      <c r="EH318" s="276"/>
      <c r="EI318" s="276"/>
      <c r="EJ318" s="276"/>
      <c r="EK318" s="276"/>
      <c r="EL318" s="276"/>
      <c r="EM318" s="276"/>
      <c r="EN318" s="276"/>
      <c r="EO318" s="276"/>
      <c r="EP318" s="276"/>
      <c r="EQ318" s="276"/>
      <c r="ER318" s="276"/>
      <c r="ES318" s="276"/>
      <c r="ET318" s="276"/>
    </row>
    <row r="319" spans="41:150" x14ac:dyDescent="0.25">
      <c r="AO319" s="276"/>
      <c r="AP319" s="276"/>
      <c r="BS319" s="276"/>
      <c r="BT319" s="277"/>
      <c r="BU319" s="276"/>
      <c r="BV319" s="277"/>
      <c r="BW319" s="276"/>
      <c r="BX319" s="277"/>
      <c r="BY319" s="276"/>
      <c r="BZ319" s="276"/>
      <c r="CA319" s="277"/>
      <c r="CB319" s="276"/>
      <c r="CC319" s="276"/>
      <c r="CD319" s="276"/>
      <c r="CE319" s="276"/>
      <c r="CF319" s="276"/>
      <c r="CG319" s="276"/>
      <c r="CH319" s="276"/>
      <c r="CI319" s="277"/>
      <c r="CJ319" s="276"/>
      <c r="CK319" s="277"/>
      <c r="CL319" s="276"/>
      <c r="CM319" s="277"/>
      <c r="CN319" s="276"/>
      <c r="CO319" s="277"/>
      <c r="CP319" s="276"/>
      <c r="CQ319" s="277"/>
      <c r="CR319" s="276"/>
      <c r="CS319" s="276"/>
      <c r="CT319" s="277"/>
      <c r="CU319" s="276"/>
      <c r="CV319" s="276"/>
      <c r="CW319" s="277"/>
      <c r="CX319" s="276"/>
      <c r="CY319" s="276"/>
      <c r="CZ319" s="276"/>
      <c r="DA319" s="276"/>
      <c r="DB319" s="277"/>
      <c r="DC319" s="276"/>
      <c r="DD319" s="276"/>
      <c r="DE319" s="277"/>
      <c r="DF319" s="276"/>
      <c r="DG319" s="276"/>
      <c r="DH319" s="277"/>
      <c r="DI319" s="276"/>
      <c r="DJ319" s="276"/>
      <c r="DK319" s="276"/>
      <c r="DL319" s="276"/>
      <c r="DM319" s="277"/>
      <c r="DN319" s="276"/>
      <c r="DO319" s="276"/>
      <c r="DP319" s="277"/>
      <c r="DQ319" s="276"/>
      <c r="DR319" s="276"/>
      <c r="DS319" s="276"/>
      <c r="DT319" s="276"/>
      <c r="DU319" s="276"/>
      <c r="DV319" s="276"/>
      <c r="DW319" s="276"/>
      <c r="DX319" s="276"/>
      <c r="DY319" s="276"/>
      <c r="DZ319" s="276"/>
      <c r="EA319" s="276"/>
      <c r="EB319" s="276"/>
      <c r="EC319" s="276"/>
      <c r="ED319" s="276"/>
      <c r="EE319" s="276"/>
      <c r="EF319" s="276"/>
      <c r="EG319" s="276"/>
      <c r="EH319" s="276"/>
      <c r="EI319" s="276"/>
      <c r="EJ319" s="276"/>
      <c r="EK319" s="276"/>
      <c r="EL319" s="276"/>
      <c r="EM319" s="276"/>
      <c r="EN319" s="276"/>
      <c r="EO319" s="276"/>
      <c r="EP319" s="276"/>
      <c r="EQ319" s="276"/>
      <c r="ER319" s="276"/>
      <c r="ES319" s="276"/>
      <c r="ET319" s="276"/>
    </row>
    <row r="320" spans="41:150" x14ac:dyDescent="0.25">
      <c r="AO320" s="276"/>
      <c r="AP320" s="276"/>
      <c r="BS320" s="276"/>
      <c r="BT320" s="277"/>
      <c r="BU320" s="276"/>
      <c r="BV320" s="277"/>
      <c r="BW320" s="276"/>
      <c r="BX320" s="277"/>
      <c r="BY320" s="276"/>
      <c r="BZ320" s="276"/>
      <c r="CA320" s="277"/>
      <c r="CB320" s="276"/>
      <c r="CC320" s="276"/>
      <c r="CD320" s="276"/>
      <c r="CE320" s="276"/>
      <c r="CF320" s="276"/>
      <c r="CG320" s="276"/>
      <c r="CH320" s="276"/>
      <c r="CI320" s="277"/>
      <c r="CJ320" s="276"/>
      <c r="CK320" s="277"/>
      <c r="CL320" s="276"/>
      <c r="CM320" s="277"/>
      <c r="CN320" s="276"/>
      <c r="CO320" s="277"/>
      <c r="CP320" s="276"/>
      <c r="CQ320" s="277"/>
      <c r="CR320" s="276"/>
      <c r="CS320" s="276"/>
      <c r="CT320" s="277"/>
      <c r="CU320" s="276"/>
      <c r="CV320" s="276"/>
      <c r="CW320" s="277"/>
      <c r="CX320" s="276"/>
      <c r="CY320" s="276"/>
      <c r="CZ320" s="276"/>
      <c r="DA320" s="276"/>
      <c r="DB320" s="277"/>
      <c r="DC320" s="276"/>
      <c r="DD320" s="276"/>
      <c r="DE320" s="277"/>
      <c r="DF320" s="276"/>
      <c r="DG320" s="276"/>
      <c r="DH320" s="277"/>
      <c r="DI320" s="276"/>
      <c r="DJ320" s="276"/>
      <c r="DK320" s="276"/>
      <c r="DL320" s="276"/>
      <c r="DM320" s="277"/>
      <c r="DN320" s="276"/>
      <c r="DO320" s="276"/>
      <c r="DP320" s="277"/>
      <c r="DQ320" s="276"/>
      <c r="DR320" s="276"/>
      <c r="DS320" s="276"/>
      <c r="DT320" s="276"/>
      <c r="DU320" s="276"/>
      <c r="DV320" s="276"/>
      <c r="DW320" s="276"/>
      <c r="DX320" s="276"/>
      <c r="DY320" s="276"/>
      <c r="DZ320" s="276"/>
      <c r="EA320" s="276"/>
      <c r="EB320" s="276"/>
      <c r="EC320" s="276"/>
      <c r="ED320" s="276"/>
      <c r="EE320" s="276"/>
      <c r="EF320" s="276"/>
      <c r="EG320" s="276"/>
      <c r="EH320" s="276"/>
      <c r="EI320" s="276"/>
      <c r="EJ320" s="276"/>
      <c r="EK320" s="276"/>
      <c r="EL320" s="276"/>
      <c r="EM320" s="276"/>
      <c r="EN320" s="276"/>
      <c r="EO320" s="276"/>
      <c r="EP320" s="276"/>
      <c r="EQ320" s="276"/>
      <c r="ER320" s="276"/>
      <c r="ES320" s="276"/>
      <c r="ET320" s="276"/>
    </row>
    <row r="321" spans="41:150" x14ac:dyDescent="0.25">
      <c r="AO321" s="276"/>
      <c r="AP321" s="276"/>
      <c r="BS321" s="276"/>
      <c r="BT321" s="277"/>
      <c r="BU321" s="276"/>
      <c r="BV321" s="277"/>
      <c r="BW321" s="276"/>
      <c r="BX321" s="277"/>
      <c r="BY321" s="276"/>
      <c r="BZ321" s="276"/>
      <c r="CA321" s="277"/>
      <c r="CB321" s="276"/>
      <c r="CC321" s="276"/>
      <c r="CD321" s="276"/>
      <c r="CE321" s="276"/>
      <c r="CF321" s="276"/>
      <c r="CG321" s="276"/>
      <c r="CH321" s="276"/>
      <c r="CI321" s="277"/>
      <c r="CJ321" s="276"/>
      <c r="CK321" s="277"/>
      <c r="CL321" s="276"/>
      <c r="CM321" s="277"/>
      <c r="CN321" s="276"/>
      <c r="CO321" s="277"/>
      <c r="CP321" s="276"/>
      <c r="CQ321" s="277"/>
      <c r="CR321" s="276"/>
      <c r="CS321" s="276"/>
      <c r="CT321" s="277"/>
      <c r="CU321" s="276"/>
      <c r="CV321" s="276"/>
      <c r="CW321" s="277"/>
      <c r="CX321" s="276"/>
      <c r="CY321" s="276"/>
      <c r="CZ321" s="276"/>
      <c r="DA321" s="276"/>
      <c r="DB321" s="277"/>
      <c r="DC321" s="276"/>
      <c r="DD321" s="276"/>
      <c r="DE321" s="277"/>
      <c r="DF321" s="276"/>
      <c r="DG321" s="276"/>
      <c r="DH321" s="277"/>
      <c r="DI321" s="276"/>
      <c r="DJ321" s="276"/>
      <c r="DK321" s="276"/>
      <c r="DL321" s="276"/>
      <c r="DM321" s="277"/>
      <c r="DN321" s="276"/>
      <c r="DO321" s="276"/>
      <c r="DP321" s="277"/>
      <c r="DQ321" s="276"/>
      <c r="DR321" s="276"/>
      <c r="DS321" s="276"/>
      <c r="DT321" s="276"/>
      <c r="DU321" s="276"/>
      <c r="DV321" s="276"/>
      <c r="DW321" s="276"/>
      <c r="DX321" s="276"/>
      <c r="DY321" s="276"/>
      <c r="DZ321" s="276"/>
      <c r="EA321" s="276"/>
      <c r="EB321" s="276"/>
      <c r="EC321" s="276"/>
      <c r="ED321" s="276"/>
      <c r="EE321" s="276"/>
      <c r="EF321" s="276"/>
      <c r="EG321" s="276"/>
      <c r="EH321" s="276"/>
      <c r="EI321" s="276"/>
      <c r="EJ321" s="276"/>
      <c r="EK321" s="276"/>
      <c r="EL321" s="276"/>
      <c r="EM321" s="276"/>
      <c r="EN321" s="276"/>
      <c r="EO321" s="276"/>
      <c r="EP321" s="276"/>
      <c r="EQ321" s="276"/>
      <c r="ER321" s="276"/>
      <c r="ES321" s="276"/>
      <c r="ET321" s="276"/>
    </row>
    <row r="322" spans="41:150" x14ac:dyDescent="0.25">
      <c r="AO322" s="276"/>
      <c r="AP322" s="276"/>
      <c r="BS322" s="276"/>
      <c r="BT322" s="277"/>
      <c r="BU322" s="276"/>
      <c r="BV322" s="277"/>
      <c r="BW322" s="276"/>
      <c r="BX322" s="277"/>
      <c r="BY322" s="276"/>
      <c r="BZ322" s="276"/>
      <c r="CA322" s="277"/>
      <c r="CB322" s="276"/>
      <c r="CC322" s="276"/>
      <c r="CD322" s="276"/>
      <c r="CE322" s="276"/>
      <c r="CF322" s="276"/>
      <c r="CG322" s="276"/>
      <c r="CH322" s="276"/>
      <c r="CI322" s="277"/>
      <c r="CJ322" s="276"/>
      <c r="CK322" s="277"/>
      <c r="CL322" s="276"/>
      <c r="CM322" s="277"/>
      <c r="CN322" s="276"/>
      <c r="CO322" s="277"/>
      <c r="CP322" s="276"/>
      <c r="CQ322" s="277"/>
      <c r="CR322" s="276"/>
      <c r="CS322" s="276"/>
      <c r="CT322" s="277"/>
      <c r="CU322" s="276"/>
      <c r="CV322" s="276"/>
      <c r="CW322" s="277"/>
      <c r="CX322" s="276"/>
      <c r="CY322" s="276"/>
      <c r="CZ322" s="276"/>
      <c r="DA322" s="276"/>
      <c r="DB322" s="277"/>
      <c r="DC322" s="276"/>
      <c r="DD322" s="276"/>
      <c r="DE322" s="277"/>
      <c r="DF322" s="276"/>
      <c r="DG322" s="276"/>
      <c r="DH322" s="277"/>
      <c r="DI322" s="276"/>
      <c r="DJ322" s="276"/>
      <c r="DK322" s="276"/>
      <c r="DL322" s="276"/>
      <c r="DM322" s="277"/>
      <c r="DN322" s="276"/>
      <c r="DO322" s="276"/>
      <c r="DP322" s="277"/>
      <c r="DQ322" s="276"/>
      <c r="DR322" s="276"/>
      <c r="DS322" s="276"/>
      <c r="DT322" s="276"/>
      <c r="DU322" s="276"/>
      <c r="DV322" s="276"/>
      <c r="DW322" s="276"/>
      <c r="DX322" s="276"/>
      <c r="DY322" s="276"/>
      <c r="DZ322" s="276"/>
      <c r="EA322" s="276"/>
      <c r="EB322" s="276"/>
      <c r="EC322" s="276"/>
      <c r="ED322" s="276"/>
      <c r="EE322" s="276"/>
      <c r="EF322" s="276"/>
      <c r="EG322" s="276"/>
      <c r="EH322" s="276"/>
      <c r="EI322" s="276"/>
      <c r="EJ322" s="276"/>
      <c r="EK322" s="276"/>
      <c r="EL322" s="276"/>
      <c r="EM322" s="276"/>
      <c r="EN322" s="276"/>
      <c r="EO322" s="276"/>
      <c r="EP322" s="276"/>
      <c r="EQ322" s="276"/>
      <c r="ER322" s="276"/>
      <c r="ES322" s="276"/>
      <c r="ET322" s="276"/>
    </row>
    <row r="323" spans="41:150" x14ac:dyDescent="0.25">
      <c r="AO323" s="276"/>
      <c r="AP323" s="276"/>
      <c r="BS323" s="276"/>
      <c r="BT323" s="277"/>
      <c r="BU323" s="276"/>
      <c r="BV323" s="277"/>
      <c r="BW323" s="276"/>
      <c r="BX323" s="277"/>
      <c r="BY323" s="276"/>
      <c r="BZ323" s="276"/>
      <c r="CA323" s="277"/>
      <c r="CB323" s="276"/>
      <c r="CC323" s="276"/>
      <c r="CD323" s="276"/>
      <c r="CE323" s="276"/>
      <c r="CF323" s="276"/>
      <c r="CG323" s="276"/>
      <c r="CH323" s="276"/>
      <c r="CI323" s="277"/>
      <c r="CJ323" s="276"/>
      <c r="CK323" s="277"/>
      <c r="CL323" s="276"/>
      <c r="CM323" s="277"/>
      <c r="CN323" s="276"/>
      <c r="CO323" s="277"/>
      <c r="CP323" s="276"/>
      <c r="CQ323" s="277"/>
      <c r="CR323" s="276"/>
      <c r="CS323" s="276"/>
      <c r="CT323" s="277"/>
      <c r="CU323" s="276"/>
      <c r="CV323" s="276"/>
      <c r="CW323" s="277"/>
      <c r="CX323" s="276"/>
      <c r="CY323" s="276"/>
      <c r="CZ323" s="276"/>
      <c r="DA323" s="276"/>
      <c r="DB323" s="277"/>
      <c r="DC323" s="276"/>
      <c r="DD323" s="276"/>
      <c r="DE323" s="277"/>
      <c r="DF323" s="276"/>
      <c r="DG323" s="276"/>
      <c r="DH323" s="277"/>
      <c r="DI323" s="276"/>
      <c r="DJ323" s="276"/>
      <c r="DK323" s="276"/>
      <c r="DL323" s="276"/>
      <c r="DM323" s="277"/>
      <c r="DN323" s="276"/>
      <c r="DO323" s="276"/>
      <c r="DP323" s="277"/>
      <c r="DQ323" s="276"/>
      <c r="DR323" s="276"/>
      <c r="DS323" s="276"/>
      <c r="DT323" s="276"/>
      <c r="DU323" s="276"/>
      <c r="DV323" s="276"/>
      <c r="DW323" s="276"/>
      <c r="DX323" s="276"/>
      <c r="DY323" s="276"/>
      <c r="DZ323" s="276"/>
      <c r="EA323" s="276"/>
      <c r="EB323" s="276"/>
      <c r="EC323" s="276"/>
      <c r="ED323" s="276"/>
      <c r="EE323" s="276"/>
      <c r="EF323" s="276"/>
      <c r="EG323" s="276"/>
      <c r="EH323" s="276"/>
      <c r="EI323" s="276"/>
      <c r="EJ323" s="276"/>
      <c r="EK323" s="276"/>
      <c r="EL323" s="276"/>
      <c r="EM323" s="276"/>
      <c r="EN323" s="276"/>
      <c r="EO323" s="276"/>
      <c r="EP323" s="276"/>
      <c r="EQ323" s="276"/>
      <c r="ER323" s="276"/>
      <c r="ES323" s="276"/>
      <c r="ET323" s="276"/>
    </row>
    <row r="324" spans="41:150" x14ac:dyDescent="0.25">
      <c r="AO324" s="276"/>
      <c r="AP324" s="276"/>
      <c r="BS324" s="276"/>
      <c r="BT324" s="277"/>
      <c r="BU324" s="276"/>
      <c r="BV324" s="277"/>
      <c r="BW324" s="276"/>
      <c r="BX324" s="277"/>
      <c r="BY324" s="276"/>
      <c r="BZ324" s="276"/>
      <c r="CA324" s="277"/>
      <c r="CB324" s="276"/>
      <c r="CC324" s="276"/>
      <c r="CD324" s="276"/>
      <c r="CE324" s="276"/>
      <c r="CF324" s="276"/>
      <c r="CG324" s="276"/>
      <c r="CH324" s="276"/>
      <c r="CI324" s="277"/>
      <c r="CJ324" s="276"/>
      <c r="CK324" s="277"/>
      <c r="CL324" s="276"/>
      <c r="CM324" s="277"/>
      <c r="CN324" s="276"/>
      <c r="CO324" s="277"/>
      <c r="CP324" s="276"/>
      <c r="CQ324" s="277"/>
      <c r="CR324" s="276"/>
      <c r="CS324" s="276"/>
      <c r="CT324" s="277"/>
      <c r="CU324" s="276"/>
      <c r="CV324" s="276"/>
      <c r="CW324" s="277"/>
      <c r="CX324" s="276"/>
      <c r="CY324" s="276"/>
      <c r="CZ324" s="276"/>
      <c r="DA324" s="276"/>
      <c r="DB324" s="277"/>
      <c r="DC324" s="276"/>
      <c r="DD324" s="276"/>
      <c r="DE324" s="277"/>
      <c r="DF324" s="276"/>
      <c r="DG324" s="276"/>
      <c r="DH324" s="277"/>
      <c r="DI324" s="276"/>
      <c r="DJ324" s="276"/>
      <c r="DK324" s="276"/>
      <c r="DL324" s="276"/>
      <c r="DM324" s="277"/>
      <c r="DN324" s="276"/>
      <c r="DO324" s="276"/>
      <c r="DP324" s="277"/>
      <c r="DQ324" s="276"/>
      <c r="DR324" s="276"/>
      <c r="DS324" s="276"/>
      <c r="DT324" s="276"/>
      <c r="DU324" s="276"/>
      <c r="DV324" s="276"/>
      <c r="DW324" s="276"/>
      <c r="DX324" s="276"/>
      <c r="DY324" s="276"/>
      <c r="DZ324" s="276"/>
      <c r="EA324" s="276"/>
      <c r="EB324" s="276"/>
      <c r="EC324" s="276"/>
      <c r="ED324" s="276"/>
      <c r="EE324" s="276"/>
      <c r="EF324" s="276"/>
      <c r="EG324" s="276"/>
      <c r="EH324" s="276"/>
      <c r="EI324" s="276"/>
      <c r="EJ324" s="276"/>
      <c r="EK324" s="276"/>
      <c r="EL324" s="276"/>
      <c r="EM324" s="276"/>
      <c r="EN324" s="276"/>
      <c r="EO324" s="276"/>
      <c r="EP324" s="276"/>
      <c r="EQ324" s="276"/>
      <c r="ER324" s="276"/>
      <c r="ES324" s="276"/>
      <c r="ET324" s="276"/>
    </row>
    <row r="325" spans="41:150" x14ac:dyDescent="0.25">
      <c r="AO325" s="276"/>
      <c r="AP325" s="276"/>
      <c r="BS325" s="276"/>
      <c r="BT325" s="277"/>
      <c r="BU325" s="276"/>
      <c r="BV325" s="277"/>
      <c r="BW325" s="276"/>
      <c r="BX325" s="277"/>
      <c r="BY325" s="276"/>
      <c r="BZ325" s="276"/>
      <c r="CA325" s="277"/>
      <c r="CB325" s="276"/>
      <c r="CC325" s="276"/>
      <c r="CD325" s="276"/>
      <c r="CE325" s="276"/>
      <c r="CF325" s="276"/>
      <c r="CG325" s="276"/>
      <c r="CH325" s="276"/>
      <c r="CI325" s="277"/>
      <c r="CJ325" s="276"/>
      <c r="CK325" s="277"/>
      <c r="CL325" s="276"/>
      <c r="CM325" s="277"/>
      <c r="CN325" s="276"/>
      <c r="CO325" s="277"/>
      <c r="CP325" s="276"/>
      <c r="CQ325" s="277"/>
      <c r="CR325" s="276"/>
      <c r="CS325" s="276"/>
      <c r="CT325" s="277"/>
      <c r="CU325" s="276"/>
      <c r="CV325" s="276"/>
      <c r="CW325" s="277"/>
      <c r="CX325" s="276"/>
      <c r="CY325" s="276"/>
      <c r="CZ325" s="276"/>
      <c r="DA325" s="276"/>
      <c r="DB325" s="277"/>
      <c r="DC325" s="276"/>
      <c r="DD325" s="276"/>
      <c r="DE325" s="277"/>
      <c r="DF325" s="276"/>
      <c r="DG325" s="276"/>
      <c r="DH325" s="277"/>
      <c r="DI325" s="276"/>
      <c r="DJ325" s="276"/>
      <c r="DK325" s="276"/>
      <c r="DL325" s="276"/>
      <c r="DM325" s="277"/>
      <c r="DN325" s="276"/>
      <c r="DO325" s="276"/>
      <c r="DP325" s="277"/>
      <c r="DQ325" s="276"/>
      <c r="DR325" s="276"/>
      <c r="DS325" s="276"/>
      <c r="DT325" s="276"/>
      <c r="DU325" s="276"/>
      <c r="DV325" s="276"/>
      <c r="DW325" s="276"/>
      <c r="DX325" s="276"/>
      <c r="DY325" s="276"/>
      <c r="DZ325" s="276"/>
      <c r="EA325" s="276"/>
      <c r="EB325" s="276"/>
      <c r="EC325" s="276"/>
      <c r="ED325" s="276"/>
      <c r="EE325" s="276"/>
      <c r="EF325" s="276"/>
      <c r="EG325" s="276"/>
      <c r="EH325" s="276"/>
      <c r="EI325" s="276"/>
      <c r="EJ325" s="276"/>
      <c r="EK325" s="276"/>
      <c r="EL325" s="276"/>
      <c r="EM325" s="276"/>
      <c r="EN325" s="276"/>
      <c r="EO325" s="276"/>
      <c r="EP325" s="276"/>
      <c r="EQ325" s="276"/>
      <c r="ER325" s="276"/>
      <c r="ES325" s="276"/>
      <c r="ET325" s="276"/>
    </row>
    <row r="326" spans="41:150" x14ac:dyDescent="0.25">
      <c r="AO326" s="276"/>
      <c r="AP326" s="276"/>
      <c r="BS326" s="276"/>
      <c r="BT326" s="277"/>
      <c r="BU326" s="276"/>
      <c r="BV326" s="277"/>
      <c r="BW326" s="276"/>
      <c r="BX326" s="277"/>
      <c r="BY326" s="276"/>
      <c r="BZ326" s="276"/>
      <c r="CA326" s="277"/>
      <c r="CB326" s="276"/>
      <c r="CC326" s="276"/>
      <c r="CD326" s="276"/>
      <c r="CE326" s="276"/>
      <c r="CF326" s="276"/>
      <c r="CG326" s="276"/>
      <c r="CH326" s="276"/>
      <c r="CI326" s="277"/>
      <c r="CJ326" s="276"/>
      <c r="CK326" s="277"/>
      <c r="CL326" s="276"/>
      <c r="CM326" s="277"/>
      <c r="CN326" s="276"/>
      <c r="CO326" s="277"/>
      <c r="CP326" s="276"/>
      <c r="CQ326" s="277"/>
      <c r="CR326" s="276"/>
      <c r="CS326" s="276"/>
      <c r="CT326" s="277"/>
      <c r="CU326" s="276"/>
      <c r="CV326" s="276"/>
      <c r="CW326" s="277"/>
      <c r="CX326" s="276"/>
      <c r="CY326" s="276"/>
      <c r="CZ326" s="276"/>
      <c r="DA326" s="276"/>
      <c r="DB326" s="277"/>
      <c r="DC326" s="276"/>
      <c r="DD326" s="276"/>
      <c r="DE326" s="277"/>
      <c r="DF326" s="276"/>
      <c r="DG326" s="276"/>
      <c r="DH326" s="277"/>
      <c r="DI326" s="276"/>
      <c r="DJ326" s="276"/>
      <c r="DK326" s="276"/>
      <c r="DL326" s="276"/>
      <c r="DM326" s="277"/>
      <c r="DN326" s="276"/>
      <c r="DO326" s="276"/>
      <c r="DP326" s="277"/>
      <c r="DQ326" s="276"/>
      <c r="DR326" s="276"/>
      <c r="DS326" s="276"/>
      <c r="DT326" s="276"/>
      <c r="DU326" s="276"/>
      <c r="DV326" s="276"/>
      <c r="DW326" s="276"/>
      <c r="DX326" s="276"/>
      <c r="DY326" s="276"/>
      <c r="DZ326" s="276"/>
      <c r="EA326" s="276"/>
      <c r="EB326" s="276"/>
      <c r="EC326" s="276"/>
      <c r="ED326" s="276"/>
      <c r="EE326" s="276"/>
      <c r="EF326" s="276"/>
      <c r="EG326" s="276"/>
      <c r="EH326" s="276"/>
      <c r="EI326" s="276"/>
      <c r="EJ326" s="276"/>
      <c r="EK326" s="276"/>
      <c r="EL326" s="276"/>
      <c r="EM326" s="276"/>
      <c r="EN326" s="276"/>
      <c r="EO326" s="276"/>
      <c r="EP326" s="276"/>
      <c r="EQ326" s="276"/>
      <c r="ER326" s="276"/>
      <c r="ES326" s="276"/>
      <c r="ET326" s="276"/>
    </row>
    <row r="327" spans="41:150" x14ac:dyDescent="0.25">
      <c r="AO327" s="276"/>
      <c r="AP327" s="276"/>
      <c r="BS327" s="276"/>
      <c r="BT327" s="277"/>
      <c r="BU327" s="276"/>
      <c r="BV327" s="277"/>
      <c r="BW327" s="276"/>
      <c r="BX327" s="277"/>
      <c r="BY327" s="276"/>
      <c r="BZ327" s="276"/>
      <c r="CA327" s="277"/>
      <c r="CB327" s="276"/>
      <c r="CC327" s="276"/>
      <c r="CD327" s="276"/>
      <c r="CE327" s="276"/>
      <c r="CF327" s="276"/>
      <c r="CG327" s="276"/>
      <c r="CH327" s="276"/>
      <c r="CI327" s="277"/>
      <c r="CJ327" s="276"/>
      <c r="CK327" s="277"/>
      <c r="CL327" s="276"/>
      <c r="CM327" s="277"/>
      <c r="CN327" s="276"/>
      <c r="CO327" s="277"/>
      <c r="CP327" s="276"/>
      <c r="CQ327" s="277"/>
      <c r="CR327" s="276"/>
      <c r="CS327" s="276"/>
      <c r="CT327" s="277"/>
      <c r="CU327" s="276"/>
      <c r="CV327" s="276"/>
      <c r="CW327" s="277"/>
      <c r="CX327" s="276"/>
      <c r="CY327" s="276"/>
      <c r="CZ327" s="276"/>
      <c r="DA327" s="276"/>
      <c r="DB327" s="277"/>
      <c r="DC327" s="276"/>
      <c r="DD327" s="276"/>
      <c r="DE327" s="277"/>
      <c r="DF327" s="276"/>
      <c r="DG327" s="276"/>
      <c r="DH327" s="277"/>
      <c r="DI327" s="276"/>
      <c r="DJ327" s="276"/>
      <c r="DK327" s="276"/>
      <c r="DL327" s="276"/>
      <c r="DM327" s="277"/>
      <c r="DN327" s="276"/>
      <c r="DO327" s="276"/>
      <c r="DP327" s="277"/>
      <c r="DQ327" s="276"/>
      <c r="DR327" s="276"/>
      <c r="DS327" s="276"/>
      <c r="DT327" s="276"/>
      <c r="DU327" s="276"/>
      <c r="DV327" s="276"/>
      <c r="DW327" s="276"/>
      <c r="DX327" s="276"/>
      <c r="DY327" s="276"/>
      <c r="DZ327" s="276"/>
      <c r="EA327" s="276"/>
      <c r="EB327" s="276"/>
      <c r="EC327" s="276"/>
      <c r="ED327" s="276"/>
      <c r="EE327" s="276"/>
      <c r="EF327" s="276"/>
      <c r="EG327" s="276"/>
      <c r="EH327" s="276"/>
      <c r="EI327" s="276"/>
      <c r="EJ327" s="276"/>
      <c r="EK327" s="276"/>
      <c r="EL327" s="276"/>
      <c r="EM327" s="276"/>
      <c r="EN327" s="276"/>
      <c r="EO327" s="276"/>
      <c r="EP327" s="276"/>
      <c r="EQ327" s="276"/>
      <c r="ER327" s="276"/>
      <c r="ES327" s="276"/>
      <c r="ET327" s="276"/>
    </row>
    <row r="328" spans="41:150" x14ac:dyDescent="0.25">
      <c r="AO328" s="276"/>
      <c r="AP328" s="276"/>
      <c r="BS328" s="276"/>
      <c r="BT328" s="277"/>
      <c r="BU328" s="276"/>
      <c r="BV328" s="277"/>
      <c r="BW328" s="276"/>
      <c r="BX328" s="277"/>
      <c r="BY328" s="276"/>
      <c r="BZ328" s="276"/>
      <c r="CA328" s="277"/>
      <c r="CB328" s="276"/>
      <c r="CC328" s="276"/>
      <c r="CD328" s="276"/>
      <c r="CE328" s="276"/>
      <c r="CF328" s="276"/>
      <c r="CG328" s="276"/>
      <c r="CH328" s="276"/>
      <c r="CI328" s="277"/>
      <c r="CJ328" s="276"/>
      <c r="CK328" s="277"/>
      <c r="CL328" s="276"/>
      <c r="CM328" s="277"/>
      <c r="CN328" s="276"/>
      <c r="CO328" s="277"/>
      <c r="CP328" s="276"/>
      <c r="CQ328" s="277"/>
      <c r="CR328" s="276"/>
      <c r="CS328" s="276"/>
      <c r="CT328" s="277"/>
      <c r="CU328" s="276"/>
      <c r="CV328" s="276"/>
      <c r="CW328" s="277"/>
      <c r="CX328" s="276"/>
      <c r="CY328" s="276"/>
      <c r="CZ328" s="276"/>
      <c r="DA328" s="276"/>
      <c r="DB328" s="277"/>
      <c r="DC328" s="276"/>
      <c r="DD328" s="276"/>
      <c r="DE328" s="277"/>
      <c r="DF328" s="276"/>
      <c r="DG328" s="276"/>
      <c r="DH328" s="277"/>
      <c r="DI328" s="276"/>
      <c r="DJ328" s="276"/>
      <c r="DK328" s="276"/>
      <c r="DL328" s="276"/>
      <c r="DM328" s="277"/>
      <c r="DN328" s="276"/>
      <c r="DO328" s="276"/>
      <c r="DP328" s="277"/>
      <c r="DQ328" s="276"/>
      <c r="DR328" s="276"/>
      <c r="DS328" s="276"/>
      <c r="DT328" s="276"/>
      <c r="DU328" s="276"/>
      <c r="DV328" s="276"/>
      <c r="DW328" s="276"/>
      <c r="DX328" s="276"/>
      <c r="DY328" s="276"/>
      <c r="DZ328" s="276"/>
      <c r="EA328" s="276"/>
      <c r="EB328" s="276"/>
      <c r="EC328" s="276"/>
      <c r="ED328" s="276"/>
      <c r="EE328" s="276"/>
      <c r="EF328" s="276"/>
      <c r="EG328" s="276"/>
      <c r="EH328" s="276"/>
      <c r="EI328" s="276"/>
      <c r="EJ328" s="276"/>
      <c r="EK328" s="276"/>
      <c r="EL328" s="276"/>
      <c r="EM328" s="276"/>
      <c r="EN328" s="276"/>
      <c r="EO328" s="276"/>
      <c r="EP328" s="276"/>
      <c r="EQ328" s="276"/>
      <c r="ER328" s="276"/>
      <c r="ES328" s="276"/>
      <c r="ET328" s="276"/>
    </row>
    <row r="329" spans="41:150" x14ac:dyDescent="0.25">
      <c r="AO329" s="276"/>
      <c r="AP329" s="276"/>
      <c r="BS329" s="276"/>
      <c r="BT329" s="277"/>
      <c r="BU329" s="276"/>
      <c r="BV329" s="277"/>
      <c r="BW329" s="276"/>
      <c r="BX329" s="277"/>
      <c r="BY329" s="276"/>
      <c r="BZ329" s="276"/>
      <c r="CA329" s="277"/>
      <c r="CB329" s="276"/>
      <c r="CC329" s="276"/>
      <c r="CD329" s="276"/>
      <c r="CE329" s="276"/>
      <c r="CF329" s="276"/>
      <c r="CG329" s="276"/>
      <c r="CH329" s="276"/>
      <c r="CI329" s="277"/>
      <c r="CJ329" s="276"/>
      <c r="CK329" s="277"/>
      <c r="CL329" s="276"/>
      <c r="CM329" s="277"/>
      <c r="CN329" s="276"/>
      <c r="CO329" s="277"/>
      <c r="CP329" s="276"/>
      <c r="CQ329" s="277"/>
      <c r="CR329" s="276"/>
      <c r="CS329" s="276"/>
      <c r="CT329" s="277"/>
      <c r="CU329" s="276"/>
      <c r="CV329" s="276"/>
      <c r="CW329" s="277"/>
      <c r="CX329" s="276"/>
      <c r="CY329" s="276"/>
      <c r="CZ329" s="276"/>
      <c r="DA329" s="276"/>
      <c r="DB329" s="277"/>
      <c r="DC329" s="276"/>
      <c r="DD329" s="276"/>
      <c r="DE329" s="277"/>
      <c r="DF329" s="276"/>
      <c r="DG329" s="276"/>
      <c r="DH329" s="277"/>
      <c r="DI329" s="276"/>
      <c r="DJ329" s="276"/>
      <c r="DK329" s="276"/>
      <c r="DL329" s="276"/>
      <c r="DM329" s="277"/>
      <c r="DN329" s="276"/>
      <c r="DO329" s="276"/>
      <c r="DP329" s="277"/>
      <c r="DQ329" s="276"/>
      <c r="DR329" s="276"/>
      <c r="DS329" s="276"/>
      <c r="DT329" s="276"/>
      <c r="DU329" s="276"/>
      <c r="DV329" s="276"/>
      <c r="DW329" s="276"/>
      <c r="DX329" s="276"/>
      <c r="DY329" s="276"/>
      <c r="DZ329" s="276"/>
      <c r="EA329" s="276"/>
      <c r="EB329" s="276"/>
      <c r="EC329" s="276"/>
      <c r="ED329" s="276"/>
      <c r="EE329" s="276"/>
      <c r="EF329" s="276"/>
      <c r="EG329" s="276"/>
      <c r="EH329" s="276"/>
      <c r="EI329" s="276"/>
      <c r="EJ329" s="276"/>
      <c r="EK329" s="276"/>
      <c r="EL329" s="276"/>
      <c r="EM329" s="276"/>
      <c r="EN329" s="276"/>
      <c r="EO329" s="276"/>
      <c r="EP329" s="276"/>
      <c r="EQ329" s="276"/>
      <c r="ER329" s="276"/>
      <c r="ES329" s="276"/>
      <c r="ET329" s="276"/>
    </row>
    <row r="330" spans="41:150" x14ac:dyDescent="0.25">
      <c r="AO330" s="276"/>
      <c r="AP330" s="276"/>
      <c r="BS330" s="276"/>
      <c r="BT330" s="277"/>
      <c r="BU330" s="276"/>
      <c r="BV330" s="277"/>
      <c r="BW330" s="276"/>
      <c r="BX330" s="277"/>
      <c r="BY330" s="276"/>
      <c r="BZ330" s="276"/>
      <c r="CA330" s="277"/>
      <c r="CB330" s="276"/>
      <c r="CC330" s="276"/>
      <c r="CD330" s="276"/>
      <c r="CE330" s="276"/>
      <c r="CF330" s="276"/>
      <c r="CG330" s="276"/>
      <c r="CH330" s="276"/>
      <c r="CI330" s="277"/>
      <c r="CJ330" s="276"/>
      <c r="CK330" s="277"/>
      <c r="CL330" s="276"/>
      <c r="CM330" s="277"/>
      <c r="CN330" s="276"/>
      <c r="CO330" s="277"/>
      <c r="CP330" s="276"/>
      <c r="CQ330" s="277"/>
      <c r="CR330" s="276"/>
      <c r="CS330" s="276"/>
      <c r="CT330" s="277"/>
      <c r="CU330" s="276"/>
      <c r="CV330" s="276"/>
      <c r="CW330" s="277"/>
      <c r="CX330" s="276"/>
      <c r="CY330" s="276"/>
      <c r="CZ330" s="276"/>
      <c r="DA330" s="276"/>
      <c r="DB330" s="277"/>
      <c r="DC330" s="276"/>
      <c r="DD330" s="276"/>
      <c r="DE330" s="277"/>
      <c r="DF330" s="276"/>
      <c r="DG330" s="276"/>
      <c r="DH330" s="277"/>
      <c r="DI330" s="276"/>
      <c r="DJ330" s="276"/>
      <c r="DK330" s="276"/>
      <c r="DL330" s="276"/>
      <c r="DM330" s="277"/>
      <c r="DN330" s="276"/>
      <c r="DO330" s="276"/>
      <c r="DP330" s="277"/>
      <c r="DQ330" s="276"/>
      <c r="DR330" s="276"/>
      <c r="DS330" s="276"/>
      <c r="DT330" s="276"/>
      <c r="DU330" s="276"/>
      <c r="DV330" s="276"/>
      <c r="DW330" s="276"/>
      <c r="DX330" s="276"/>
      <c r="DY330" s="276"/>
      <c r="DZ330" s="276"/>
      <c r="EA330" s="276"/>
      <c r="EB330" s="276"/>
      <c r="EC330" s="276"/>
      <c r="ED330" s="276"/>
      <c r="EE330" s="276"/>
      <c r="EF330" s="276"/>
      <c r="EG330" s="276"/>
      <c r="EH330" s="276"/>
      <c r="EI330" s="276"/>
      <c r="EJ330" s="276"/>
      <c r="EK330" s="276"/>
      <c r="EL330" s="276"/>
      <c r="EM330" s="276"/>
      <c r="EN330" s="276"/>
      <c r="EO330" s="276"/>
      <c r="EP330" s="276"/>
      <c r="EQ330" s="276"/>
      <c r="ER330" s="276"/>
      <c r="ES330" s="276"/>
      <c r="ET330" s="276"/>
    </row>
    <row r="331" spans="41:150" x14ac:dyDescent="0.25">
      <c r="AO331" s="276"/>
      <c r="AP331" s="276"/>
      <c r="BS331" s="276"/>
      <c r="BT331" s="277"/>
      <c r="BU331" s="276"/>
      <c r="BV331" s="277"/>
      <c r="BW331" s="276"/>
      <c r="BX331" s="277"/>
      <c r="BY331" s="276"/>
      <c r="BZ331" s="276"/>
      <c r="CA331" s="277"/>
      <c r="CB331" s="276"/>
      <c r="CC331" s="276"/>
      <c r="CD331" s="276"/>
      <c r="CE331" s="276"/>
      <c r="CF331" s="276"/>
      <c r="CG331" s="276"/>
      <c r="CH331" s="276"/>
      <c r="CI331" s="277"/>
      <c r="CJ331" s="276"/>
      <c r="CK331" s="277"/>
      <c r="CL331" s="276"/>
      <c r="CM331" s="277"/>
      <c r="CN331" s="276"/>
      <c r="CO331" s="277"/>
      <c r="CP331" s="276"/>
      <c r="CQ331" s="277"/>
      <c r="CR331" s="276"/>
      <c r="CS331" s="276"/>
      <c r="CT331" s="277"/>
      <c r="CU331" s="276"/>
      <c r="CV331" s="276"/>
      <c r="CW331" s="277"/>
      <c r="CX331" s="276"/>
      <c r="CY331" s="276"/>
      <c r="CZ331" s="276"/>
      <c r="DA331" s="276"/>
      <c r="DB331" s="277"/>
      <c r="DC331" s="276"/>
      <c r="DD331" s="276"/>
      <c r="DE331" s="277"/>
      <c r="DF331" s="276"/>
      <c r="DG331" s="276"/>
      <c r="DH331" s="277"/>
      <c r="DI331" s="276"/>
      <c r="DJ331" s="276"/>
      <c r="DK331" s="276"/>
      <c r="DL331" s="276"/>
      <c r="DM331" s="277"/>
      <c r="DN331" s="276"/>
      <c r="DO331" s="276"/>
      <c r="DP331" s="277"/>
      <c r="DQ331" s="276"/>
      <c r="DR331" s="276"/>
      <c r="DS331" s="276"/>
      <c r="DT331" s="276"/>
      <c r="DU331" s="276"/>
      <c r="DV331" s="276"/>
      <c r="DW331" s="276"/>
      <c r="DX331" s="276"/>
      <c r="DY331" s="276"/>
      <c r="DZ331" s="276"/>
      <c r="EA331" s="276"/>
      <c r="EB331" s="276"/>
      <c r="EC331" s="276"/>
      <c r="ED331" s="276"/>
      <c r="EE331" s="276"/>
      <c r="EF331" s="276"/>
      <c r="EG331" s="276"/>
      <c r="EH331" s="276"/>
      <c r="EI331" s="276"/>
      <c r="EJ331" s="276"/>
      <c r="EK331" s="276"/>
      <c r="EL331" s="276"/>
      <c r="EM331" s="276"/>
      <c r="EN331" s="276"/>
      <c r="EO331" s="276"/>
      <c r="EP331" s="276"/>
      <c r="EQ331" s="276"/>
      <c r="ER331" s="276"/>
      <c r="ES331" s="276"/>
      <c r="ET331" s="276"/>
    </row>
    <row r="332" spans="41:150" x14ac:dyDescent="0.25">
      <c r="AO332" s="276"/>
      <c r="AP332" s="276"/>
      <c r="BS332" s="276"/>
      <c r="BT332" s="277"/>
      <c r="BU332" s="276"/>
      <c r="BV332" s="277"/>
      <c r="BW332" s="276"/>
      <c r="BX332" s="277"/>
      <c r="BY332" s="276"/>
      <c r="BZ332" s="276"/>
      <c r="CA332" s="277"/>
      <c r="CB332" s="276"/>
      <c r="CC332" s="276"/>
      <c r="CD332" s="276"/>
      <c r="CE332" s="276"/>
      <c r="CF332" s="276"/>
      <c r="CG332" s="276"/>
      <c r="CH332" s="276"/>
      <c r="CI332" s="277"/>
      <c r="CJ332" s="276"/>
      <c r="CK332" s="277"/>
      <c r="CL332" s="276"/>
      <c r="CM332" s="277"/>
      <c r="CN332" s="276"/>
      <c r="CO332" s="277"/>
      <c r="CP332" s="276"/>
      <c r="CQ332" s="277"/>
      <c r="CR332" s="276"/>
      <c r="CS332" s="276"/>
      <c r="CT332" s="277"/>
      <c r="CU332" s="276"/>
      <c r="CV332" s="276"/>
      <c r="CW332" s="277"/>
      <c r="CX332" s="276"/>
      <c r="CY332" s="276"/>
      <c r="CZ332" s="276"/>
      <c r="DA332" s="276"/>
      <c r="DB332" s="277"/>
      <c r="DC332" s="276"/>
      <c r="DD332" s="276"/>
      <c r="DE332" s="277"/>
      <c r="DF332" s="276"/>
      <c r="DG332" s="276"/>
      <c r="DH332" s="277"/>
      <c r="DI332" s="276"/>
      <c r="DJ332" s="276"/>
      <c r="DK332" s="276"/>
      <c r="DL332" s="276"/>
      <c r="DM332" s="277"/>
      <c r="DN332" s="276"/>
      <c r="DO332" s="276"/>
      <c r="DP332" s="277"/>
      <c r="DQ332" s="276"/>
      <c r="DR332" s="276"/>
      <c r="DS332" s="276"/>
      <c r="DT332" s="276"/>
      <c r="DU332" s="276"/>
      <c r="DV332" s="276"/>
      <c r="DW332" s="276"/>
      <c r="DX332" s="276"/>
      <c r="DY332" s="276"/>
      <c r="DZ332" s="276"/>
      <c r="EA332" s="276"/>
      <c r="EB332" s="276"/>
      <c r="EC332" s="276"/>
      <c r="ED332" s="276"/>
      <c r="EE332" s="276"/>
      <c r="EF332" s="276"/>
      <c r="EG332" s="276"/>
      <c r="EH332" s="276"/>
      <c r="EI332" s="276"/>
      <c r="EJ332" s="276"/>
      <c r="EK332" s="276"/>
      <c r="EL332" s="276"/>
      <c r="EM332" s="276"/>
      <c r="EN332" s="276"/>
      <c r="EO332" s="276"/>
      <c r="EP332" s="276"/>
      <c r="EQ332" s="276"/>
      <c r="ER332" s="276"/>
      <c r="ES332" s="276"/>
      <c r="ET332" s="276"/>
    </row>
    <row r="333" spans="41:150" x14ac:dyDescent="0.25">
      <c r="AO333" s="276"/>
      <c r="AP333" s="276"/>
      <c r="BS333" s="276"/>
      <c r="BT333" s="277"/>
      <c r="BU333" s="276"/>
      <c r="BV333" s="277"/>
      <c r="BW333" s="276"/>
      <c r="BX333" s="277"/>
      <c r="BY333" s="276"/>
      <c r="BZ333" s="276"/>
      <c r="CA333" s="277"/>
      <c r="CB333" s="276"/>
      <c r="CC333" s="276"/>
      <c r="CD333" s="276"/>
      <c r="CE333" s="276"/>
      <c r="CF333" s="276"/>
      <c r="CG333" s="276"/>
      <c r="CH333" s="276"/>
      <c r="CI333" s="277"/>
      <c r="CJ333" s="276"/>
      <c r="CK333" s="277"/>
      <c r="CL333" s="276"/>
      <c r="CM333" s="277"/>
      <c r="CN333" s="276"/>
      <c r="CO333" s="277"/>
      <c r="CP333" s="276"/>
      <c r="CQ333" s="277"/>
      <c r="CR333" s="276"/>
      <c r="CS333" s="276"/>
      <c r="CT333" s="277"/>
      <c r="CU333" s="276"/>
      <c r="CV333" s="276"/>
      <c r="CW333" s="277"/>
      <c r="CX333" s="276"/>
      <c r="CY333" s="276"/>
      <c r="CZ333" s="276"/>
      <c r="DA333" s="276"/>
      <c r="DB333" s="277"/>
      <c r="DC333" s="276"/>
      <c r="DD333" s="276"/>
      <c r="DE333" s="277"/>
      <c r="DF333" s="276"/>
      <c r="DG333" s="276"/>
      <c r="DH333" s="277"/>
      <c r="DI333" s="276"/>
      <c r="DJ333" s="276"/>
      <c r="DK333" s="276"/>
      <c r="DL333" s="276"/>
      <c r="DM333" s="277"/>
      <c r="DN333" s="276"/>
      <c r="DO333" s="276"/>
      <c r="DP333" s="277"/>
      <c r="DQ333" s="276"/>
      <c r="DR333" s="276"/>
      <c r="DS333" s="276"/>
      <c r="DT333" s="276"/>
      <c r="DU333" s="276"/>
      <c r="DV333" s="276"/>
      <c r="DW333" s="276"/>
      <c r="DX333" s="276"/>
      <c r="DY333" s="276"/>
      <c r="DZ333" s="276"/>
      <c r="EA333" s="276"/>
      <c r="EB333" s="276"/>
      <c r="EC333" s="276"/>
      <c r="ED333" s="276"/>
      <c r="EE333" s="276"/>
      <c r="EF333" s="276"/>
      <c r="EG333" s="276"/>
      <c r="EH333" s="276"/>
      <c r="EI333" s="276"/>
      <c r="EJ333" s="276"/>
      <c r="EK333" s="276"/>
      <c r="EL333" s="276"/>
      <c r="EM333" s="276"/>
      <c r="EN333" s="276"/>
      <c r="EO333" s="276"/>
      <c r="EP333" s="276"/>
      <c r="EQ333" s="276"/>
      <c r="ER333" s="276"/>
      <c r="ES333" s="276"/>
      <c r="ET333" s="276"/>
    </row>
    <row r="334" spans="41:150" x14ac:dyDescent="0.25">
      <c r="AO334" s="276"/>
      <c r="AP334" s="276"/>
      <c r="BS334" s="276"/>
      <c r="BT334" s="277"/>
      <c r="BU334" s="276"/>
      <c r="BV334" s="277"/>
      <c r="BW334" s="276"/>
      <c r="BX334" s="277"/>
      <c r="BY334" s="276"/>
      <c r="BZ334" s="276"/>
      <c r="CA334" s="277"/>
      <c r="CB334" s="276"/>
      <c r="CC334" s="276"/>
      <c r="CD334" s="276"/>
      <c r="CE334" s="276"/>
      <c r="CF334" s="276"/>
      <c r="CG334" s="276"/>
      <c r="CH334" s="276"/>
      <c r="CI334" s="277"/>
      <c r="CJ334" s="276"/>
      <c r="CK334" s="277"/>
      <c r="CL334" s="276"/>
      <c r="CM334" s="277"/>
      <c r="CN334" s="276"/>
      <c r="CO334" s="277"/>
      <c r="CP334" s="276"/>
      <c r="CQ334" s="277"/>
      <c r="CR334" s="276"/>
      <c r="CS334" s="276"/>
      <c r="CT334" s="277"/>
      <c r="CU334" s="276"/>
      <c r="CV334" s="276"/>
      <c r="CW334" s="277"/>
      <c r="CX334" s="276"/>
      <c r="CY334" s="276"/>
      <c r="CZ334" s="276"/>
      <c r="DA334" s="276"/>
      <c r="DB334" s="277"/>
      <c r="DC334" s="276"/>
      <c r="DD334" s="276"/>
      <c r="DE334" s="277"/>
      <c r="DF334" s="276"/>
      <c r="DG334" s="276"/>
      <c r="DH334" s="277"/>
      <c r="DI334" s="276"/>
      <c r="DJ334" s="276"/>
      <c r="DK334" s="276"/>
      <c r="DL334" s="276"/>
      <c r="DM334" s="277"/>
      <c r="DN334" s="276"/>
      <c r="DO334" s="276"/>
      <c r="DP334" s="277"/>
      <c r="DQ334" s="276"/>
      <c r="DR334" s="276"/>
      <c r="DS334" s="276"/>
      <c r="DT334" s="276"/>
      <c r="DU334" s="276"/>
      <c r="DV334" s="276"/>
      <c r="DW334" s="276"/>
      <c r="DX334" s="276"/>
      <c r="DY334" s="276"/>
      <c r="DZ334" s="276"/>
      <c r="EA334" s="276"/>
      <c r="EB334" s="276"/>
      <c r="EC334" s="276"/>
      <c r="ED334" s="276"/>
      <c r="EE334" s="276"/>
      <c r="EF334" s="276"/>
      <c r="EG334" s="276"/>
      <c r="EH334" s="276"/>
      <c r="EI334" s="276"/>
      <c r="EJ334" s="276"/>
      <c r="EK334" s="276"/>
      <c r="EL334" s="276"/>
      <c r="EM334" s="276"/>
      <c r="EN334" s="276"/>
      <c r="EO334" s="276"/>
      <c r="EP334" s="276"/>
      <c r="EQ334" s="276"/>
      <c r="ER334" s="276"/>
      <c r="ES334" s="276"/>
      <c r="ET334" s="276"/>
    </row>
    <row r="335" spans="41:150" x14ac:dyDescent="0.25">
      <c r="AO335" s="276"/>
      <c r="AP335" s="276"/>
      <c r="BS335" s="276"/>
      <c r="BT335" s="277"/>
      <c r="BU335" s="276"/>
      <c r="BV335" s="277"/>
      <c r="BW335" s="276"/>
      <c r="BX335" s="277"/>
      <c r="BY335" s="276"/>
      <c r="BZ335" s="276"/>
      <c r="CA335" s="277"/>
      <c r="CB335" s="276"/>
      <c r="CC335" s="276"/>
      <c r="CD335" s="276"/>
      <c r="CE335" s="276"/>
      <c r="CF335" s="276"/>
      <c r="CG335" s="276"/>
      <c r="CH335" s="276"/>
      <c r="CI335" s="277"/>
      <c r="CJ335" s="276"/>
      <c r="CK335" s="277"/>
      <c r="CL335" s="276"/>
      <c r="CM335" s="277"/>
      <c r="CN335" s="276"/>
      <c r="CO335" s="277"/>
      <c r="CP335" s="276"/>
      <c r="CQ335" s="277"/>
      <c r="CR335" s="276"/>
      <c r="CS335" s="276"/>
      <c r="CT335" s="277"/>
      <c r="CU335" s="276"/>
      <c r="CV335" s="276"/>
      <c r="CW335" s="277"/>
      <c r="CX335" s="276"/>
      <c r="CY335" s="276"/>
      <c r="CZ335" s="276"/>
      <c r="DA335" s="276"/>
      <c r="DB335" s="277"/>
      <c r="DC335" s="276"/>
      <c r="DD335" s="276"/>
      <c r="DE335" s="277"/>
      <c r="DF335" s="276"/>
      <c r="DG335" s="276"/>
      <c r="DH335" s="277"/>
      <c r="DI335" s="276"/>
      <c r="DJ335" s="276"/>
      <c r="DK335" s="276"/>
      <c r="DL335" s="276"/>
      <c r="DM335" s="277"/>
      <c r="DN335" s="276"/>
      <c r="DO335" s="276"/>
      <c r="DP335" s="277"/>
      <c r="DQ335" s="276"/>
      <c r="DR335" s="276"/>
      <c r="DS335" s="276"/>
      <c r="DT335" s="276"/>
      <c r="DU335" s="276"/>
      <c r="DV335" s="276"/>
      <c r="DW335" s="276"/>
      <c r="DX335" s="276"/>
      <c r="DY335" s="276"/>
      <c r="DZ335" s="276"/>
      <c r="EA335" s="276"/>
      <c r="EB335" s="276"/>
      <c r="EC335" s="276"/>
      <c r="ED335" s="276"/>
      <c r="EE335" s="276"/>
      <c r="EF335" s="276"/>
      <c r="EG335" s="276"/>
      <c r="EH335" s="276"/>
      <c r="EI335" s="276"/>
      <c r="EJ335" s="276"/>
      <c r="EK335" s="276"/>
      <c r="EL335" s="276"/>
      <c r="EM335" s="276"/>
      <c r="EN335" s="276"/>
      <c r="EO335" s="276"/>
      <c r="EP335" s="276"/>
      <c r="EQ335" s="276"/>
      <c r="ER335" s="276"/>
      <c r="ES335" s="276"/>
      <c r="ET335" s="276"/>
    </row>
    <row r="336" spans="41:150" x14ac:dyDescent="0.25">
      <c r="AO336" s="276"/>
      <c r="AP336" s="276"/>
      <c r="BS336" s="276"/>
      <c r="BT336" s="277"/>
      <c r="BU336" s="276"/>
      <c r="BV336" s="277"/>
      <c r="BW336" s="276"/>
      <c r="BX336" s="277"/>
      <c r="BY336" s="276"/>
      <c r="BZ336" s="276"/>
      <c r="CA336" s="277"/>
      <c r="CB336" s="276"/>
      <c r="CC336" s="276"/>
      <c r="CD336" s="276"/>
      <c r="CE336" s="276"/>
      <c r="CF336" s="276"/>
      <c r="CG336" s="276"/>
      <c r="CH336" s="276"/>
      <c r="CI336" s="277"/>
      <c r="CJ336" s="276"/>
      <c r="CK336" s="277"/>
      <c r="CL336" s="276"/>
      <c r="CM336" s="277"/>
      <c r="CN336" s="276"/>
      <c r="CO336" s="277"/>
      <c r="CP336" s="276"/>
      <c r="CQ336" s="277"/>
      <c r="CR336" s="276"/>
      <c r="CS336" s="276"/>
      <c r="CT336" s="277"/>
      <c r="CU336" s="276"/>
      <c r="CV336" s="276"/>
      <c r="CW336" s="277"/>
      <c r="CX336" s="276"/>
      <c r="CY336" s="276"/>
      <c r="CZ336" s="276"/>
      <c r="DA336" s="276"/>
      <c r="DB336" s="277"/>
      <c r="DC336" s="276"/>
      <c r="DD336" s="276"/>
      <c r="DE336" s="277"/>
      <c r="DF336" s="276"/>
      <c r="DG336" s="276"/>
      <c r="DH336" s="277"/>
      <c r="DI336" s="276"/>
      <c r="DJ336" s="276"/>
      <c r="DK336" s="276"/>
      <c r="DL336" s="276"/>
      <c r="DM336" s="277"/>
      <c r="DN336" s="276"/>
      <c r="DO336" s="276"/>
      <c r="DP336" s="277"/>
      <c r="DQ336" s="276"/>
      <c r="DR336" s="276"/>
      <c r="DS336" s="276"/>
      <c r="DT336" s="276"/>
      <c r="DU336" s="276"/>
      <c r="DV336" s="276"/>
      <c r="DW336" s="276"/>
      <c r="DX336" s="276"/>
      <c r="DY336" s="276"/>
      <c r="DZ336" s="276"/>
      <c r="EA336" s="276"/>
      <c r="EB336" s="276"/>
      <c r="EC336" s="276"/>
      <c r="ED336" s="276"/>
      <c r="EE336" s="276"/>
      <c r="EF336" s="276"/>
      <c r="EG336" s="276"/>
      <c r="EH336" s="276"/>
      <c r="EI336" s="276"/>
      <c r="EJ336" s="276"/>
      <c r="EK336" s="276"/>
      <c r="EL336" s="276"/>
      <c r="EM336" s="276"/>
      <c r="EN336" s="276"/>
      <c r="EO336" s="276"/>
      <c r="EP336" s="276"/>
      <c r="EQ336" s="276"/>
      <c r="ER336" s="276"/>
      <c r="ES336" s="276"/>
      <c r="ET336" s="276"/>
    </row>
    <row r="337" spans="41:150" x14ac:dyDescent="0.25">
      <c r="AO337" s="276"/>
      <c r="AP337" s="276"/>
      <c r="BS337" s="276"/>
      <c r="BT337" s="277"/>
      <c r="BU337" s="276"/>
      <c r="BV337" s="277"/>
      <c r="BW337" s="276"/>
      <c r="BX337" s="277"/>
      <c r="BY337" s="276"/>
      <c r="BZ337" s="276"/>
      <c r="CA337" s="277"/>
      <c r="CB337" s="276"/>
      <c r="CC337" s="276"/>
      <c r="CD337" s="276"/>
      <c r="CE337" s="276"/>
      <c r="CF337" s="276"/>
      <c r="CG337" s="276"/>
      <c r="CH337" s="276"/>
      <c r="CI337" s="277"/>
      <c r="CJ337" s="276"/>
      <c r="CK337" s="277"/>
      <c r="CL337" s="276"/>
      <c r="CM337" s="277"/>
      <c r="CN337" s="276"/>
      <c r="CO337" s="277"/>
      <c r="CP337" s="276"/>
      <c r="CQ337" s="277"/>
      <c r="CR337" s="276"/>
      <c r="CS337" s="276"/>
      <c r="CT337" s="277"/>
      <c r="CU337" s="276"/>
      <c r="CV337" s="276"/>
      <c r="CW337" s="277"/>
      <c r="CX337" s="276"/>
      <c r="CY337" s="276"/>
      <c r="CZ337" s="276"/>
      <c r="DA337" s="276"/>
      <c r="DB337" s="277"/>
      <c r="DC337" s="276"/>
      <c r="DD337" s="276"/>
      <c r="DE337" s="277"/>
      <c r="DF337" s="276"/>
      <c r="DG337" s="276"/>
      <c r="DH337" s="277"/>
      <c r="DI337" s="276"/>
      <c r="DJ337" s="276"/>
      <c r="DK337" s="276"/>
      <c r="DL337" s="276"/>
      <c r="DM337" s="277"/>
      <c r="DN337" s="276"/>
      <c r="DO337" s="276"/>
      <c r="DP337" s="277"/>
      <c r="DQ337" s="276"/>
      <c r="DR337" s="276"/>
      <c r="DS337" s="276"/>
      <c r="DT337" s="276"/>
      <c r="DU337" s="276"/>
      <c r="DV337" s="276"/>
      <c r="DW337" s="276"/>
      <c r="DX337" s="276"/>
      <c r="DY337" s="276"/>
      <c r="DZ337" s="276"/>
      <c r="EA337" s="276"/>
      <c r="EB337" s="276"/>
      <c r="EC337" s="276"/>
      <c r="ED337" s="276"/>
      <c r="EE337" s="276"/>
      <c r="EF337" s="276"/>
      <c r="EG337" s="276"/>
      <c r="EH337" s="276"/>
      <c r="EI337" s="276"/>
      <c r="EJ337" s="276"/>
      <c r="EK337" s="276"/>
      <c r="EL337" s="276"/>
      <c r="EM337" s="276"/>
      <c r="EN337" s="276"/>
      <c r="EO337" s="276"/>
      <c r="EP337" s="276"/>
      <c r="EQ337" s="276"/>
      <c r="ER337" s="276"/>
      <c r="ES337" s="276"/>
      <c r="ET337" s="276"/>
    </row>
    <row r="338" spans="41:150" x14ac:dyDescent="0.25">
      <c r="AO338" s="276"/>
      <c r="AP338" s="276"/>
      <c r="BS338" s="276"/>
      <c r="BT338" s="277"/>
      <c r="BU338" s="276"/>
      <c r="BV338" s="277"/>
      <c r="BW338" s="276"/>
      <c r="BX338" s="277"/>
      <c r="BY338" s="276"/>
      <c r="BZ338" s="276"/>
      <c r="CA338" s="277"/>
      <c r="CB338" s="276"/>
      <c r="CC338" s="276"/>
      <c r="CD338" s="276"/>
      <c r="CE338" s="276"/>
      <c r="CF338" s="276"/>
      <c r="CG338" s="276"/>
      <c r="CH338" s="276"/>
      <c r="CI338" s="277"/>
      <c r="CJ338" s="276"/>
      <c r="CK338" s="277"/>
      <c r="CL338" s="276"/>
      <c r="CM338" s="277"/>
      <c r="CN338" s="276"/>
      <c r="CO338" s="277"/>
      <c r="CP338" s="276"/>
      <c r="CQ338" s="277"/>
      <c r="CR338" s="276"/>
      <c r="CS338" s="276"/>
      <c r="CT338" s="277"/>
      <c r="CU338" s="276"/>
      <c r="CV338" s="276"/>
      <c r="CW338" s="277"/>
      <c r="CX338" s="276"/>
      <c r="CY338" s="276"/>
      <c r="CZ338" s="276"/>
      <c r="DA338" s="276"/>
      <c r="DB338" s="277"/>
      <c r="DC338" s="276"/>
      <c r="DD338" s="276"/>
      <c r="DE338" s="277"/>
      <c r="DF338" s="276"/>
      <c r="DG338" s="276"/>
      <c r="DH338" s="277"/>
      <c r="DI338" s="276"/>
      <c r="DJ338" s="276"/>
      <c r="DK338" s="276"/>
      <c r="DL338" s="276"/>
      <c r="DM338" s="277"/>
      <c r="DN338" s="276"/>
      <c r="DO338" s="276"/>
      <c r="DP338" s="277"/>
      <c r="DQ338" s="276"/>
      <c r="DR338" s="276"/>
      <c r="DS338" s="276"/>
      <c r="DT338" s="276"/>
      <c r="DU338" s="276"/>
      <c r="DV338" s="276"/>
      <c r="DW338" s="276"/>
      <c r="DX338" s="276"/>
      <c r="DY338" s="276"/>
      <c r="DZ338" s="276"/>
      <c r="EA338" s="276"/>
      <c r="EB338" s="276"/>
      <c r="EC338" s="276"/>
      <c r="ED338" s="276"/>
      <c r="EE338" s="276"/>
      <c r="EF338" s="276"/>
      <c r="EG338" s="276"/>
      <c r="EH338" s="276"/>
      <c r="EI338" s="276"/>
      <c r="EJ338" s="276"/>
      <c r="EK338" s="276"/>
      <c r="EL338" s="276"/>
      <c r="EM338" s="276"/>
      <c r="EN338" s="276"/>
      <c r="EO338" s="276"/>
      <c r="EP338" s="276"/>
      <c r="EQ338" s="276"/>
      <c r="ER338" s="276"/>
      <c r="ES338" s="276"/>
      <c r="ET338" s="276"/>
    </row>
    <row r="339" spans="41:150" x14ac:dyDescent="0.25">
      <c r="AO339" s="276"/>
      <c r="AP339" s="276"/>
      <c r="BS339" s="276"/>
      <c r="BT339" s="277"/>
      <c r="BU339" s="276"/>
      <c r="BV339" s="277"/>
      <c r="BW339" s="276"/>
      <c r="BX339" s="277"/>
      <c r="BY339" s="276"/>
      <c r="BZ339" s="276"/>
      <c r="CA339" s="277"/>
      <c r="CB339" s="276"/>
      <c r="CC339" s="276"/>
      <c r="CD339" s="276"/>
      <c r="CE339" s="276"/>
      <c r="CF339" s="276"/>
      <c r="CG339" s="276"/>
      <c r="CH339" s="276"/>
      <c r="CI339" s="277"/>
      <c r="CJ339" s="276"/>
      <c r="CK339" s="277"/>
      <c r="CL339" s="276"/>
      <c r="CM339" s="277"/>
      <c r="CN339" s="276"/>
      <c r="CO339" s="277"/>
      <c r="CP339" s="276"/>
      <c r="CQ339" s="277"/>
      <c r="CR339" s="276"/>
      <c r="CS339" s="276"/>
      <c r="CT339" s="277"/>
      <c r="CU339" s="276"/>
      <c r="CV339" s="276"/>
      <c r="CW339" s="277"/>
      <c r="CX339" s="276"/>
      <c r="CY339" s="276"/>
      <c r="CZ339" s="276"/>
      <c r="DA339" s="276"/>
      <c r="DB339" s="277"/>
      <c r="DC339" s="276"/>
      <c r="DD339" s="276"/>
      <c r="DE339" s="277"/>
      <c r="DF339" s="276"/>
      <c r="DG339" s="276"/>
      <c r="DH339" s="277"/>
      <c r="DI339" s="276"/>
      <c r="DJ339" s="276"/>
      <c r="DK339" s="276"/>
      <c r="DL339" s="276"/>
      <c r="DM339" s="277"/>
      <c r="DN339" s="276"/>
      <c r="DO339" s="276"/>
      <c r="DP339" s="277"/>
      <c r="DQ339" s="276"/>
      <c r="DR339" s="276"/>
      <c r="DS339" s="276"/>
      <c r="DT339" s="276"/>
      <c r="DU339" s="276"/>
      <c r="DV339" s="276"/>
      <c r="DW339" s="276"/>
      <c r="DX339" s="276"/>
      <c r="DY339" s="276"/>
      <c r="DZ339" s="276"/>
      <c r="EA339" s="276"/>
      <c r="EB339" s="276"/>
      <c r="EC339" s="276"/>
      <c r="ED339" s="276"/>
      <c r="EE339" s="276"/>
      <c r="EF339" s="276"/>
      <c r="EG339" s="276"/>
      <c r="EH339" s="276"/>
      <c r="EI339" s="276"/>
      <c r="EJ339" s="276"/>
      <c r="EK339" s="276"/>
      <c r="EL339" s="276"/>
      <c r="EM339" s="276"/>
      <c r="EN339" s="276"/>
      <c r="EO339" s="276"/>
      <c r="EP339" s="276"/>
      <c r="EQ339" s="276"/>
      <c r="ER339" s="276"/>
      <c r="ES339" s="276"/>
      <c r="ET339" s="276"/>
    </row>
    <row r="340" spans="41:150" x14ac:dyDescent="0.25">
      <c r="AO340" s="276"/>
      <c r="AP340" s="276"/>
      <c r="BS340" s="276"/>
      <c r="BT340" s="277"/>
      <c r="BU340" s="276"/>
      <c r="BV340" s="277"/>
      <c r="BW340" s="276"/>
      <c r="BX340" s="277"/>
      <c r="BY340" s="276"/>
      <c r="BZ340" s="276"/>
      <c r="CA340" s="277"/>
      <c r="CB340" s="276"/>
      <c r="CC340" s="276"/>
      <c r="CD340" s="276"/>
      <c r="CE340" s="276"/>
      <c r="CF340" s="276"/>
      <c r="CG340" s="276"/>
      <c r="CH340" s="276"/>
      <c r="CI340" s="277"/>
      <c r="CJ340" s="276"/>
      <c r="CK340" s="277"/>
      <c r="CL340" s="276"/>
      <c r="CM340" s="277"/>
      <c r="CN340" s="276"/>
      <c r="CO340" s="277"/>
      <c r="CP340" s="276"/>
      <c r="CQ340" s="277"/>
      <c r="CR340" s="276"/>
      <c r="CS340" s="276"/>
      <c r="CT340" s="277"/>
      <c r="CU340" s="276"/>
      <c r="CV340" s="276"/>
      <c r="CW340" s="277"/>
      <c r="CX340" s="276"/>
      <c r="CY340" s="276"/>
      <c r="CZ340" s="276"/>
      <c r="DA340" s="276"/>
      <c r="DB340" s="277"/>
      <c r="DC340" s="276"/>
      <c r="DD340" s="276"/>
      <c r="DE340" s="277"/>
      <c r="DF340" s="276"/>
      <c r="DG340" s="276"/>
      <c r="DH340" s="277"/>
      <c r="DI340" s="276"/>
      <c r="DJ340" s="276"/>
      <c r="DK340" s="276"/>
      <c r="DL340" s="276"/>
      <c r="DM340" s="277"/>
      <c r="DN340" s="276"/>
      <c r="DO340" s="276"/>
      <c r="DP340" s="277"/>
      <c r="DQ340" s="276"/>
      <c r="DR340" s="276"/>
      <c r="DS340" s="276"/>
      <c r="DT340" s="276"/>
      <c r="DU340" s="276"/>
      <c r="DV340" s="276"/>
      <c r="DW340" s="276"/>
      <c r="DX340" s="276"/>
      <c r="DY340" s="276"/>
      <c r="DZ340" s="276"/>
      <c r="EA340" s="276"/>
      <c r="EB340" s="276"/>
      <c r="EC340" s="276"/>
      <c r="ED340" s="276"/>
      <c r="EE340" s="276"/>
      <c r="EF340" s="276"/>
      <c r="EG340" s="276"/>
      <c r="EH340" s="276"/>
      <c r="EI340" s="276"/>
      <c r="EJ340" s="276"/>
      <c r="EK340" s="276"/>
      <c r="EL340" s="276"/>
      <c r="EM340" s="276"/>
      <c r="EN340" s="276"/>
      <c r="EO340" s="276"/>
      <c r="EP340" s="276"/>
      <c r="EQ340" s="276"/>
      <c r="ER340" s="276"/>
      <c r="ES340" s="276"/>
      <c r="ET340" s="276"/>
    </row>
    <row r="341" spans="41:150" x14ac:dyDescent="0.25">
      <c r="AO341" s="276"/>
      <c r="AP341" s="276"/>
      <c r="BS341" s="276"/>
      <c r="BT341" s="277"/>
      <c r="BU341" s="276"/>
      <c r="BV341" s="277"/>
      <c r="BW341" s="276"/>
      <c r="BX341" s="277"/>
      <c r="BY341" s="276"/>
      <c r="BZ341" s="276"/>
      <c r="CA341" s="277"/>
      <c r="CB341" s="276"/>
      <c r="CC341" s="276"/>
      <c r="CD341" s="276"/>
      <c r="CE341" s="276"/>
      <c r="CF341" s="276"/>
      <c r="CG341" s="276"/>
      <c r="CH341" s="276"/>
      <c r="CI341" s="277"/>
      <c r="CJ341" s="276"/>
      <c r="CK341" s="277"/>
      <c r="CL341" s="276"/>
      <c r="CM341" s="277"/>
      <c r="CN341" s="276"/>
      <c r="CO341" s="277"/>
      <c r="CP341" s="276"/>
      <c r="CQ341" s="277"/>
      <c r="CR341" s="276"/>
      <c r="CS341" s="276"/>
      <c r="CT341" s="277"/>
      <c r="CU341" s="276"/>
      <c r="CV341" s="276"/>
      <c r="CW341" s="277"/>
      <c r="CX341" s="276"/>
      <c r="CY341" s="276"/>
      <c r="CZ341" s="276"/>
      <c r="DA341" s="276"/>
      <c r="DB341" s="277"/>
      <c r="DC341" s="276"/>
      <c r="DD341" s="276"/>
      <c r="DE341" s="277"/>
      <c r="DF341" s="276"/>
      <c r="DG341" s="276"/>
      <c r="DH341" s="277"/>
      <c r="DI341" s="276"/>
      <c r="DJ341" s="276"/>
      <c r="DK341" s="276"/>
      <c r="DL341" s="276"/>
      <c r="DM341" s="277"/>
      <c r="DN341" s="276"/>
      <c r="DO341" s="276"/>
      <c r="DP341" s="277"/>
      <c r="DQ341" s="276"/>
      <c r="DR341" s="276"/>
      <c r="DS341" s="276"/>
      <c r="DT341" s="276"/>
      <c r="DU341" s="276"/>
      <c r="DV341" s="276"/>
      <c r="DW341" s="276"/>
      <c r="DX341" s="276"/>
      <c r="DY341" s="276"/>
      <c r="DZ341" s="276"/>
      <c r="EA341" s="276"/>
      <c r="EB341" s="276"/>
      <c r="EC341" s="276"/>
      <c r="ED341" s="276"/>
      <c r="EE341" s="276"/>
      <c r="EF341" s="276"/>
      <c r="EG341" s="276"/>
      <c r="EH341" s="276"/>
      <c r="EI341" s="276"/>
      <c r="EJ341" s="276"/>
      <c r="EK341" s="276"/>
      <c r="EL341" s="276"/>
      <c r="EM341" s="276"/>
      <c r="EN341" s="276"/>
      <c r="EO341" s="276"/>
      <c r="EP341" s="276"/>
      <c r="EQ341" s="276"/>
      <c r="ER341" s="276"/>
      <c r="ES341" s="276"/>
      <c r="ET341" s="276"/>
    </row>
    <row r="342" spans="41:150" x14ac:dyDescent="0.25">
      <c r="AO342" s="276"/>
      <c r="AP342" s="276"/>
      <c r="BS342" s="276"/>
      <c r="BT342" s="277"/>
      <c r="BU342" s="276"/>
      <c r="BV342" s="277"/>
      <c r="BW342" s="276"/>
      <c r="BX342" s="277"/>
      <c r="BY342" s="276"/>
      <c r="BZ342" s="276"/>
      <c r="CA342" s="277"/>
      <c r="CB342" s="276"/>
      <c r="CC342" s="276"/>
      <c r="CD342" s="276"/>
      <c r="CE342" s="276"/>
      <c r="CF342" s="276"/>
      <c r="CG342" s="276"/>
      <c r="CH342" s="276"/>
      <c r="CI342" s="277"/>
      <c r="CJ342" s="276"/>
      <c r="CK342" s="277"/>
      <c r="CL342" s="276"/>
      <c r="CM342" s="277"/>
      <c r="CN342" s="276"/>
      <c r="CO342" s="277"/>
      <c r="CP342" s="276"/>
      <c r="CQ342" s="277"/>
      <c r="CR342" s="276"/>
      <c r="CS342" s="276"/>
      <c r="CT342" s="277"/>
      <c r="CU342" s="276"/>
      <c r="CV342" s="276"/>
      <c r="CW342" s="277"/>
      <c r="CX342" s="276"/>
      <c r="CY342" s="276"/>
      <c r="CZ342" s="276"/>
      <c r="DA342" s="276"/>
      <c r="DB342" s="277"/>
      <c r="DC342" s="276"/>
      <c r="DD342" s="276"/>
      <c r="DE342" s="277"/>
      <c r="DF342" s="276"/>
      <c r="DG342" s="276"/>
      <c r="DH342" s="277"/>
      <c r="DI342" s="276"/>
      <c r="DJ342" s="276"/>
      <c r="DK342" s="276"/>
      <c r="DL342" s="276"/>
      <c r="DM342" s="277"/>
      <c r="DN342" s="276"/>
      <c r="DO342" s="276"/>
      <c r="DP342" s="277"/>
      <c r="DQ342" s="276"/>
      <c r="DR342" s="276"/>
      <c r="DS342" s="276"/>
      <c r="DT342" s="276"/>
      <c r="DU342" s="276"/>
      <c r="DV342" s="276"/>
      <c r="DW342" s="276"/>
      <c r="DX342" s="276"/>
      <c r="DY342" s="276"/>
      <c r="DZ342" s="276"/>
      <c r="EA342" s="276"/>
      <c r="EB342" s="276"/>
      <c r="EC342" s="276"/>
      <c r="ED342" s="276"/>
      <c r="EE342" s="276"/>
      <c r="EF342" s="276"/>
      <c r="EG342" s="276"/>
      <c r="EH342" s="276"/>
      <c r="EI342" s="276"/>
      <c r="EJ342" s="276"/>
      <c r="EK342" s="276"/>
      <c r="EL342" s="276"/>
      <c r="EM342" s="276"/>
      <c r="EN342" s="276"/>
      <c r="EO342" s="276"/>
      <c r="EP342" s="276"/>
      <c r="EQ342" s="276"/>
      <c r="ER342" s="276"/>
      <c r="ES342" s="276"/>
      <c r="ET342" s="276"/>
    </row>
    <row r="343" spans="41:150" x14ac:dyDescent="0.25">
      <c r="AO343" s="276"/>
      <c r="AP343" s="276"/>
      <c r="BS343" s="276"/>
      <c r="BT343" s="277"/>
      <c r="BU343" s="276"/>
      <c r="BV343" s="277"/>
      <c r="BW343" s="276"/>
      <c r="BX343" s="277"/>
      <c r="BY343" s="276"/>
      <c r="BZ343" s="276"/>
      <c r="CA343" s="277"/>
      <c r="CB343" s="276"/>
      <c r="CC343" s="276"/>
      <c r="CD343" s="276"/>
      <c r="CE343" s="276"/>
      <c r="CF343" s="276"/>
      <c r="CG343" s="276"/>
      <c r="CH343" s="276"/>
      <c r="CI343" s="277"/>
      <c r="CJ343" s="276"/>
      <c r="CK343" s="277"/>
      <c r="CL343" s="276"/>
      <c r="CM343" s="277"/>
      <c r="CN343" s="276"/>
      <c r="CO343" s="277"/>
      <c r="CP343" s="276"/>
      <c r="CQ343" s="277"/>
      <c r="CR343" s="276"/>
      <c r="CS343" s="276"/>
      <c r="CT343" s="277"/>
      <c r="CU343" s="276"/>
      <c r="CV343" s="276"/>
      <c r="CW343" s="277"/>
      <c r="CX343" s="276"/>
      <c r="CY343" s="276"/>
      <c r="CZ343" s="276"/>
      <c r="DA343" s="276"/>
      <c r="DB343" s="277"/>
      <c r="DC343" s="276"/>
      <c r="DD343" s="276"/>
      <c r="DE343" s="277"/>
      <c r="DF343" s="276"/>
      <c r="DG343" s="276"/>
      <c r="DH343" s="277"/>
      <c r="DI343" s="276"/>
      <c r="DJ343" s="276"/>
      <c r="DK343" s="276"/>
      <c r="DL343" s="276"/>
      <c r="DM343" s="277"/>
      <c r="DN343" s="276"/>
      <c r="DO343" s="276"/>
      <c r="DP343" s="277"/>
      <c r="DQ343" s="276"/>
      <c r="DR343" s="276"/>
      <c r="DS343" s="276"/>
      <c r="DT343" s="276"/>
      <c r="DU343" s="276"/>
      <c r="DV343" s="276"/>
      <c r="DW343" s="276"/>
      <c r="DX343" s="276"/>
      <c r="DY343" s="276"/>
      <c r="DZ343" s="276"/>
      <c r="EA343" s="276"/>
      <c r="EB343" s="276"/>
      <c r="EC343" s="276"/>
      <c r="ED343" s="276"/>
      <c r="EE343" s="276"/>
      <c r="EF343" s="276"/>
      <c r="EG343" s="276"/>
      <c r="EH343" s="276"/>
      <c r="EI343" s="276"/>
      <c r="EJ343" s="276"/>
      <c r="EK343" s="276"/>
      <c r="EL343" s="276"/>
      <c r="EM343" s="276"/>
      <c r="EN343" s="276"/>
      <c r="EO343" s="276"/>
      <c r="EP343" s="276"/>
      <c r="EQ343" s="276"/>
      <c r="ER343" s="276"/>
      <c r="ES343" s="276"/>
      <c r="ET343" s="276"/>
    </row>
    <row r="344" spans="41:150" x14ac:dyDescent="0.25">
      <c r="AO344" s="276"/>
      <c r="AP344" s="276"/>
      <c r="BS344" s="276"/>
      <c r="BT344" s="277"/>
      <c r="BU344" s="276"/>
      <c r="BV344" s="277"/>
      <c r="BW344" s="276"/>
      <c r="BX344" s="277"/>
      <c r="BY344" s="276"/>
      <c r="BZ344" s="276"/>
      <c r="CA344" s="277"/>
      <c r="CB344" s="276"/>
      <c r="CC344" s="276"/>
      <c r="CD344" s="276"/>
      <c r="CE344" s="276"/>
      <c r="CF344" s="276"/>
      <c r="CG344" s="276"/>
      <c r="CH344" s="276"/>
      <c r="CI344" s="277"/>
      <c r="CJ344" s="276"/>
      <c r="CK344" s="277"/>
      <c r="CL344" s="276"/>
      <c r="CM344" s="277"/>
      <c r="CN344" s="276"/>
      <c r="CO344" s="277"/>
      <c r="CP344" s="276"/>
      <c r="CQ344" s="277"/>
      <c r="CR344" s="276"/>
      <c r="CS344" s="276"/>
      <c r="CT344" s="277"/>
      <c r="CU344" s="276"/>
      <c r="CV344" s="276"/>
      <c r="CW344" s="277"/>
      <c r="CX344" s="276"/>
      <c r="CY344" s="276"/>
      <c r="CZ344" s="276"/>
      <c r="DA344" s="276"/>
      <c r="DB344" s="277"/>
      <c r="DC344" s="276"/>
      <c r="DD344" s="276"/>
      <c r="DE344" s="277"/>
      <c r="DF344" s="276"/>
      <c r="DG344" s="276"/>
      <c r="DH344" s="277"/>
      <c r="DI344" s="276"/>
      <c r="DJ344" s="276"/>
      <c r="DK344" s="276"/>
      <c r="DL344" s="276"/>
      <c r="DM344" s="277"/>
      <c r="DN344" s="276"/>
      <c r="DO344" s="276"/>
      <c r="DP344" s="277"/>
      <c r="DQ344" s="276"/>
      <c r="DR344" s="276"/>
      <c r="DS344" s="276"/>
      <c r="DT344" s="276"/>
      <c r="DU344" s="276"/>
      <c r="DV344" s="276"/>
      <c r="DW344" s="276"/>
      <c r="DX344" s="276"/>
      <c r="DY344" s="276"/>
      <c r="DZ344" s="276"/>
      <c r="EA344" s="276"/>
      <c r="EB344" s="276"/>
      <c r="EC344" s="276"/>
      <c r="ED344" s="276"/>
      <c r="EE344" s="276"/>
      <c r="EF344" s="276"/>
      <c r="EG344" s="276"/>
      <c r="EH344" s="276"/>
      <c r="EI344" s="276"/>
      <c r="EJ344" s="276"/>
      <c r="EK344" s="276"/>
      <c r="EL344" s="276"/>
      <c r="EM344" s="276"/>
      <c r="EN344" s="276"/>
      <c r="EO344" s="276"/>
      <c r="EP344" s="276"/>
      <c r="EQ344" s="276"/>
      <c r="ER344" s="276"/>
      <c r="ES344" s="276"/>
      <c r="ET344" s="276"/>
    </row>
    <row r="345" spans="41:150" x14ac:dyDescent="0.25">
      <c r="AO345" s="276"/>
      <c r="AP345" s="276"/>
      <c r="BS345" s="276"/>
      <c r="BT345" s="277"/>
      <c r="BU345" s="276"/>
      <c r="BV345" s="277"/>
      <c r="BW345" s="276"/>
      <c r="BX345" s="277"/>
      <c r="BY345" s="276"/>
      <c r="BZ345" s="276"/>
      <c r="CA345" s="277"/>
      <c r="CB345" s="276"/>
      <c r="CC345" s="276"/>
      <c r="CD345" s="276"/>
      <c r="CE345" s="276"/>
      <c r="CF345" s="276"/>
      <c r="CG345" s="276"/>
      <c r="CH345" s="276"/>
      <c r="CI345" s="277"/>
      <c r="CJ345" s="276"/>
      <c r="CK345" s="277"/>
      <c r="CL345" s="276"/>
      <c r="CM345" s="277"/>
      <c r="CN345" s="276"/>
      <c r="CO345" s="277"/>
      <c r="CP345" s="276"/>
      <c r="CQ345" s="277"/>
      <c r="CR345" s="276"/>
      <c r="CS345" s="276"/>
      <c r="CT345" s="277"/>
      <c r="CU345" s="276"/>
      <c r="CV345" s="276"/>
      <c r="CW345" s="277"/>
      <c r="CX345" s="276"/>
      <c r="CY345" s="276"/>
      <c r="CZ345" s="276"/>
      <c r="DA345" s="276"/>
      <c r="DB345" s="277"/>
      <c r="DC345" s="276"/>
      <c r="DD345" s="276"/>
      <c r="DE345" s="277"/>
      <c r="DF345" s="276"/>
      <c r="DG345" s="276"/>
      <c r="DH345" s="277"/>
      <c r="DI345" s="276"/>
      <c r="DJ345" s="276"/>
      <c r="DK345" s="276"/>
      <c r="DL345" s="276"/>
      <c r="DM345" s="277"/>
      <c r="DN345" s="276"/>
      <c r="DO345" s="276"/>
      <c r="DP345" s="277"/>
      <c r="DQ345" s="276"/>
      <c r="DR345" s="276"/>
      <c r="DS345" s="276"/>
      <c r="DT345" s="276"/>
      <c r="DU345" s="276"/>
      <c r="DV345" s="276"/>
      <c r="DW345" s="276"/>
      <c r="DX345" s="276"/>
      <c r="DY345" s="276"/>
      <c r="DZ345" s="276"/>
      <c r="EA345" s="276"/>
      <c r="EB345" s="276"/>
      <c r="EC345" s="276"/>
      <c r="ED345" s="276"/>
      <c r="EE345" s="276"/>
      <c r="EF345" s="276"/>
      <c r="EG345" s="276"/>
      <c r="EH345" s="276"/>
      <c r="EI345" s="276"/>
      <c r="EJ345" s="276"/>
      <c r="EK345" s="276"/>
      <c r="EL345" s="276"/>
      <c r="EM345" s="276"/>
      <c r="EN345" s="276"/>
      <c r="EO345" s="276"/>
      <c r="EP345" s="276"/>
      <c r="EQ345" s="276"/>
      <c r="ER345" s="276"/>
      <c r="ES345" s="276"/>
      <c r="ET345" s="276"/>
    </row>
    <row r="346" spans="41:150" x14ac:dyDescent="0.25">
      <c r="AO346" s="276"/>
      <c r="AP346" s="276"/>
      <c r="BS346" s="276"/>
      <c r="BT346" s="277"/>
      <c r="BU346" s="276"/>
      <c r="BV346" s="277"/>
      <c r="BW346" s="276"/>
      <c r="BX346" s="277"/>
      <c r="BY346" s="276"/>
      <c r="BZ346" s="276"/>
      <c r="CA346" s="277"/>
      <c r="CB346" s="276"/>
      <c r="CC346" s="276"/>
      <c r="CD346" s="276"/>
      <c r="CE346" s="276"/>
      <c r="CF346" s="276"/>
      <c r="CG346" s="276"/>
      <c r="CH346" s="276"/>
      <c r="CI346" s="277"/>
      <c r="CJ346" s="276"/>
      <c r="CK346" s="277"/>
      <c r="CL346" s="276"/>
      <c r="CM346" s="277"/>
      <c r="CN346" s="276"/>
      <c r="CO346" s="277"/>
      <c r="CP346" s="276"/>
      <c r="CQ346" s="277"/>
      <c r="CR346" s="276"/>
      <c r="CS346" s="276"/>
      <c r="CT346" s="277"/>
      <c r="CU346" s="276"/>
      <c r="CV346" s="276"/>
      <c r="CW346" s="277"/>
      <c r="CX346" s="276"/>
      <c r="CY346" s="276"/>
      <c r="CZ346" s="276"/>
      <c r="DA346" s="276"/>
      <c r="DB346" s="277"/>
      <c r="DC346" s="276"/>
      <c r="DD346" s="276"/>
      <c r="DE346" s="277"/>
      <c r="DF346" s="276"/>
      <c r="DG346" s="276"/>
      <c r="DH346" s="277"/>
      <c r="DI346" s="276"/>
      <c r="DJ346" s="276"/>
      <c r="DK346" s="276"/>
      <c r="DL346" s="276"/>
      <c r="DM346" s="277"/>
      <c r="DN346" s="276"/>
      <c r="DO346" s="276"/>
      <c r="DP346" s="277"/>
      <c r="DQ346" s="276"/>
      <c r="DR346" s="276"/>
      <c r="DS346" s="276"/>
      <c r="DT346" s="276"/>
      <c r="DU346" s="276"/>
      <c r="DV346" s="276"/>
      <c r="DW346" s="276"/>
      <c r="DX346" s="276"/>
      <c r="DY346" s="276"/>
      <c r="DZ346" s="276"/>
      <c r="EA346" s="276"/>
      <c r="EB346" s="276"/>
      <c r="EC346" s="276"/>
      <c r="ED346" s="276"/>
      <c r="EE346" s="276"/>
      <c r="EF346" s="276"/>
      <c r="EG346" s="276"/>
      <c r="EH346" s="276"/>
      <c r="EI346" s="276"/>
      <c r="EJ346" s="276"/>
      <c r="EK346" s="276"/>
      <c r="EL346" s="276"/>
      <c r="EM346" s="276"/>
      <c r="EN346" s="276"/>
      <c r="EO346" s="276"/>
      <c r="EP346" s="276"/>
      <c r="EQ346" s="276"/>
      <c r="ER346" s="276"/>
      <c r="ES346" s="276"/>
      <c r="ET346" s="276"/>
    </row>
    <row r="347" spans="41:150" x14ac:dyDescent="0.25">
      <c r="AO347" s="276"/>
      <c r="AP347" s="276"/>
      <c r="BS347" s="276"/>
      <c r="BT347" s="277"/>
      <c r="BU347" s="276"/>
      <c r="BV347" s="277"/>
      <c r="BW347" s="276"/>
      <c r="BX347" s="277"/>
      <c r="BY347" s="276"/>
      <c r="BZ347" s="276"/>
      <c r="CA347" s="277"/>
      <c r="CB347" s="276"/>
      <c r="CC347" s="276"/>
      <c r="CD347" s="276"/>
      <c r="CE347" s="276"/>
      <c r="CF347" s="276"/>
      <c r="CG347" s="276"/>
      <c r="CH347" s="276"/>
      <c r="CI347" s="277"/>
      <c r="CJ347" s="276"/>
      <c r="CK347" s="277"/>
      <c r="CL347" s="276"/>
      <c r="CM347" s="277"/>
      <c r="CN347" s="276"/>
      <c r="CO347" s="277"/>
      <c r="CP347" s="276"/>
      <c r="CQ347" s="277"/>
      <c r="CR347" s="276"/>
      <c r="CS347" s="276"/>
      <c r="CT347" s="277"/>
      <c r="CU347" s="276"/>
      <c r="CV347" s="276"/>
      <c r="CW347" s="277"/>
      <c r="CX347" s="276"/>
      <c r="CY347" s="276"/>
      <c r="CZ347" s="276"/>
      <c r="DA347" s="276"/>
      <c r="DB347" s="277"/>
      <c r="DC347" s="276"/>
      <c r="DD347" s="276"/>
      <c r="DE347" s="277"/>
      <c r="DF347" s="276"/>
      <c r="DG347" s="276"/>
      <c r="DH347" s="277"/>
      <c r="DI347" s="276"/>
      <c r="DJ347" s="276"/>
      <c r="DK347" s="276"/>
      <c r="DL347" s="276"/>
      <c r="DM347" s="277"/>
      <c r="DN347" s="276"/>
      <c r="DO347" s="276"/>
      <c r="DP347" s="277"/>
      <c r="DQ347" s="276"/>
      <c r="DR347" s="276"/>
      <c r="DS347" s="276"/>
      <c r="DT347" s="276"/>
      <c r="DU347" s="276"/>
      <c r="DV347" s="276"/>
      <c r="DW347" s="276"/>
      <c r="DX347" s="276"/>
      <c r="DY347" s="276"/>
      <c r="DZ347" s="276"/>
      <c r="EA347" s="276"/>
      <c r="EB347" s="276"/>
      <c r="EC347" s="276"/>
      <c r="ED347" s="276"/>
      <c r="EE347" s="276"/>
      <c r="EF347" s="276"/>
      <c r="EG347" s="276"/>
      <c r="EH347" s="276"/>
      <c r="EI347" s="276"/>
      <c r="EJ347" s="276"/>
      <c r="EK347" s="276"/>
      <c r="EL347" s="276"/>
      <c r="EM347" s="276"/>
      <c r="EN347" s="276"/>
      <c r="EO347" s="276"/>
      <c r="EP347" s="276"/>
      <c r="EQ347" s="276"/>
      <c r="ER347" s="276"/>
      <c r="ES347" s="276"/>
      <c r="ET347" s="276"/>
    </row>
    <row r="348" spans="41:150" x14ac:dyDescent="0.25">
      <c r="AO348" s="276"/>
      <c r="AP348" s="276"/>
      <c r="BS348" s="276"/>
      <c r="BT348" s="277"/>
      <c r="BU348" s="276"/>
      <c r="BV348" s="277"/>
      <c r="BW348" s="276"/>
      <c r="BX348" s="277"/>
      <c r="BY348" s="276"/>
      <c r="BZ348" s="276"/>
      <c r="CA348" s="277"/>
      <c r="CB348" s="276"/>
      <c r="CC348" s="276"/>
      <c r="CD348" s="276"/>
      <c r="CE348" s="276"/>
      <c r="CF348" s="276"/>
      <c r="CG348" s="276"/>
      <c r="CH348" s="276"/>
      <c r="CI348" s="277"/>
      <c r="CJ348" s="276"/>
      <c r="CK348" s="277"/>
      <c r="CL348" s="276"/>
      <c r="CM348" s="277"/>
      <c r="CN348" s="276"/>
      <c r="CO348" s="277"/>
      <c r="CP348" s="276"/>
      <c r="CQ348" s="277"/>
      <c r="CR348" s="276"/>
      <c r="CS348" s="276"/>
      <c r="CT348" s="277"/>
      <c r="CU348" s="276"/>
      <c r="CV348" s="276"/>
      <c r="CW348" s="277"/>
      <c r="CX348" s="276"/>
      <c r="CY348" s="276"/>
      <c r="CZ348" s="276"/>
      <c r="DA348" s="276"/>
      <c r="DB348" s="277"/>
      <c r="DC348" s="276"/>
      <c r="DD348" s="276"/>
      <c r="DE348" s="277"/>
      <c r="DF348" s="276"/>
      <c r="DG348" s="276"/>
      <c r="DH348" s="277"/>
      <c r="DI348" s="276"/>
      <c r="DJ348" s="276"/>
      <c r="DK348" s="276"/>
      <c r="DL348" s="276"/>
      <c r="DM348" s="277"/>
      <c r="DN348" s="276"/>
      <c r="DO348" s="276"/>
      <c r="DP348" s="277"/>
      <c r="DQ348" s="276"/>
      <c r="DR348" s="276"/>
      <c r="DS348" s="276"/>
      <c r="DT348" s="276"/>
      <c r="DU348" s="276"/>
      <c r="DV348" s="276"/>
      <c r="DW348" s="276"/>
      <c r="DX348" s="276"/>
      <c r="DY348" s="276"/>
      <c r="DZ348" s="276"/>
      <c r="EA348" s="276"/>
      <c r="EB348" s="276"/>
      <c r="EC348" s="276"/>
      <c r="ED348" s="276"/>
      <c r="EE348" s="276"/>
      <c r="EF348" s="276"/>
      <c r="EG348" s="276"/>
      <c r="EH348" s="276"/>
      <c r="EI348" s="276"/>
      <c r="EJ348" s="276"/>
      <c r="EK348" s="276"/>
      <c r="EL348" s="276"/>
      <c r="EM348" s="276"/>
      <c r="EN348" s="276"/>
      <c r="EO348" s="276"/>
      <c r="EP348" s="276"/>
      <c r="EQ348" s="276"/>
      <c r="ER348" s="276"/>
      <c r="ES348" s="276"/>
      <c r="ET348" s="276"/>
    </row>
    <row r="349" spans="41:150" x14ac:dyDescent="0.25">
      <c r="AO349" s="276"/>
      <c r="AP349" s="276"/>
      <c r="BS349" s="276"/>
      <c r="BT349" s="277"/>
      <c r="BU349" s="276"/>
      <c r="BV349" s="277"/>
      <c r="BW349" s="276"/>
      <c r="BX349" s="277"/>
      <c r="BY349" s="276"/>
      <c r="BZ349" s="276"/>
      <c r="CA349" s="277"/>
      <c r="CB349" s="276"/>
      <c r="CC349" s="276"/>
      <c r="CD349" s="276"/>
      <c r="CE349" s="276"/>
      <c r="CF349" s="276"/>
      <c r="CG349" s="276"/>
      <c r="CH349" s="276"/>
      <c r="CI349" s="277"/>
      <c r="CJ349" s="276"/>
      <c r="CK349" s="277"/>
      <c r="CL349" s="276"/>
      <c r="CM349" s="277"/>
      <c r="CN349" s="276"/>
      <c r="CO349" s="277"/>
      <c r="CP349" s="276"/>
      <c r="CQ349" s="277"/>
      <c r="CR349" s="276"/>
      <c r="CS349" s="276"/>
      <c r="CT349" s="277"/>
      <c r="CU349" s="276"/>
      <c r="CV349" s="276"/>
      <c r="CW349" s="277"/>
      <c r="CX349" s="276"/>
      <c r="CY349" s="276"/>
      <c r="CZ349" s="276"/>
      <c r="DA349" s="276"/>
      <c r="DB349" s="277"/>
      <c r="DC349" s="276"/>
      <c r="DD349" s="276"/>
      <c r="DE349" s="277"/>
      <c r="DF349" s="276"/>
      <c r="DG349" s="276"/>
      <c r="DH349" s="277"/>
      <c r="DI349" s="276"/>
      <c r="DJ349" s="276"/>
      <c r="DK349" s="276"/>
      <c r="DL349" s="276"/>
      <c r="DM349" s="277"/>
      <c r="DN349" s="276"/>
      <c r="DO349" s="276"/>
      <c r="DP349" s="277"/>
      <c r="DQ349" s="276"/>
      <c r="DR349" s="276"/>
      <c r="DS349" s="276"/>
      <c r="DT349" s="276"/>
      <c r="DU349" s="276"/>
      <c r="DV349" s="276"/>
      <c r="DW349" s="276"/>
      <c r="DX349" s="276"/>
      <c r="DY349" s="276"/>
      <c r="DZ349" s="276"/>
      <c r="EA349" s="276"/>
      <c r="EB349" s="276"/>
      <c r="EC349" s="276"/>
      <c r="ED349" s="276"/>
      <c r="EE349" s="276"/>
      <c r="EF349" s="276"/>
      <c r="EG349" s="276"/>
      <c r="EH349" s="276"/>
      <c r="EI349" s="276"/>
      <c r="EJ349" s="276"/>
      <c r="EK349" s="276"/>
      <c r="EL349" s="276"/>
      <c r="EM349" s="276"/>
      <c r="EN349" s="276"/>
      <c r="EO349" s="276"/>
      <c r="EP349" s="276"/>
      <c r="EQ349" s="276"/>
      <c r="ER349" s="276"/>
      <c r="ES349" s="276"/>
      <c r="ET349" s="276"/>
    </row>
    <row r="350" spans="41:150" x14ac:dyDescent="0.25">
      <c r="AO350" s="276"/>
      <c r="AP350" s="276"/>
      <c r="BS350" s="276"/>
      <c r="BT350" s="277"/>
      <c r="BU350" s="276"/>
      <c r="BV350" s="277"/>
      <c r="BW350" s="276"/>
      <c r="BX350" s="277"/>
      <c r="BY350" s="276"/>
      <c r="BZ350" s="276"/>
      <c r="CA350" s="277"/>
      <c r="CB350" s="276"/>
      <c r="CC350" s="276"/>
      <c r="CD350" s="276"/>
      <c r="CE350" s="276"/>
      <c r="CF350" s="276"/>
      <c r="CG350" s="276"/>
      <c r="CH350" s="276"/>
      <c r="CI350" s="277"/>
      <c r="CJ350" s="276"/>
      <c r="CK350" s="277"/>
      <c r="CL350" s="276"/>
      <c r="CM350" s="277"/>
      <c r="CN350" s="276"/>
      <c r="CO350" s="277"/>
      <c r="CP350" s="276"/>
      <c r="CQ350" s="277"/>
      <c r="CR350" s="276"/>
      <c r="CS350" s="276"/>
      <c r="CT350" s="277"/>
      <c r="CU350" s="276"/>
      <c r="CV350" s="276"/>
      <c r="CW350" s="277"/>
      <c r="CX350" s="276"/>
      <c r="CY350" s="276"/>
      <c r="CZ350" s="276"/>
      <c r="DA350" s="276"/>
      <c r="DB350" s="277"/>
      <c r="DC350" s="276"/>
      <c r="DD350" s="276"/>
      <c r="DE350" s="277"/>
      <c r="DF350" s="276"/>
      <c r="DG350" s="276"/>
      <c r="DH350" s="277"/>
      <c r="DI350" s="276"/>
      <c r="DJ350" s="276"/>
      <c r="DK350" s="276"/>
      <c r="DL350" s="276"/>
      <c r="DM350" s="277"/>
      <c r="DN350" s="276"/>
      <c r="DO350" s="276"/>
      <c r="DP350" s="277"/>
      <c r="DQ350" s="276"/>
      <c r="DR350" s="276"/>
      <c r="DS350" s="276"/>
      <c r="DT350" s="276"/>
      <c r="DU350" s="276"/>
      <c r="DV350" s="276"/>
      <c r="DW350" s="276"/>
      <c r="DX350" s="276"/>
      <c r="DY350" s="276"/>
      <c r="DZ350" s="276"/>
      <c r="EA350" s="276"/>
      <c r="EB350" s="276"/>
      <c r="EC350" s="276"/>
      <c r="ED350" s="276"/>
      <c r="EE350" s="276"/>
      <c r="EF350" s="276"/>
      <c r="EG350" s="276"/>
      <c r="EH350" s="276"/>
      <c r="EI350" s="276"/>
      <c r="EJ350" s="276"/>
      <c r="EK350" s="276"/>
      <c r="EL350" s="276"/>
      <c r="EM350" s="276"/>
      <c r="EN350" s="276"/>
      <c r="EO350" s="276"/>
      <c r="EP350" s="276"/>
      <c r="EQ350" s="276"/>
      <c r="ER350" s="276"/>
      <c r="ES350" s="276"/>
      <c r="ET350" s="276"/>
    </row>
    <row r="351" spans="41:150" x14ac:dyDescent="0.25">
      <c r="AO351" s="276"/>
      <c r="AP351" s="276"/>
      <c r="BS351" s="276"/>
      <c r="BT351" s="277"/>
      <c r="BU351" s="276"/>
      <c r="BV351" s="277"/>
      <c r="BW351" s="276"/>
      <c r="BX351" s="277"/>
      <c r="BY351" s="276"/>
      <c r="BZ351" s="276"/>
      <c r="CA351" s="277"/>
      <c r="CB351" s="276"/>
      <c r="CC351" s="276"/>
      <c r="CD351" s="276"/>
      <c r="CE351" s="276"/>
      <c r="CF351" s="276"/>
      <c r="CG351" s="276"/>
      <c r="CH351" s="276"/>
      <c r="CI351" s="277"/>
      <c r="CJ351" s="276"/>
      <c r="CK351" s="277"/>
      <c r="CL351" s="276"/>
      <c r="CM351" s="277"/>
      <c r="CN351" s="276"/>
      <c r="CO351" s="277"/>
      <c r="CP351" s="276"/>
      <c r="CQ351" s="277"/>
      <c r="CR351" s="276"/>
      <c r="CS351" s="276"/>
      <c r="CT351" s="277"/>
      <c r="CU351" s="276"/>
      <c r="CV351" s="276"/>
      <c r="CW351" s="277"/>
      <c r="CX351" s="276"/>
      <c r="CY351" s="276"/>
      <c r="CZ351" s="276"/>
      <c r="DA351" s="276"/>
      <c r="DB351" s="277"/>
      <c r="DC351" s="276"/>
      <c r="DD351" s="276"/>
      <c r="DE351" s="277"/>
      <c r="DF351" s="276"/>
      <c r="DG351" s="276"/>
      <c r="DH351" s="277"/>
      <c r="DI351" s="276"/>
      <c r="DJ351" s="276"/>
      <c r="DK351" s="276"/>
      <c r="DL351" s="276"/>
      <c r="DM351" s="277"/>
      <c r="DN351" s="276"/>
      <c r="DO351" s="276"/>
      <c r="DP351" s="277"/>
      <c r="DQ351" s="276"/>
      <c r="DR351" s="276"/>
      <c r="DS351" s="276"/>
      <c r="DT351" s="276"/>
      <c r="DU351" s="276"/>
      <c r="DV351" s="276"/>
      <c r="DW351" s="276"/>
      <c r="DX351" s="276"/>
      <c r="DY351" s="276"/>
      <c r="DZ351" s="276"/>
      <c r="EA351" s="276"/>
      <c r="EB351" s="276"/>
      <c r="EC351" s="276"/>
      <c r="ED351" s="276"/>
      <c r="EE351" s="276"/>
      <c r="EF351" s="276"/>
      <c r="EG351" s="276"/>
      <c r="EH351" s="276"/>
      <c r="EI351" s="276"/>
      <c r="EJ351" s="276"/>
      <c r="EK351" s="276"/>
      <c r="EL351" s="276"/>
      <c r="EM351" s="276"/>
      <c r="EN351" s="276"/>
      <c r="EO351" s="276"/>
      <c r="EP351" s="276"/>
      <c r="EQ351" s="276"/>
      <c r="ER351" s="276"/>
      <c r="ES351" s="276"/>
      <c r="ET351" s="276"/>
    </row>
    <row r="352" spans="41:150" x14ac:dyDescent="0.25">
      <c r="AO352" s="276"/>
      <c r="AP352" s="276"/>
      <c r="BS352" s="276"/>
      <c r="BT352" s="277"/>
      <c r="BU352" s="276"/>
      <c r="BV352" s="277"/>
      <c r="BW352" s="276"/>
      <c r="BX352" s="277"/>
      <c r="BY352" s="276"/>
      <c r="BZ352" s="276"/>
      <c r="CA352" s="277"/>
      <c r="CB352" s="276"/>
      <c r="CC352" s="276"/>
      <c r="CD352" s="276"/>
      <c r="CE352" s="276"/>
      <c r="CF352" s="276"/>
      <c r="CG352" s="276"/>
      <c r="CH352" s="276"/>
      <c r="CI352" s="277"/>
      <c r="CJ352" s="276"/>
      <c r="CK352" s="277"/>
      <c r="CL352" s="276"/>
      <c r="CM352" s="277"/>
      <c r="CN352" s="276"/>
      <c r="CO352" s="277"/>
      <c r="CP352" s="276"/>
      <c r="CQ352" s="277"/>
      <c r="CR352" s="276"/>
      <c r="CS352" s="276"/>
      <c r="CT352" s="277"/>
      <c r="CU352" s="276"/>
      <c r="CV352" s="276"/>
      <c r="CW352" s="277"/>
      <c r="CX352" s="276"/>
      <c r="CY352" s="276"/>
      <c r="CZ352" s="276"/>
      <c r="DA352" s="276"/>
      <c r="DB352" s="277"/>
      <c r="DC352" s="276"/>
      <c r="DD352" s="276"/>
      <c r="DE352" s="277"/>
      <c r="DF352" s="276"/>
      <c r="DG352" s="276"/>
      <c r="DH352" s="277"/>
      <c r="DI352" s="276"/>
      <c r="DJ352" s="276"/>
      <c r="DK352" s="276"/>
      <c r="DL352" s="276"/>
      <c r="DM352" s="277"/>
      <c r="DN352" s="276"/>
      <c r="DO352" s="276"/>
      <c r="DP352" s="277"/>
      <c r="DQ352" s="276"/>
      <c r="DR352" s="276"/>
      <c r="DS352" s="276"/>
      <c r="DT352" s="276"/>
      <c r="DU352" s="276"/>
      <c r="DV352" s="276"/>
      <c r="DW352" s="276"/>
      <c r="DX352" s="276"/>
      <c r="DY352" s="276"/>
      <c r="DZ352" s="276"/>
      <c r="EA352" s="276"/>
      <c r="EB352" s="276"/>
      <c r="EC352" s="276"/>
      <c r="ED352" s="276"/>
      <c r="EE352" s="276"/>
      <c r="EF352" s="276"/>
      <c r="EG352" s="276"/>
      <c r="EH352" s="276"/>
      <c r="EI352" s="276"/>
      <c r="EJ352" s="276"/>
      <c r="EK352" s="276"/>
      <c r="EL352" s="276"/>
      <c r="EM352" s="276"/>
      <c r="EN352" s="276"/>
      <c r="EO352" s="276"/>
      <c r="EP352" s="276"/>
      <c r="EQ352" s="276"/>
      <c r="ER352" s="276"/>
      <c r="ES352" s="276"/>
      <c r="ET352" s="276"/>
    </row>
    <row r="353" spans="41:150" x14ac:dyDescent="0.25">
      <c r="AO353" s="276"/>
      <c r="AP353" s="276"/>
      <c r="BS353" s="276"/>
      <c r="BT353" s="277"/>
      <c r="BU353" s="276"/>
      <c r="BV353" s="277"/>
      <c r="BW353" s="276"/>
      <c r="BX353" s="277"/>
      <c r="BY353" s="276"/>
      <c r="BZ353" s="276"/>
      <c r="CA353" s="277"/>
      <c r="CB353" s="276"/>
      <c r="CC353" s="276"/>
      <c r="CD353" s="276"/>
      <c r="CE353" s="276"/>
      <c r="CF353" s="276"/>
      <c r="CG353" s="276"/>
      <c r="CH353" s="276"/>
      <c r="CI353" s="277"/>
      <c r="CJ353" s="276"/>
      <c r="CK353" s="277"/>
      <c r="CL353" s="276"/>
      <c r="CM353" s="277"/>
      <c r="CN353" s="276"/>
      <c r="CO353" s="277"/>
      <c r="CP353" s="276"/>
      <c r="CQ353" s="277"/>
      <c r="CR353" s="276"/>
      <c r="CS353" s="276"/>
      <c r="CT353" s="277"/>
      <c r="CU353" s="276"/>
      <c r="CV353" s="276"/>
      <c r="CW353" s="277"/>
      <c r="CX353" s="276"/>
      <c r="CY353" s="276"/>
      <c r="CZ353" s="276"/>
      <c r="DA353" s="276"/>
      <c r="DB353" s="277"/>
      <c r="DC353" s="276"/>
      <c r="DD353" s="276"/>
      <c r="DE353" s="277"/>
      <c r="DF353" s="276"/>
      <c r="DG353" s="276"/>
      <c r="DH353" s="277"/>
      <c r="DI353" s="276"/>
      <c r="DJ353" s="276"/>
      <c r="DK353" s="276"/>
      <c r="DL353" s="276"/>
      <c r="DM353" s="277"/>
      <c r="DN353" s="276"/>
      <c r="DO353" s="276"/>
      <c r="DP353" s="277"/>
      <c r="DQ353" s="276"/>
      <c r="DR353" s="276"/>
      <c r="DS353" s="276"/>
      <c r="DT353" s="276"/>
      <c r="DU353" s="276"/>
      <c r="DV353" s="276"/>
      <c r="DW353" s="276"/>
      <c r="DX353" s="276"/>
      <c r="DY353" s="276"/>
      <c r="DZ353" s="276"/>
      <c r="EA353" s="276"/>
      <c r="EB353" s="276"/>
      <c r="EC353" s="276"/>
      <c r="ED353" s="276"/>
      <c r="EE353" s="276"/>
      <c r="EF353" s="276"/>
      <c r="EG353" s="276"/>
      <c r="EH353" s="276"/>
      <c r="EI353" s="276"/>
      <c r="EJ353" s="276"/>
      <c r="EK353" s="276"/>
      <c r="EL353" s="276"/>
      <c r="EM353" s="276"/>
      <c r="EN353" s="276"/>
      <c r="EO353" s="276"/>
      <c r="EP353" s="276"/>
      <c r="EQ353" s="276"/>
      <c r="ER353" s="276"/>
      <c r="ES353" s="276"/>
      <c r="ET353" s="276"/>
    </row>
    <row r="354" spans="41:150" x14ac:dyDescent="0.25">
      <c r="AO354" s="276"/>
      <c r="AP354" s="276"/>
      <c r="BS354" s="276"/>
      <c r="BT354" s="277"/>
      <c r="BU354" s="276"/>
      <c r="BV354" s="277"/>
      <c r="BW354" s="276"/>
      <c r="BX354" s="277"/>
      <c r="BY354" s="276"/>
      <c r="BZ354" s="276"/>
      <c r="CA354" s="277"/>
      <c r="CB354" s="276"/>
      <c r="CC354" s="276"/>
      <c r="CD354" s="276"/>
      <c r="CE354" s="276"/>
      <c r="CF354" s="276"/>
      <c r="CG354" s="276"/>
      <c r="CH354" s="276"/>
      <c r="CI354" s="277"/>
      <c r="CJ354" s="276"/>
      <c r="CK354" s="277"/>
      <c r="CL354" s="276"/>
      <c r="CM354" s="277"/>
      <c r="CN354" s="276"/>
      <c r="CO354" s="277"/>
      <c r="CP354" s="276"/>
      <c r="CQ354" s="277"/>
      <c r="CR354" s="276"/>
      <c r="CS354" s="276"/>
      <c r="CT354" s="277"/>
      <c r="CU354" s="276"/>
      <c r="CV354" s="276"/>
      <c r="CW354" s="277"/>
      <c r="CX354" s="276"/>
      <c r="CY354" s="276"/>
      <c r="CZ354" s="276"/>
      <c r="DA354" s="276"/>
      <c r="DB354" s="277"/>
      <c r="DC354" s="276"/>
      <c r="DD354" s="276"/>
      <c r="DE354" s="277"/>
      <c r="DF354" s="276"/>
      <c r="DG354" s="276"/>
      <c r="DH354" s="277"/>
      <c r="DI354" s="276"/>
      <c r="DJ354" s="276"/>
      <c r="DK354" s="276"/>
      <c r="DL354" s="276"/>
      <c r="DM354" s="277"/>
      <c r="DN354" s="276"/>
      <c r="DO354" s="276"/>
      <c r="DP354" s="277"/>
      <c r="DQ354" s="276"/>
      <c r="DR354" s="276"/>
      <c r="DS354" s="276"/>
      <c r="DT354" s="276"/>
      <c r="DU354" s="276"/>
      <c r="DV354" s="276"/>
      <c r="DW354" s="276"/>
      <c r="DX354" s="276"/>
      <c r="DY354" s="276"/>
      <c r="DZ354" s="276"/>
      <c r="EA354" s="276"/>
      <c r="EB354" s="276"/>
      <c r="EC354" s="276"/>
      <c r="ED354" s="276"/>
      <c r="EE354" s="276"/>
      <c r="EF354" s="276"/>
      <c r="EG354" s="276"/>
      <c r="EH354" s="276"/>
      <c r="EI354" s="276"/>
      <c r="EJ354" s="276"/>
      <c r="EK354" s="276"/>
      <c r="EL354" s="276"/>
      <c r="EM354" s="276"/>
      <c r="EN354" s="276"/>
      <c r="EO354" s="276"/>
      <c r="EP354" s="276"/>
      <c r="EQ354" s="276"/>
      <c r="ER354" s="276"/>
      <c r="ES354" s="276"/>
      <c r="ET354" s="276"/>
    </row>
    <row r="355" spans="41:150" x14ac:dyDescent="0.25">
      <c r="AO355" s="276"/>
      <c r="AP355" s="276"/>
      <c r="BS355" s="276"/>
      <c r="BT355" s="277"/>
      <c r="BU355" s="276"/>
      <c r="BV355" s="277"/>
      <c r="BW355" s="276"/>
      <c r="BX355" s="277"/>
      <c r="BY355" s="276"/>
      <c r="BZ355" s="276"/>
      <c r="CA355" s="277"/>
      <c r="CB355" s="276"/>
      <c r="CC355" s="276"/>
      <c r="CD355" s="276"/>
      <c r="CE355" s="276"/>
      <c r="CF355" s="276"/>
      <c r="CG355" s="276"/>
      <c r="CH355" s="276"/>
      <c r="CI355" s="277"/>
      <c r="CJ355" s="276"/>
      <c r="CK355" s="277"/>
      <c r="CL355" s="276"/>
      <c r="CM355" s="277"/>
      <c r="CN355" s="276"/>
      <c r="CO355" s="277"/>
      <c r="CP355" s="276"/>
      <c r="CQ355" s="277"/>
      <c r="CR355" s="276"/>
      <c r="CS355" s="276"/>
      <c r="CT355" s="277"/>
      <c r="CU355" s="276"/>
      <c r="CV355" s="276"/>
      <c r="CW355" s="277"/>
      <c r="CX355" s="276"/>
      <c r="CY355" s="276"/>
      <c r="CZ355" s="276"/>
      <c r="DA355" s="276"/>
      <c r="DB355" s="277"/>
      <c r="DC355" s="276"/>
      <c r="DD355" s="276"/>
      <c r="DE355" s="277"/>
      <c r="DF355" s="276"/>
      <c r="DG355" s="276"/>
      <c r="DH355" s="277"/>
      <c r="DI355" s="276"/>
      <c r="DJ355" s="276"/>
      <c r="DK355" s="276"/>
      <c r="DL355" s="276"/>
      <c r="DM355" s="277"/>
      <c r="DN355" s="276"/>
      <c r="DO355" s="276"/>
      <c r="DP355" s="277"/>
      <c r="DQ355" s="276"/>
      <c r="DR355" s="276"/>
      <c r="DS355" s="276"/>
      <c r="DT355" s="276"/>
      <c r="DU355" s="276"/>
      <c r="DV355" s="276"/>
      <c r="DW355" s="276"/>
      <c r="DX355" s="276"/>
      <c r="DY355" s="276"/>
      <c r="DZ355" s="276"/>
      <c r="EA355" s="276"/>
      <c r="EB355" s="276"/>
      <c r="EC355" s="276"/>
      <c r="ED355" s="276"/>
      <c r="EE355" s="276"/>
      <c r="EF355" s="276"/>
      <c r="EG355" s="276"/>
      <c r="EH355" s="276"/>
      <c r="EI355" s="276"/>
      <c r="EJ355" s="276"/>
      <c r="EK355" s="276"/>
      <c r="EL355" s="276"/>
      <c r="EM355" s="276"/>
      <c r="EN355" s="276"/>
      <c r="EO355" s="276"/>
      <c r="EP355" s="276"/>
      <c r="EQ355" s="276"/>
      <c r="ER355" s="276"/>
      <c r="ES355" s="276"/>
      <c r="ET355" s="276"/>
    </row>
    <row r="356" spans="41:150" x14ac:dyDescent="0.25">
      <c r="AO356" s="276"/>
      <c r="AP356" s="276"/>
      <c r="BS356" s="276"/>
      <c r="BT356" s="277"/>
      <c r="BU356" s="276"/>
      <c r="BV356" s="277"/>
      <c r="BW356" s="276"/>
      <c r="BX356" s="277"/>
      <c r="BY356" s="276"/>
      <c r="BZ356" s="276"/>
      <c r="CA356" s="277"/>
      <c r="CB356" s="276"/>
      <c r="CC356" s="276"/>
      <c r="CD356" s="276"/>
      <c r="CE356" s="276"/>
      <c r="CF356" s="276"/>
      <c r="CG356" s="276"/>
      <c r="CH356" s="276"/>
      <c r="CI356" s="277"/>
      <c r="CJ356" s="276"/>
      <c r="CK356" s="277"/>
      <c r="CL356" s="276"/>
      <c r="CM356" s="277"/>
      <c r="CN356" s="276"/>
      <c r="CO356" s="277"/>
      <c r="CP356" s="276"/>
      <c r="CQ356" s="277"/>
      <c r="CR356" s="276"/>
      <c r="CS356" s="276"/>
      <c r="CT356" s="277"/>
      <c r="CU356" s="276"/>
      <c r="CV356" s="276"/>
      <c r="CW356" s="277"/>
      <c r="CX356" s="276"/>
      <c r="CY356" s="276"/>
      <c r="CZ356" s="276"/>
      <c r="DA356" s="276"/>
      <c r="DB356" s="277"/>
      <c r="DC356" s="276"/>
      <c r="DD356" s="276"/>
      <c r="DE356" s="277"/>
      <c r="DF356" s="276"/>
      <c r="DG356" s="276"/>
      <c r="DH356" s="277"/>
      <c r="DI356" s="276"/>
      <c r="DJ356" s="276"/>
      <c r="DK356" s="276"/>
      <c r="DL356" s="276"/>
      <c r="DM356" s="277"/>
      <c r="DN356" s="276"/>
      <c r="DO356" s="276"/>
      <c r="DP356" s="277"/>
      <c r="DQ356" s="276"/>
      <c r="DR356" s="276"/>
      <c r="DS356" s="276"/>
      <c r="DT356" s="276"/>
      <c r="DU356" s="276"/>
      <c r="DV356" s="276"/>
      <c r="DW356" s="276"/>
      <c r="DX356" s="276"/>
      <c r="DY356" s="276"/>
      <c r="DZ356" s="276"/>
      <c r="EA356" s="276"/>
      <c r="EB356" s="276"/>
      <c r="EC356" s="276"/>
      <c r="ED356" s="276"/>
      <c r="EE356" s="276"/>
      <c r="EF356" s="276"/>
      <c r="EG356" s="276"/>
      <c r="EH356" s="276"/>
      <c r="EI356" s="276"/>
      <c r="EJ356" s="276"/>
      <c r="EK356" s="276"/>
      <c r="EL356" s="276"/>
      <c r="EM356" s="276"/>
      <c r="EN356" s="276"/>
      <c r="EO356" s="276"/>
      <c r="EP356" s="276"/>
      <c r="EQ356" s="276"/>
      <c r="ER356" s="276"/>
      <c r="ES356" s="276"/>
      <c r="ET356" s="276"/>
    </row>
    <row r="357" spans="41:150" x14ac:dyDescent="0.25">
      <c r="AO357" s="276"/>
      <c r="AP357" s="276"/>
      <c r="BS357" s="276"/>
      <c r="BT357" s="277"/>
      <c r="BU357" s="276"/>
      <c r="BV357" s="277"/>
      <c r="BW357" s="276"/>
      <c r="BX357" s="277"/>
      <c r="BY357" s="276"/>
      <c r="BZ357" s="276"/>
      <c r="CA357" s="277"/>
      <c r="CB357" s="276"/>
      <c r="CC357" s="276"/>
      <c r="CD357" s="276"/>
      <c r="CE357" s="276"/>
      <c r="CF357" s="276"/>
      <c r="CG357" s="276"/>
      <c r="CH357" s="276"/>
      <c r="CI357" s="277"/>
      <c r="CJ357" s="276"/>
      <c r="CK357" s="277"/>
      <c r="CL357" s="276"/>
      <c r="CM357" s="277"/>
      <c r="CN357" s="276"/>
      <c r="CO357" s="277"/>
      <c r="CP357" s="276"/>
      <c r="CQ357" s="277"/>
      <c r="CR357" s="276"/>
      <c r="CS357" s="276"/>
      <c r="CT357" s="277"/>
      <c r="CU357" s="276"/>
      <c r="CV357" s="276"/>
      <c r="CW357" s="277"/>
      <c r="CX357" s="276"/>
      <c r="CY357" s="276"/>
      <c r="CZ357" s="276"/>
      <c r="DA357" s="276"/>
      <c r="DB357" s="277"/>
      <c r="DC357" s="276"/>
      <c r="DD357" s="276"/>
      <c r="DE357" s="277"/>
      <c r="DF357" s="276"/>
      <c r="DG357" s="276"/>
      <c r="DH357" s="277"/>
      <c r="DI357" s="276"/>
      <c r="DJ357" s="276"/>
      <c r="DK357" s="276"/>
      <c r="DL357" s="276"/>
      <c r="DM357" s="277"/>
      <c r="DN357" s="276"/>
      <c r="DO357" s="276"/>
      <c r="DP357" s="277"/>
      <c r="DQ357" s="276"/>
      <c r="DR357" s="276"/>
      <c r="DS357" s="276"/>
      <c r="DT357" s="276"/>
      <c r="DU357" s="276"/>
      <c r="DV357" s="276"/>
      <c r="DW357" s="276"/>
      <c r="DX357" s="276"/>
      <c r="DY357" s="276"/>
      <c r="DZ357" s="276"/>
      <c r="EA357" s="276"/>
      <c r="EB357" s="276"/>
      <c r="EC357" s="276"/>
      <c r="ED357" s="276"/>
      <c r="EE357" s="276"/>
      <c r="EF357" s="276"/>
      <c r="EG357" s="276"/>
      <c r="EH357" s="276"/>
      <c r="EI357" s="276"/>
      <c r="EJ357" s="276"/>
      <c r="EK357" s="276"/>
      <c r="EL357" s="276"/>
      <c r="EM357" s="276"/>
      <c r="EN357" s="276"/>
      <c r="EO357" s="276"/>
      <c r="EP357" s="276"/>
      <c r="EQ357" s="276"/>
      <c r="ER357" s="276"/>
      <c r="ES357" s="276"/>
      <c r="ET357" s="276"/>
    </row>
    <row r="358" spans="41:150" x14ac:dyDescent="0.25">
      <c r="AO358" s="276"/>
      <c r="AP358" s="276"/>
      <c r="BS358" s="276"/>
      <c r="BT358" s="277"/>
      <c r="BU358" s="276"/>
      <c r="BV358" s="277"/>
      <c r="BW358" s="276"/>
      <c r="BX358" s="277"/>
      <c r="BY358" s="276"/>
      <c r="BZ358" s="276"/>
      <c r="CA358" s="277"/>
      <c r="CB358" s="276"/>
      <c r="CC358" s="276"/>
      <c r="CD358" s="276"/>
      <c r="CE358" s="276"/>
      <c r="CF358" s="276"/>
      <c r="CG358" s="276"/>
      <c r="CH358" s="276"/>
      <c r="CI358" s="277"/>
      <c r="CJ358" s="276"/>
      <c r="CK358" s="277"/>
      <c r="CL358" s="276"/>
      <c r="CM358" s="277"/>
      <c r="CN358" s="276"/>
      <c r="CO358" s="277"/>
      <c r="CP358" s="276"/>
      <c r="CQ358" s="277"/>
      <c r="CR358" s="276"/>
      <c r="CS358" s="276"/>
      <c r="CT358" s="277"/>
      <c r="CU358" s="276"/>
      <c r="CV358" s="276"/>
      <c r="CW358" s="277"/>
      <c r="CX358" s="276"/>
      <c r="CY358" s="276"/>
      <c r="CZ358" s="276"/>
      <c r="DA358" s="276"/>
      <c r="DB358" s="277"/>
      <c r="DC358" s="276"/>
      <c r="DD358" s="276"/>
      <c r="DE358" s="277"/>
      <c r="DF358" s="276"/>
      <c r="DG358" s="276"/>
      <c r="DH358" s="277"/>
      <c r="DI358" s="276"/>
      <c r="DJ358" s="276"/>
      <c r="DK358" s="276"/>
      <c r="DL358" s="276"/>
      <c r="DM358" s="277"/>
      <c r="DN358" s="276"/>
      <c r="DO358" s="276"/>
      <c r="DP358" s="277"/>
      <c r="DQ358" s="276"/>
      <c r="DR358" s="276"/>
      <c r="DS358" s="276"/>
      <c r="DT358" s="276"/>
      <c r="DU358" s="276"/>
      <c r="DV358" s="276"/>
      <c r="DW358" s="276"/>
      <c r="DX358" s="276"/>
      <c r="DY358" s="276"/>
      <c r="DZ358" s="276"/>
      <c r="EA358" s="276"/>
      <c r="EB358" s="276"/>
      <c r="EC358" s="276"/>
      <c r="ED358" s="276"/>
      <c r="EE358" s="276"/>
      <c r="EF358" s="276"/>
      <c r="EG358" s="276"/>
      <c r="EH358" s="276"/>
      <c r="EI358" s="276"/>
      <c r="EJ358" s="276"/>
      <c r="EK358" s="276"/>
      <c r="EL358" s="276"/>
      <c r="EM358" s="276"/>
      <c r="EN358" s="276"/>
      <c r="EO358" s="276"/>
      <c r="EP358" s="276"/>
      <c r="EQ358" s="276"/>
      <c r="ER358" s="276"/>
      <c r="ES358" s="276"/>
      <c r="ET358" s="276"/>
    </row>
    <row r="359" spans="41:150" x14ac:dyDescent="0.25">
      <c r="AO359" s="276"/>
      <c r="AP359" s="276"/>
      <c r="BS359" s="276"/>
      <c r="BT359" s="277"/>
      <c r="BU359" s="276"/>
      <c r="BV359" s="277"/>
      <c r="BW359" s="276"/>
      <c r="BX359" s="277"/>
      <c r="BY359" s="276"/>
      <c r="BZ359" s="276"/>
      <c r="CA359" s="277"/>
      <c r="CB359" s="276"/>
      <c r="CC359" s="276"/>
      <c r="CD359" s="276"/>
      <c r="CE359" s="276"/>
      <c r="CF359" s="276"/>
      <c r="CG359" s="276"/>
      <c r="CH359" s="276"/>
      <c r="CI359" s="277"/>
      <c r="CJ359" s="276"/>
      <c r="CK359" s="277"/>
      <c r="CL359" s="276"/>
      <c r="CM359" s="277"/>
      <c r="CN359" s="276"/>
      <c r="CO359" s="277"/>
      <c r="CP359" s="276"/>
      <c r="CQ359" s="277"/>
      <c r="CR359" s="276"/>
      <c r="CS359" s="276"/>
      <c r="CT359" s="277"/>
      <c r="CU359" s="276"/>
      <c r="CV359" s="276"/>
      <c r="CW359" s="277"/>
      <c r="CX359" s="276"/>
      <c r="CY359" s="276"/>
      <c r="CZ359" s="276"/>
      <c r="DA359" s="276"/>
      <c r="DB359" s="277"/>
      <c r="DC359" s="276"/>
      <c r="DD359" s="276"/>
      <c r="DE359" s="277"/>
      <c r="DF359" s="276"/>
      <c r="DG359" s="276"/>
      <c r="DH359" s="277"/>
      <c r="DI359" s="276"/>
      <c r="DJ359" s="276"/>
      <c r="DK359" s="276"/>
      <c r="DL359" s="276"/>
      <c r="DM359" s="277"/>
      <c r="DN359" s="276"/>
      <c r="DO359" s="276"/>
      <c r="DP359" s="277"/>
      <c r="DQ359" s="276"/>
      <c r="DR359" s="276"/>
      <c r="DS359" s="276"/>
      <c r="DT359" s="276"/>
      <c r="DU359" s="276"/>
      <c r="DV359" s="276"/>
      <c r="DW359" s="276"/>
      <c r="DX359" s="276"/>
      <c r="DY359" s="276"/>
      <c r="DZ359" s="276"/>
      <c r="EA359" s="276"/>
      <c r="EB359" s="276"/>
      <c r="EC359" s="276"/>
      <c r="ED359" s="276"/>
      <c r="EE359" s="276"/>
      <c r="EF359" s="276"/>
      <c r="EG359" s="276"/>
      <c r="EH359" s="276"/>
      <c r="EI359" s="276"/>
      <c r="EJ359" s="276"/>
      <c r="EK359" s="276"/>
      <c r="EL359" s="276"/>
      <c r="EM359" s="276"/>
      <c r="EN359" s="276"/>
      <c r="EO359" s="276"/>
      <c r="EP359" s="276"/>
      <c r="EQ359" s="276"/>
      <c r="ER359" s="276"/>
      <c r="ES359" s="276"/>
      <c r="ET359" s="276"/>
    </row>
    <row r="360" spans="41:150" x14ac:dyDescent="0.25">
      <c r="AO360" s="276"/>
      <c r="AP360" s="276"/>
      <c r="BS360" s="276"/>
      <c r="BT360" s="277"/>
      <c r="BU360" s="276"/>
      <c r="BV360" s="277"/>
      <c r="BW360" s="276"/>
      <c r="BX360" s="277"/>
      <c r="BY360" s="276"/>
      <c r="BZ360" s="276"/>
      <c r="CA360" s="277"/>
      <c r="CB360" s="276"/>
      <c r="CC360" s="276"/>
      <c r="CD360" s="276"/>
      <c r="CE360" s="276"/>
      <c r="CF360" s="276"/>
      <c r="CG360" s="276"/>
      <c r="CH360" s="276"/>
      <c r="CI360" s="277"/>
      <c r="CJ360" s="276"/>
      <c r="CK360" s="277"/>
      <c r="CL360" s="276"/>
      <c r="CM360" s="277"/>
      <c r="CN360" s="276"/>
      <c r="CO360" s="277"/>
      <c r="CP360" s="276"/>
      <c r="CQ360" s="277"/>
      <c r="CR360" s="276"/>
      <c r="CS360" s="276"/>
      <c r="CT360" s="277"/>
      <c r="CU360" s="276"/>
      <c r="CV360" s="276"/>
      <c r="CW360" s="277"/>
      <c r="CX360" s="276"/>
      <c r="CY360" s="276"/>
      <c r="CZ360" s="276"/>
      <c r="DA360" s="276"/>
      <c r="DB360" s="277"/>
      <c r="DC360" s="276"/>
      <c r="DD360" s="276"/>
      <c r="DE360" s="277"/>
      <c r="DF360" s="276"/>
      <c r="DG360" s="276"/>
      <c r="DH360" s="277"/>
      <c r="DI360" s="276"/>
      <c r="DJ360" s="276"/>
      <c r="DK360" s="276"/>
      <c r="DL360" s="276"/>
      <c r="DM360" s="277"/>
      <c r="DN360" s="276"/>
      <c r="DO360" s="276"/>
      <c r="DP360" s="277"/>
      <c r="DQ360" s="276"/>
      <c r="DR360" s="276"/>
      <c r="DS360" s="276"/>
      <c r="DT360" s="276"/>
      <c r="DU360" s="276"/>
      <c r="DV360" s="276"/>
      <c r="DW360" s="276"/>
      <c r="DX360" s="276"/>
      <c r="DY360" s="276"/>
      <c r="DZ360" s="276"/>
      <c r="EA360" s="276"/>
      <c r="EB360" s="276"/>
      <c r="EC360" s="276"/>
      <c r="ED360" s="276"/>
      <c r="EE360" s="276"/>
      <c r="EF360" s="276"/>
      <c r="EG360" s="276"/>
      <c r="EH360" s="276"/>
      <c r="EI360" s="276"/>
      <c r="EJ360" s="276"/>
      <c r="EK360" s="276"/>
      <c r="EL360" s="276"/>
      <c r="EM360" s="276"/>
      <c r="EN360" s="276"/>
      <c r="EO360" s="276"/>
      <c r="EP360" s="276"/>
      <c r="EQ360" s="276"/>
      <c r="ER360" s="276"/>
      <c r="ES360" s="276"/>
      <c r="ET360" s="276"/>
    </row>
    <row r="361" spans="41:150" x14ac:dyDescent="0.25">
      <c r="AO361" s="276"/>
      <c r="AP361" s="276"/>
      <c r="BS361" s="276"/>
      <c r="BT361" s="277"/>
      <c r="BU361" s="276"/>
      <c r="BV361" s="277"/>
      <c r="BW361" s="276"/>
      <c r="BX361" s="277"/>
      <c r="BY361" s="276"/>
      <c r="BZ361" s="276"/>
      <c r="CA361" s="277"/>
      <c r="CB361" s="276"/>
      <c r="CC361" s="276"/>
      <c r="CD361" s="276"/>
      <c r="CE361" s="276"/>
      <c r="CF361" s="276"/>
      <c r="CG361" s="276"/>
      <c r="CH361" s="276"/>
      <c r="CI361" s="277"/>
      <c r="CJ361" s="276"/>
      <c r="CK361" s="277"/>
      <c r="CL361" s="276"/>
      <c r="CM361" s="277"/>
      <c r="CN361" s="276"/>
      <c r="CO361" s="277"/>
      <c r="CP361" s="276"/>
      <c r="CQ361" s="277"/>
      <c r="CR361" s="276"/>
      <c r="CS361" s="276"/>
      <c r="CT361" s="277"/>
      <c r="CU361" s="276"/>
      <c r="CV361" s="276"/>
      <c r="CW361" s="277"/>
      <c r="CX361" s="276"/>
      <c r="CY361" s="276"/>
      <c r="CZ361" s="276"/>
      <c r="DA361" s="276"/>
      <c r="DB361" s="277"/>
      <c r="DC361" s="276"/>
      <c r="DD361" s="276"/>
      <c r="DE361" s="277"/>
      <c r="DF361" s="276"/>
      <c r="DG361" s="276"/>
      <c r="DH361" s="277"/>
      <c r="DI361" s="276"/>
      <c r="DJ361" s="276"/>
      <c r="DK361" s="276"/>
      <c r="DL361" s="276"/>
      <c r="DM361" s="277"/>
      <c r="DN361" s="276"/>
      <c r="DO361" s="276"/>
      <c r="DP361" s="277"/>
      <c r="DQ361" s="276"/>
      <c r="DR361" s="276"/>
      <c r="DS361" s="276"/>
      <c r="DT361" s="276"/>
      <c r="DU361" s="276"/>
      <c r="DV361" s="276"/>
      <c r="DW361" s="276"/>
      <c r="DX361" s="276"/>
      <c r="DY361" s="276"/>
      <c r="DZ361" s="276"/>
      <c r="EA361" s="276"/>
      <c r="EB361" s="276"/>
      <c r="EC361" s="276"/>
      <c r="ED361" s="276"/>
      <c r="EE361" s="276"/>
      <c r="EF361" s="276"/>
      <c r="EG361" s="276"/>
      <c r="EH361" s="276"/>
      <c r="EI361" s="276"/>
      <c r="EJ361" s="276"/>
      <c r="EK361" s="276"/>
      <c r="EL361" s="276"/>
      <c r="EM361" s="276"/>
      <c r="EN361" s="276"/>
      <c r="EO361" s="276"/>
      <c r="EP361" s="276"/>
      <c r="EQ361" s="276"/>
      <c r="ER361" s="276"/>
      <c r="ES361" s="276"/>
      <c r="ET361" s="276"/>
    </row>
    <row r="362" spans="41:150" x14ac:dyDescent="0.25">
      <c r="AO362" s="276"/>
      <c r="AP362" s="276"/>
      <c r="BS362" s="276"/>
      <c r="BT362" s="277"/>
      <c r="BU362" s="276"/>
      <c r="BV362" s="277"/>
      <c r="BW362" s="276"/>
      <c r="BX362" s="277"/>
      <c r="BY362" s="276"/>
      <c r="BZ362" s="276"/>
      <c r="CA362" s="277"/>
      <c r="CB362" s="276"/>
      <c r="CC362" s="276"/>
      <c r="CD362" s="276"/>
      <c r="CE362" s="276"/>
      <c r="CF362" s="276"/>
      <c r="CG362" s="276"/>
      <c r="CH362" s="276"/>
      <c r="CI362" s="277"/>
      <c r="CJ362" s="276"/>
      <c r="CK362" s="277"/>
      <c r="CL362" s="276"/>
      <c r="CM362" s="277"/>
      <c r="CN362" s="276"/>
      <c r="CO362" s="277"/>
      <c r="CP362" s="276"/>
      <c r="CQ362" s="277"/>
      <c r="CR362" s="276"/>
      <c r="CS362" s="276"/>
      <c r="CT362" s="277"/>
      <c r="CU362" s="276"/>
      <c r="CV362" s="276"/>
      <c r="CW362" s="277"/>
      <c r="CX362" s="276"/>
      <c r="CY362" s="276"/>
      <c r="CZ362" s="276"/>
      <c r="DA362" s="276"/>
      <c r="DB362" s="277"/>
      <c r="DC362" s="276"/>
      <c r="DD362" s="276"/>
      <c r="DE362" s="277"/>
      <c r="DF362" s="276"/>
      <c r="DG362" s="276"/>
      <c r="DH362" s="277"/>
      <c r="DI362" s="276"/>
      <c r="DJ362" s="276"/>
      <c r="DK362" s="276"/>
      <c r="DL362" s="276"/>
      <c r="DM362" s="277"/>
      <c r="DN362" s="276"/>
      <c r="DO362" s="276"/>
      <c r="DP362" s="277"/>
      <c r="DQ362" s="276"/>
      <c r="DR362" s="276"/>
      <c r="DS362" s="276"/>
      <c r="DT362" s="276"/>
      <c r="DU362" s="276"/>
      <c r="DV362" s="276"/>
      <c r="DW362" s="276"/>
      <c r="DX362" s="276"/>
      <c r="DY362" s="276"/>
      <c r="DZ362" s="276"/>
      <c r="EA362" s="276"/>
      <c r="EB362" s="276"/>
      <c r="EC362" s="276"/>
      <c r="ED362" s="276"/>
      <c r="EE362" s="276"/>
      <c r="EF362" s="276"/>
      <c r="EG362" s="276"/>
      <c r="EH362" s="276"/>
      <c r="EI362" s="276"/>
      <c r="EJ362" s="276"/>
      <c r="EK362" s="276"/>
      <c r="EL362" s="276"/>
      <c r="EM362" s="276"/>
      <c r="EN362" s="276"/>
      <c r="EO362" s="276"/>
      <c r="EP362" s="276"/>
      <c r="EQ362" s="276"/>
      <c r="ER362" s="276"/>
      <c r="ES362" s="276"/>
      <c r="ET362" s="276"/>
    </row>
    <row r="363" spans="41:150" x14ac:dyDescent="0.25">
      <c r="AO363" s="276"/>
      <c r="AP363" s="276"/>
      <c r="BS363" s="276"/>
      <c r="BT363" s="277"/>
      <c r="BU363" s="276"/>
      <c r="BV363" s="277"/>
      <c r="BW363" s="276"/>
      <c r="BX363" s="277"/>
      <c r="BY363" s="276"/>
      <c r="BZ363" s="276"/>
      <c r="CA363" s="277"/>
      <c r="CB363" s="276"/>
      <c r="CC363" s="276"/>
      <c r="CD363" s="276"/>
      <c r="CE363" s="276"/>
      <c r="CF363" s="276"/>
      <c r="CG363" s="276"/>
      <c r="CH363" s="276"/>
      <c r="CI363" s="277"/>
      <c r="CJ363" s="276"/>
      <c r="CK363" s="277"/>
      <c r="CL363" s="276"/>
      <c r="CM363" s="277"/>
      <c r="CN363" s="276"/>
      <c r="CO363" s="277"/>
      <c r="CP363" s="276"/>
      <c r="CQ363" s="277"/>
      <c r="CR363" s="276"/>
      <c r="CS363" s="276"/>
      <c r="CT363" s="277"/>
      <c r="CU363" s="276"/>
      <c r="CV363" s="276"/>
      <c r="CW363" s="277"/>
      <c r="CX363" s="276"/>
      <c r="CY363" s="276"/>
      <c r="CZ363" s="276"/>
      <c r="DA363" s="276"/>
      <c r="DB363" s="277"/>
      <c r="DC363" s="276"/>
      <c r="DD363" s="276"/>
      <c r="DE363" s="277"/>
      <c r="DF363" s="276"/>
      <c r="DG363" s="276"/>
      <c r="DH363" s="277"/>
      <c r="DI363" s="276"/>
      <c r="DJ363" s="276"/>
      <c r="DK363" s="276"/>
      <c r="DL363" s="276"/>
      <c r="DM363" s="277"/>
      <c r="DN363" s="276"/>
      <c r="DO363" s="276"/>
      <c r="DP363" s="277"/>
      <c r="DQ363" s="276"/>
      <c r="DR363" s="276"/>
      <c r="DS363" s="276"/>
      <c r="DT363" s="276"/>
      <c r="DU363" s="276"/>
      <c r="DV363" s="276"/>
      <c r="DW363" s="276"/>
      <c r="DX363" s="276"/>
      <c r="DY363" s="276"/>
      <c r="DZ363" s="276"/>
      <c r="EA363" s="276"/>
      <c r="EB363" s="276"/>
      <c r="EC363" s="276"/>
      <c r="ED363" s="276"/>
      <c r="EE363" s="276"/>
      <c r="EF363" s="276"/>
      <c r="EG363" s="276"/>
      <c r="EH363" s="276"/>
      <c r="EI363" s="276"/>
      <c r="EJ363" s="276"/>
      <c r="EK363" s="276"/>
      <c r="EL363" s="276"/>
      <c r="EM363" s="276"/>
      <c r="EN363" s="276"/>
      <c r="EO363" s="276"/>
      <c r="EP363" s="276"/>
      <c r="EQ363" s="276"/>
      <c r="ER363" s="276"/>
      <c r="ES363" s="276"/>
      <c r="ET363" s="276"/>
    </row>
    <row r="364" spans="41:150" x14ac:dyDescent="0.25">
      <c r="AO364" s="276"/>
      <c r="AP364" s="276"/>
      <c r="BS364" s="276"/>
      <c r="BT364" s="277"/>
      <c r="BU364" s="276"/>
      <c r="BV364" s="277"/>
      <c r="BW364" s="276"/>
      <c r="BX364" s="277"/>
      <c r="BY364" s="276"/>
      <c r="BZ364" s="276"/>
      <c r="CA364" s="277"/>
      <c r="CB364" s="276"/>
      <c r="CC364" s="276"/>
      <c r="CD364" s="276"/>
      <c r="CE364" s="276"/>
      <c r="CF364" s="276"/>
      <c r="CG364" s="276"/>
      <c r="CH364" s="276"/>
      <c r="CI364" s="277"/>
      <c r="CJ364" s="276"/>
      <c r="CK364" s="277"/>
      <c r="CL364" s="276"/>
      <c r="CM364" s="277"/>
      <c r="CN364" s="276"/>
      <c r="CO364" s="277"/>
      <c r="CP364" s="276"/>
      <c r="CQ364" s="277"/>
      <c r="CR364" s="276"/>
      <c r="CS364" s="276"/>
      <c r="CT364" s="277"/>
      <c r="CU364" s="276"/>
      <c r="CV364" s="276"/>
      <c r="CW364" s="277"/>
      <c r="CX364" s="276"/>
      <c r="CY364" s="276"/>
      <c r="CZ364" s="276"/>
      <c r="DA364" s="276"/>
      <c r="DB364" s="277"/>
      <c r="DC364" s="276"/>
      <c r="DD364" s="276"/>
      <c r="DE364" s="277"/>
      <c r="DF364" s="276"/>
      <c r="DG364" s="276"/>
      <c r="DH364" s="277"/>
      <c r="DI364" s="276"/>
      <c r="DJ364" s="276"/>
      <c r="DK364" s="276"/>
      <c r="DL364" s="276"/>
      <c r="DM364" s="277"/>
      <c r="DN364" s="276"/>
      <c r="DO364" s="276"/>
      <c r="DP364" s="277"/>
      <c r="DQ364" s="276"/>
      <c r="DR364" s="276"/>
      <c r="DS364" s="276"/>
      <c r="DT364" s="276"/>
      <c r="DU364" s="276"/>
      <c r="DV364" s="276"/>
      <c r="DW364" s="276"/>
      <c r="DX364" s="276"/>
      <c r="DY364" s="276"/>
      <c r="DZ364" s="276"/>
      <c r="EA364" s="276"/>
      <c r="EB364" s="276"/>
      <c r="EC364" s="276"/>
      <c r="ED364" s="276"/>
      <c r="EE364" s="276"/>
      <c r="EF364" s="276"/>
      <c r="EG364" s="276"/>
      <c r="EH364" s="276"/>
      <c r="EI364" s="276"/>
      <c r="EJ364" s="276"/>
      <c r="EK364" s="276"/>
      <c r="EL364" s="276"/>
      <c r="EM364" s="276"/>
      <c r="EN364" s="276"/>
      <c r="EO364" s="276"/>
      <c r="EP364" s="276"/>
      <c r="EQ364" s="276"/>
      <c r="ER364" s="276"/>
      <c r="ES364" s="276"/>
      <c r="ET364" s="276"/>
    </row>
    <row r="365" spans="41:150" x14ac:dyDescent="0.25">
      <c r="AO365" s="276"/>
      <c r="AP365" s="276"/>
      <c r="BS365" s="276"/>
      <c r="BT365" s="277"/>
      <c r="BU365" s="276"/>
      <c r="BV365" s="277"/>
      <c r="BW365" s="276"/>
      <c r="BX365" s="277"/>
      <c r="BY365" s="276"/>
      <c r="BZ365" s="276"/>
      <c r="CA365" s="277"/>
      <c r="CB365" s="276"/>
      <c r="CC365" s="276"/>
      <c r="CD365" s="276"/>
      <c r="CE365" s="276"/>
      <c r="CF365" s="276"/>
      <c r="CG365" s="276"/>
      <c r="CH365" s="276"/>
      <c r="CI365" s="277"/>
      <c r="CJ365" s="276"/>
      <c r="CK365" s="277"/>
      <c r="CL365" s="276"/>
      <c r="CM365" s="277"/>
      <c r="CN365" s="276"/>
      <c r="CO365" s="277"/>
      <c r="CP365" s="276"/>
      <c r="CQ365" s="277"/>
      <c r="CR365" s="276"/>
      <c r="CS365" s="276"/>
      <c r="CT365" s="277"/>
      <c r="CU365" s="276"/>
      <c r="CV365" s="276"/>
      <c r="CW365" s="277"/>
      <c r="CX365" s="276"/>
      <c r="CY365" s="276"/>
      <c r="CZ365" s="276"/>
      <c r="DA365" s="276"/>
      <c r="DB365" s="277"/>
      <c r="DC365" s="276"/>
      <c r="DD365" s="276"/>
      <c r="DE365" s="277"/>
      <c r="DF365" s="276"/>
      <c r="DG365" s="276"/>
      <c r="DH365" s="277"/>
      <c r="DI365" s="276"/>
      <c r="DJ365" s="276"/>
      <c r="DK365" s="276"/>
      <c r="DL365" s="276"/>
      <c r="DM365" s="277"/>
      <c r="DN365" s="276"/>
      <c r="DO365" s="276"/>
      <c r="DP365" s="277"/>
      <c r="DQ365" s="276"/>
      <c r="DR365" s="276"/>
      <c r="DS365" s="276"/>
      <c r="DT365" s="276"/>
      <c r="DU365" s="276"/>
      <c r="DV365" s="276"/>
      <c r="DW365" s="276"/>
      <c r="DX365" s="276"/>
      <c r="DY365" s="276"/>
      <c r="DZ365" s="276"/>
      <c r="EA365" s="276"/>
      <c r="EB365" s="276"/>
      <c r="EC365" s="276"/>
      <c r="ED365" s="276"/>
      <c r="EE365" s="276"/>
      <c r="EF365" s="276"/>
      <c r="EG365" s="276"/>
      <c r="EH365" s="276"/>
      <c r="EI365" s="276"/>
      <c r="EJ365" s="276"/>
      <c r="EK365" s="276"/>
      <c r="EL365" s="276"/>
      <c r="EM365" s="276"/>
      <c r="EN365" s="276"/>
      <c r="EO365" s="276"/>
      <c r="EP365" s="276"/>
      <c r="EQ365" s="276"/>
      <c r="ER365" s="276"/>
      <c r="ES365" s="276"/>
      <c r="ET365" s="276"/>
    </row>
    <row r="366" spans="41:150" x14ac:dyDescent="0.25">
      <c r="AO366" s="276"/>
      <c r="AP366" s="276"/>
      <c r="BS366" s="276"/>
      <c r="BT366" s="277"/>
      <c r="BU366" s="276"/>
      <c r="BV366" s="277"/>
      <c r="BW366" s="276"/>
      <c r="BX366" s="277"/>
      <c r="BY366" s="276"/>
      <c r="BZ366" s="276"/>
      <c r="CA366" s="277"/>
      <c r="CB366" s="276"/>
      <c r="CC366" s="276"/>
      <c r="CD366" s="276"/>
      <c r="CE366" s="276"/>
      <c r="CF366" s="276"/>
      <c r="CG366" s="276"/>
      <c r="CH366" s="276"/>
      <c r="CI366" s="277"/>
      <c r="CJ366" s="276"/>
      <c r="CK366" s="277"/>
      <c r="CL366" s="276"/>
      <c r="CM366" s="277"/>
      <c r="CN366" s="276"/>
      <c r="CO366" s="277"/>
      <c r="CP366" s="276"/>
      <c r="CQ366" s="277"/>
      <c r="CR366" s="276"/>
      <c r="CS366" s="276"/>
      <c r="CT366" s="277"/>
      <c r="CU366" s="276"/>
      <c r="CV366" s="276"/>
      <c r="CW366" s="277"/>
      <c r="CX366" s="276"/>
      <c r="CY366" s="276"/>
      <c r="CZ366" s="276"/>
      <c r="DA366" s="276"/>
      <c r="DB366" s="277"/>
      <c r="DC366" s="276"/>
      <c r="DD366" s="276"/>
      <c r="DE366" s="277"/>
      <c r="DF366" s="276"/>
      <c r="DG366" s="276"/>
      <c r="DH366" s="277"/>
      <c r="DI366" s="276"/>
      <c r="DJ366" s="276"/>
      <c r="DK366" s="276"/>
      <c r="DL366" s="276"/>
      <c r="DM366" s="277"/>
      <c r="DN366" s="276"/>
      <c r="DO366" s="276"/>
      <c r="DP366" s="277"/>
      <c r="DQ366" s="276"/>
      <c r="DR366" s="276"/>
      <c r="DS366" s="276"/>
      <c r="DT366" s="276"/>
      <c r="DU366" s="276"/>
      <c r="DV366" s="276"/>
      <c r="DW366" s="276"/>
      <c r="DX366" s="276"/>
      <c r="DY366" s="276"/>
      <c r="DZ366" s="276"/>
      <c r="EA366" s="276"/>
      <c r="EB366" s="276"/>
      <c r="EC366" s="276"/>
      <c r="ED366" s="276"/>
      <c r="EE366" s="276"/>
      <c r="EF366" s="276"/>
      <c r="EG366" s="276"/>
      <c r="EH366" s="276"/>
      <c r="EI366" s="276"/>
      <c r="EJ366" s="276"/>
      <c r="EK366" s="276"/>
      <c r="EL366" s="276"/>
      <c r="EM366" s="276"/>
      <c r="EN366" s="276"/>
      <c r="EO366" s="276"/>
      <c r="EP366" s="276"/>
      <c r="EQ366" s="276"/>
      <c r="ER366" s="276"/>
      <c r="ES366" s="276"/>
      <c r="ET366" s="276"/>
    </row>
    <row r="367" spans="41:150" x14ac:dyDescent="0.25">
      <c r="AO367" s="276"/>
      <c r="AP367" s="276"/>
      <c r="BS367" s="276"/>
      <c r="BT367" s="277"/>
      <c r="BU367" s="276"/>
      <c r="BV367" s="277"/>
      <c r="BW367" s="276"/>
      <c r="BX367" s="277"/>
      <c r="BY367" s="276"/>
      <c r="BZ367" s="276"/>
      <c r="CA367" s="277"/>
      <c r="CB367" s="276"/>
      <c r="CC367" s="276"/>
      <c r="CD367" s="276"/>
      <c r="CE367" s="276"/>
      <c r="CF367" s="276"/>
      <c r="CG367" s="276"/>
      <c r="CH367" s="276"/>
      <c r="CI367" s="277"/>
      <c r="CJ367" s="276"/>
      <c r="CK367" s="277"/>
      <c r="CL367" s="276"/>
      <c r="CM367" s="277"/>
      <c r="CN367" s="276"/>
      <c r="CO367" s="277"/>
      <c r="CP367" s="276"/>
      <c r="CQ367" s="277"/>
      <c r="CR367" s="276"/>
      <c r="CS367" s="276"/>
      <c r="CT367" s="277"/>
      <c r="CU367" s="276"/>
      <c r="CV367" s="276"/>
      <c r="CW367" s="277"/>
      <c r="CX367" s="276"/>
      <c r="CY367" s="276"/>
      <c r="CZ367" s="276"/>
      <c r="DA367" s="276"/>
      <c r="DB367" s="277"/>
      <c r="DC367" s="276"/>
      <c r="DD367" s="276"/>
      <c r="DE367" s="277"/>
      <c r="DF367" s="276"/>
      <c r="DG367" s="276"/>
      <c r="DH367" s="277"/>
      <c r="DI367" s="276"/>
      <c r="DJ367" s="276"/>
      <c r="DK367" s="276"/>
      <c r="DL367" s="276"/>
      <c r="DM367" s="277"/>
      <c r="DN367" s="276"/>
      <c r="DO367" s="276"/>
      <c r="DP367" s="277"/>
      <c r="DQ367" s="276"/>
      <c r="DR367" s="276"/>
      <c r="DS367" s="276"/>
      <c r="DT367" s="276"/>
      <c r="DU367" s="276"/>
      <c r="DV367" s="276"/>
      <c r="DW367" s="276"/>
      <c r="DX367" s="276"/>
      <c r="DY367" s="276"/>
      <c r="DZ367" s="276"/>
      <c r="EA367" s="276"/>
      <c r="EB367" s="276"/>
      <c r="EC367" s="276"/>
      <c r="ED367" s="276"/>
      <c r="EE367" s="276"/>
      <c r="EF367" s="276"/>
      <c r="EG367" s="276"/>
      <c r="EH367" s="276"/>
      <c r="EI367" s="276"/>
      <c r="EJ367" s="276"/>
      <c r="EK367" s="276"/>
      <c r="EL367" s="276"/>
      <c r="EM367" s="276"/>
      <c r="EN367" s="276"/>
      <c r="EO367" s="276"/>
      <c r="EP367" s="276"/>
      <c r="EQ367" s="276"/>
      <c r="ER367" s="276"/>
      <c r="ES367" s="276"/>
      <c r="ET367" s="276"/>
    </row>
    <row r="368" spans="41:150" x14ac:dyDescent="0.25">
      <c r="AO368" s="276"/>
      <c r="AP368" s="276"/>
      <c r="BS368" s="276"/>
      <c r="BT368" s="277"/>
      <c r="BU368" s="276"/>
      <c r="BV368" s="277"/>
      <c r="BW368" s="276"/>
      <c r="BX368" s="277"/>
      <c r="BY368" s="276"/>
      <c r="BZ368" s="276"/>
      <c r="CA368" s="277"/>
      <c r="CB368" s="276"/>
      <c r="CC368" s="276"/>
      <c r="CD368" s="276"/>
      <c r="CE368" s="276"/>
      <c r="CF368" s="276"/>
      <c r="CG368" s="276"/>
      <c r="CH368" s="276"/>
      <c r="CI368" s="277"/>
      <c r="CJ368" s="276"/>
      <c r="CK368" s="277"/>
      <c r="CL368" s="276"/>
      <c r="CM368" s="277"/>
      <c r="CN368" s="276"/>
      <c r="CO368" s="277"/>
      <c r="CP368" s="276"/>
      <c r="CQ368" s="277"/>
      <c r="CR368" s="276"/>
      <c r="CS368" s="276"/>
      <c r="CT368" s="277"/>
      <c r="CU368" s="276"/>
      <c r="CV368" s="276"/>
      <c r="CW368" s="277"/>
      <c r="CX368" s="276"/>
      <c r="CY368" s="276"/>
      <c r="CZ368" s="276"/>
      <c r="DA368" s="276"/>
      <c r="DB368" s="277"/>
      <c r="DC368" s="276"/>
      <c r="DD368" s="276"/>
      <c r="DE368" s="277"/>
      <c r="DF368" s="276"/>
      <c r="DG368" s="276"/>
      <c r="DH368" s="277"/>
      <c r="DI368" s="276"/>
      <c r="DJ368" s="276"/>
      <c r="DK368" s="276"/>
      <c r="DL368" s="276"/>
      <c r="DM368" s="277"/>
      <c r="DN368" s="276"/>
      <c r="DO368" s="276"/>
      <c r="DP368" s="277"/>
      <c r="DQ368" s="276"/>
      <c r="DR368" s="276"/>
      <c r="DS368" s="276"/>
      <c r="DT368" s="276"/>
      <c r="DU368" s="276"/>
      <c r="DV368" s="276"/>
      <c r="DW368" s="276"/>
      <c r="DX368" s="276"/>
      <c r="DY368" s="276"/>
      <c r="DZ368" s="276"/>
      <c r="EA368" s="276"/>
      <c r="EB368" s="276"/>
      <c r="EC368" s="276"/>
      <c r="ED368" s="276"/>
      <c r="EE368" s="276"/>
      <c r="EF368" s="276"/>
      <c r="EG368" s="276"/>
      <c r="EH368" s="276"/>
      <c r="EI368" s="276"/>
      <c r="EJ368" s="276"/>
      <c r="EK368" s="276"/>
      <c r="EL368" s="276"/>
      <c r="EM368" s="276"/>
      <c r="EN368" s="276"/>
      <c r="EO368" s="276"/>
      <c r="EP368" s="276"/>
      <c r="EQ368" s="276"/>
      <c r="ER368" s="276"/>
      <c r="ES368" s="276"/>
      <c r="ET368" s="276"/>
    </row>
    <row r="369" spans="41:150" x14ac:dyDescent="0.25">
      <c r="AO369" s="276"/>
      <c r="AP369" s="276"/>
      <c r="BS369" s="276"/>
      <c r="BT369" s="277"/>
      <c r="BU369" s="276"/>
      <c r="BV369" s="277"/>
      <c r="BW369" s="276"/>
      <c r="BX369" s="277"/>
      <c r="BY369" s="276"/>
      <c r="BZ369" s="276"/>
      <c r="CA369" s="277"/>
      <c r="CB369" s="276"/>
      <c r="CC369" s="276"/>
      <c r="CD369" s="276"/>
      <c r="CE369" s="276"/>
      <c r="CF369" s="276"/>
      <c r="CG369" s="276"/>
      <c r="CH369" s="276"/>
      <c r="CI369" s="277"/>
      <c r="CJ369" s="276"/>
      <c r="CK369" s="277"/>
      <c r="CL369" s="276"/>
      <c r="CM369" s="277"/>
      <c r="CN369" s="276"/>
      <c r="CO369" s="277"/>
      <c r="CP369" s="276"/>
      <c r="CQ369" s="277"/>
      <c r="CR369" s="276"/>
      <c r="CS369" s="276"/>
      <c r="CT369" s="277"/>
      <c r="CU369" s="276"/>
      <c r="CV369" s="276"/>
      <c r="CW369" s="277"/>
      <c r="CX369" s="276"/>
      <c r="CY369" s="276"/>
      <c r="CZ369" s="276"/>
      <c r="DA369" s="276"/>
      <c r="DB369" s="277"/>
      <c r="DC369" s="276"/>
      <c r="DD369" s="276"/>
      <c r="DE369" s="277"/>
      <c r="DF369" s="276"/>
      <c r="DG369" s="276"/>
      <c r="DH369" s="277"/>
      <c r="DI369" s="276"/>
      <c r="DJ369" s="276"/>
      <c r="DK369" s="276"/>
      <c r="DL369" s="276"/>
      <c r="DM369" s="277"/>
      <c r="DN369" s="276"/>
      <c r="DO369" s="276"/>
      <c r="DP369" s="277"/>
      <c r="DQ369" s="276"/>
      <c r="DR369" s="276"/>
      <c r="DS369" s="276"/>
      <c r="DT369" s="276"/>
      <c r="DU369" s="276"/>
      <c r="DV369" s="276"/>
      <c r="DW369" s="276"/>
      <c r="DX369" s="276"/>
      <c r="DY369" s="276"/>
      <c r="DZ369" s="276"/>
      <c r="EA369" s="276"/>
      <c r="EB369" s="276"/>
      <c r="EC369" s="276"/>
      <c r="ED369" s="276"/>
      <c r="EE369" s="276"/>
      <c r="EF369" s="276"/>
      <c r="EG369" s="276"/>
      <c r="EH369" s="276"/>
      <c r="EI369" s="276"/>
      <c r="EJ369" s="276"/>
      <c r="EK369" s="276"/>
      <c r="EL369" s="276"/>
      <c r="EM369" s="276"/>
      <c r="EN369" s="276"/>
      <c r="EO369" s="276"/>
      <c r="EP369" s="276"/>
      <c r="EQ369" s="276"/>
      <c r="ER369" s="276"/>
      <c r="ES369" s="276"/>
      <c r="ET369" s="276"/>
    </row>
    <row r="370" spans="41:150" x14ac:dyDescent="0.25">
      <c r="AO370" s="276"/>
      <c r="AP370" s="276"/>
      <c r="BS370" s="276"/>
      <c r="BT370" s="277"/>
      <c r="BU370" s="276"/>
      <c r="BV370" s="277"/>
      <c r="BW370" s="276"/>
      <c r="BX370" s="277"/>
      <c r="BY370" s="276"/>
      <c r="BZ370" s="276"/>
      <c r="CA370" s="277"/>
      <c r="CB370" s="276"/>
      <c r="CC370" s="276"/>
      <c r="CD370" s="276"/>
      <c r="CE370" s="276"/>
      <c r="CF370" s="276"/>
      <c r="CG370" s="276"/>
      <c r="CH370" s="276"/>
      <c r="CI370" s="277"/>
      <c r="CJ370" s="276"/>
      <c r="CK370" s="277"/>
      <c r="CL370" s="276"/>
      <c r="CM370" s="277"/>
      <c r="CN370" s="276"/>
      <c r="CO370" s="277"/>
      <c r="CP370" s="276"/>
      <c r="CQ370" s="277"/>
      <c r="CR370" s="276"/>
      <c r="CS370" s="276"/>
      <c r="CT370" s="277"/>
      <c r="CU370" s="276"/>
      <c r="CV370" s="276"/>
      <c r="CW370" s="277"/>
      <c r="CX370" s="276"/>
      <c r="CY370" s="276"/>
      <c r="CZ370" s="276"/>
      <c r="DA370" s="276"/>
      <c r="DB370" s="277"/>
      <c r="DC370" s="276"/>
      <c r="DD370" s="276"/>
      <c r="DE370" s="277"/>
      <c r="DF370" s="276"/>
      <c r="DG370" s="276"/>
      <c r="DH370" s="277"/>
      <c r="DI370" s="276"/>
      <c r="DJ370" s="276"/>
      <c r="DK370" s="276"/>
      <c r="DL370" s="276"/>
      <c r="DM370" s="277"/>
      <c r="DN370" s="276"/>
      <c r="DO370" s="276"/>
      <c r="DP370" s="277"/>
      <c r="DQ370" s="276"/>
      <c r="DR370" s="276"/>
      <c r="DS370" s="276"/>
      <c r="DT370" s="276"/>
      <c r="DU370" s="276"/>
      <c r="DV370" s="276"/>
      <c r="DW370" s="276"/>
      <c r="DX370" s="276"/>
      <c r="DY370" s="276"/>
      <c r="DZ370" s="276"/>
      <c r="EA370" s="276"/>
      <c r="EB370" s="276"/>
      <c r="EC370" s="276"/>
      <c r="ED370" s="276"/>
      <c r="EE370" s="276"/>
      <c r="EF370" s="276"/>
      <c r="EG370" s="276"/>
      <c r="EH370" s="276"/>
      <c r="EI370" s="276"/>
      <c r="EJ370" s="276"/>
      <c r="EK370" s="276"/>
      <c r="EL370" s="276"/>
      <c r="EM370" s="276"/>
      <c r="EN370" s="276"/>
      <c r="EO370" s="276"/>
      <c r="EP370" s="276"/>
      <c r="EQ370" s="276"/>
      <c r="ER370" s="276"/>
      <c r="ES370" s="276"/>
      <c r="ET370" s="276"/>
    </row>
    <row r="371" spans="41:150" x14ac:dyDescent="0.25">
      <c r="AO371" s="276"/>
      <c r="AP371" s="276"/>
      <c r="BS371" s="276"/>
      <c r="BT371" s="277"/>
      <c r="BU371" s="276"/>
      <c r="BV371" s="277"/>
      <c r="BW371" s="276"/>
      <c r="BX371" s="277"/>
      <c r="BY371" s="276"/>
      <c r="BZ371" s="276"/>
      <c r="CA371" s="277"/>
      <c r="CB371" s="276"/>
      <c r="CC371" s="276"/>
      <c r="CD371" s="276"/>
      <c r="CE371" s="276"/>
      <c r="CF371" s="276"/>
      <c r="CG371" s="276"/>
      <c r="CH371" s="276"/>
      <c r="CI371" s="277"/>
      <c r="CJ371" s="276"/>
      <c r="CK371" s="277"/>
      <c r="CL371" s="276"/>
      <c r="CM371" s="277"/>
      <c r="CN371" s="276"/>
      <c r="CO371" s="277"/>
      <c r="CP371" s="276"/>
      <c r="CQ371" s="277"/>
      <c r="CR371" s="276"/>
      <c r="CS371" s="276"/>
      <c r="CT371" s="277"/>
      <c r="CU371" s="276"/>
      <c r="CV371" s="276"/>
      <c r="CW371" s="277"/>
      <c r="CX371" s="276"/>
      <c r="CY371" s="276"/>
      <c r="CZ371" s="276"/>
      <c r="DA371" s="276"/>
      <c r="DB371" s="277"/>
      <c r="DC371" s="276"/>
      <c r="DD371" s="276"/>
      <c r="DE371" s="277"/>
      <c r="DF371" s="276"/>
      <c r="DG371" s="276"/>
      <c r="DH371" s="277"/>
      <c r="DI371" s="276"/>
      <c r="DJ371" s="276"/>
      <c r="DK371" s="276"/>
      <c r="DL371" s="276"/>
      <c r="DM371" s="277"/>
      <c r="DN371" s="276"/>
      <c r="DO371" s="276"/>
      <c r="DP371" s="277"/>
      <c r="DQ371" s="276"/>
      <c r="DR371" s="276"/>
      <c r="DS371" s="276"/>
      <c r="DT371" s="276"/>
      <c r="DU371" s="276"/>
      <c r="DV371" s="276"/>
      <c r="DW371" s="276"/>
      <c r="DX371" s="276"/>
      <c r="DY371" s="276"/>
      <c r="DZ371" s="276"/>
      <c r="EA371" s="276"/>
      <c r="EB371" s="276"/>
      <c r="EC371" s="276"/>
      <c r="ED371" s="276"/>
      <c r="EE371" s="276"/>
      <c r="EF371" s="276"/>
      <c r="EG371" s="276"/>
      <c r="EH371" s="276"/>
      <c r="EI371" s="276"/>
      <c r="EJ371" s="276"/>
      <c r="EK371" s="276"/>
      <c r="EL371" s="276"/>
      <c r="EM371" s="276"/>
      <c r="EN371" s="276"/>
      <c r="EO371" s="276"/>
      <c r="EP371" s="276"/>
      <c r="EQ371" s="276"/>
      <c r="ER371" s="276"/>
      <c r="ES371" s="276"/>
      <c r="ET371" s="276"/>
    </row>
    <row r="372" spans="41:150" x14ac:dyDescent="0.25">
      <c r="AO372" s="276"/>
      <c r="AP372" s="276"/>
      <c r="BS372" s="276"/>
      <c r="BT372" s="277"/>
      <c r="BU372" s="276"/>
      <c r="BV372" s="277"/>
      <c r="BW372" s="276"/>
      <c r="BX372" s="277"/>
      <c r="BY372" s="276"/>
      <c r="BZ372" s="276"/>
      <c r="CA372" s="277"/>
      <c r="CB372" s="276"/>
      <c r="CC372" s="276"/>
      <c r="CD372" s="276"/>
      <c r="CE372" s="276"/>
      <c r="CF372" s="276"/>
      <c r="CG372" s="276"/>
      <c r="CH372" s="276"/>
      <c r="CI372" s="277"/>
      <c r="CJ372" s="276"/>
      <c r="CK372" s="277"/>
      <c r="CL372" s="276"/>
      <c r="CM372" s="277"/>
      <c r="CN372" s="276"/>
      <c r="CO372" s="277"/>
      <c r="CP372" s="276"/>
      <c r="CQ372" s="277"/>
      <c r="CR372" s="276"/>
      <c r="CS372" s="276"/>
      <c r="CT372" s="277"/>
      <c r="CU372" s="276"/>
      <c r="CV372" s="276"/>
      <c r="CW372" s="277"/>
      <c r="CX372" s="276"/>
      <c r="CY372" s="276"/>
      <c r="CZ372" s="276"/>
      <c r="DA372" s="276"/>
      <c r="DB372" s="277"/>
      <c r="DC372" s="276"/>
      <c r="DD372" s="276"/>
      <c r="DE372" s="277"/>
      <c r="DF372" s="276"/>
      <c r="DG372" s="276"/>
      <c r="DH372" s="277"/>
      <c r="DI372" s="276"/>
      <c r="DJ372" s="276"/>
      <c r="DK372" s="276"/>
      <c r="DL372" s="276"/>
      <c r="DM372" s="277"/>
      <c r="DN372" s="276"/>
      <c r="DO372" s="276"/>
      <c r="DP372" s="277"/>
      <c r="DQ372" s="276"/>
      <c r="DR372" s="276"/>
      <c r="DS372" s="276"/>
      <c r="DT372" s="276"/>
      <c r="DU372" s="276"/>
      <c r="DV372" s="276"/>
      <c r="DW372" s="276"/>
      <c r="DX372" s="276"/>
      <c r="DY372" s="276"/>
      <c r="DZ372" s="276"/>
      <c r="EA372" s="276"/>
      <c r="EB372" s="276"/>
      <c r="EC372" s="276"/>
      <c r="ED372" s="276"/>
      <c r="EE372" s="276"/>
      <c r="EF372" s="276"/>
      <c r="EG372" s="276"/>
      <c r="EH372" s="276"/>
      <c r="EI372" s="276"/>
      <c r="EJ372" s="276"/>
      <c r="EK372" s="276"/>
      <c r="EL372" s="276"/>
      <c r="EM372" s="276"/>
      <c r="EN372" s="276"/>
      <c r="EO372" s="276"/>
      <c r="EP372" s="276"/>
      <c r="EQ372" s="276"/>
      <c r="ER372" s="276"/>
      <c r="ES372" s="276"/>
      <c r="ET372" s="276"/>
    </row>
    <row r="373" spans="41:150" x14ac:dyDescent="0.25">
      <c r="AO373" s="276"/>
      <c r="AP373" s="276"/>
      <c r="BS373" s="276"/>
      <c r="BT373" s="277"/>
      <c r="BU373" s="276"/>
      <c r="BV373" s="277"/>
      <c r="BW373" s="276"/>
      <c r="BX373" s="277"/>
      <c r="BY373" s="276"/>
      <c r="BZ373" s="276"/>
      <c r="CA373" s="277"/>
      <c r="CB373" s="276"/>
      <c r="CC373" s="276"/>
      <c r="CD373" s="276"/>
      <c r="CE373" s="276"/>
      <c r="CF373" s="276"/>
      <c r="CG373" s="276"/>
      <c r="CH373" s="276"/>
      <c r="CI373" s="277"/>
      <c r="CJ373" s="276"/>
      <c r="CK373" s="277"/>
      <c r="CL373" s="276"/>
      <c r="CM373" s="277"/>
      <c r="CN373" s="276"/>
      <c r="CO373" s="277"/>
      <c r="CP373" s="276"/>
      <c r="CQ373" s="277"/>
      <c r="CR373" s="276"/>
      <c r="CS373" s="276"/>
      <c r="CT373" s="277"/>
      <c r="CU373" s="276"/>
      <c r="CV373" s="276"/>
      <c r="CW373" s="277"/>
      <c r="CX373" s="276"/>
      <c r="CY373" s="276"/>
      <c r="CZ373" s="276"/>
      <c r="DA373" s="276"/>
      <c r="DB373" s="277"/>
      <c r="DC373" s="276"/>
      <c r="DD373" s="276"/>
      <c r="DE373" s="277"/>
      <c r="DF373" s="276"/>
      <c r="DG373" s="276"/>
      <c r="DH373" s="277"/>
      <c r="DI373" s="276"/>
      <c r="DJ373" s="276"/>
      <c r="DK373" s="276"/>
      <c r="DL373" s="276"/>
      <c r="DM373" s="277"/>
      <c r="DN373" s="276"/>
      <c r="DO373" s="276"/>
      <c r="DP373" s="277"/>
      <c r="DQ373" s="276"/>
      <c r="DR373" s="276"/>
      <c r="DS373" s="276"/>
      <c r="DT373" s="276"/>
      <c r="DU373" s="276"/>
      <c r="DV373" s="276"/>
      <c r="DW373" s="276"/>
      <c r="DX373" s="276"/>
      <c r="DY373" s="276"/>
      <c r="DZ373" s="276"/>
      <c r="EA373" s="276"/>
      <c r="EB373" s="276"/>
      <c r="EC373" s="276"/>
      <c r="ED373" s="276"/>
      <c r="EE373" s="276"/>
      <c r="EF373" s="276"/>
      <c r="EG373" s="276"/>
      <c r="EH373" s="276"/>
      <c r="EI373" s="276"/>
      <c r="EJ373" s="276"/>
      <c r="EK373" s="276"/>
      <c r="EL373" s="276"/>
      <c r="EM373" s="276"/>
      <c r="EN373" s="276"/>
      <c r="EO373" s="276"/>
      <c r="EP373" s="276"/>
      <c r="EQ373" s="276"/>
      <c r="ER373" s="276"/>
      <c r="ES373" s="276"/>
      <c r="ET373" s="276"/>
    </row>
    <row r="374" spans="41:150" x14ac:dyDescent="0.25">
      <c r="AO374" s="276"/>
      <c r="AP374" s="276"/>
      <c r="BS374" s="276"/>
      <c r="BT374" s="277"/>
      <c r="BU374" s="276"/>
      <c r="BV374" s="277"/>
      <c r="BW374" s="276"/>
      <c r="BX374" s="277"/>
      <c r="BY374" s="276"/>
      <c r="BZ374" s="276"/>
      <c r="CA374" s="277"/>
      <c r="CB374" s="276"/>
      <c r="CC374" s="276"/>
      <c r="CD374" s="276"/>
      <c r="CE374" s="276"/>
      <c r="CF374" s="276"/>
      <c r="CG374" s="276"/>
      <c r="CH374" s="276"/>
      <c r="CI374" s="277"/>
      <c r="CJ374" s="276"/>
      <c r="CK374" s="277"/>
      <c r="CL374" s="276"/>
      <c r="CM374" s="277"/>
      <c r="CN374" s="276"/>
      <c r="CO374" s="277"/>
      <c r="CP374" s="276"/>
      <c r="CQ374" s="277"/>
      <c r="CR374" s="276"/>
      <c r="CS374" s="276"/>
      <c r="CT374" s="277"/>
      <c r="CU374" s="276"/>
      <c r="CV374" s="276"/>
      <c r="CW374" s="277"/>
      <c r="CX374" s="276"/>
      <c r="CY374" s="276"/>
      <c r="CZ374" s="276"/>
      <c r="DA374" s="276"/>
      <c r="DB374" s="277"/>
      <c r="DC374" s="276"/>
      <c r="DD374" s="276"/>
      <c r="DE374" s="277"/>
      <c r="DF374" s="276"/>
      <c r="DG374" s="276"/>
      <c r="DH374" s="277"/>
      <c r="DI374" s="276"/>
      <c r="DJ374" s="276"/>
      <c r="DK374" s="276"/>
      <c r="DL374" s="276"/>
      <c r="DM374" s="277"/>
      <c r="DN374" s="276"/>
      <c r="DO374" s="276"/>
      <c r="DP374" s="277"/>
      <c r="DQ374" s="276"/>
      <c r="DR374" s="276"/>
      <c r="DS374" s="276"/>
      <c r="DT374" s="276"/>
      <c r="DU374" s="276"/>
      <c r="DV374" s="276"/>
      <c r="DW374" s="276"/>
      <c r="DX374" s="276"/>
      <c r="DY374" s="276"/>
      <c r="DZ374" s="276"/>
      <c r="EA374" s="276"/>
      <c r="EB374" s="276"/>
      <c r="EC374" s="276"/>
      <c r="ED374" s="276"/>
      <c r="EE374" s="276"/>
      <c r="EF374" s="276"/>
      <c r="EG374" s="276"/>
      <c r="EH374" s="276"/>
      <c r="EI374" s="276"/>
      <c r="EJ374" s="276"/>
      <c r="EK374" s="276"/>
      <c r="EL374" s="276"/>
      <c r="EM374" s="276"/>
      <c r="EN374" s="276"/>
      <c r="EO374" s="276"/>
      <c r="EP374" s="276"/>
      <c r="EQ374" s="276"/>
      <c r="ER374" s="276"/>
      <c r="ES374" s="276"/>
      <c r="ET374" s="276"/>
    </row>
    <row r="375" spans="41:150" x14ac:dyDescent="0.25">
      <c r="AO375" s="276"/>
      <c r="AP375" s="276"/>
      <c r="BS375" s="276"/>
      <c r="BT375" s="277"/>
      <c r="BU375" s="276"/>
      <c r="BV375" s="277"/>
      <c r="BW375" s="276"/>
      <c r="BX375" s="277"/>
      <c r="BY375" s="276"/>
      <c r="BZ375" s="276"/>
      <c r="CA375" s="277"/>
      <c r="CB375" s="276"/>
      <c r="CC375" s="276"/>
      <c r="CD375" s="276"/>
      <c r="CE375" s="276"/>
      <c r="CF375" s="276"/>
      <c r="CG375" s="276"/>
      <c r="CH375" s="276"/>
      <c r="CI375" s="277"/>
      <c r="CJ375" s="276"/>
      <c r="CK375" s="277"/>
      <c r="CL375" s="276"/>
      <c r="CM375" s="277"/>
      <c r="CN375" s="276"/>
      <c r="CO375" s="277"/>
      <c r="CP375" s="276"/>
      <c r="CQ375" s="277"/>
      <c r="CR375" s="276"/>
      <c r="CS375" s="276"/>
      <c r="CT375" s="277"/>
      <c r="CU375" s="276"/>
      <c r="CV375" s="276"/>
      <c r="CW375" s="277"/>
      <c r="CX375" s="276"/>
      <c r="CY375" s="276"/>
      <c r="CZ375" s="276"/>
      <c r="DA375" s="276"/>
      <c r="DB375" s="277"/>
      <c r="DC375" s="276"/>
      <c r="DD375" s="276"/>
      <c r="DE375" s="277"/>
      <c r="DF375" s="276"/>
      <c r="DG375" s="276"/>
      <c r="DH375" s="277"/>
      <c r="DI375" s="276"/>
      <c r="DJ375" s="276"/>
      <c r="DK375" s="276"/>
      <c r="DL375" s="276"/>
      <c r="DM375" s="277"/>
      <c r="DN375" s="276"/>
      <c r="DO375" s="276"/>
      <c r="DP375" s="277"/>
      <c r="DQ375" s="276"/>
      <c r="DR375" s="276"/>
      <c r="DS375" s="276"/>
      <c r="DT375" s="276"/>
      <c r="DU375" s="276"/>
      <c r="DV375" s="276"/>
      <c r="DW375" s="276"/>
      <c r="DX375" s="276"/>
      <c r="DY375" s="276"/>
      <c r="DZ375" s="276"/>
      <c r="EA375" s="276"/>
      <c r="EB375" s="276"/>
      <c r="EC375" s="276"/>
      <c r="ED375" s="276"/>
      <c r="EE375" s="276"/>
      <c r="EF375" s="276"/>
      <c r="EG375" s="276"/>
      <c r="EH375" s="276"/>
      <c r="EI375" s="276"/>
      <c r="EJ375" s="276"/>
      <c r="EK375" s="276"/>
      <c r="EL375" s="276"/>
      <c r="EM375" s="276"/>
      <c r="EN375" s="276"/>
      <c r="EO375" s="276"/>
      <c r="EP375" s="276"/>
      <c r="EQ375" s="276"/>
      <c r="ER375" s="276"/>
      <c r="ES375" s="276"/>
      <c r="ET375" s="276"/>
    </row>
    <row r="376" spans="41:150" x14ac:dyDescent="0.25">
      <c r="AO376" s="276"/>
      <c r="AP376" s="276"/>
      <c r="BS376" s="276"/>
      <c r="BT376" s="277"/>
      <c r="BU376" s="276"/>
      <c r="BV376" s="277"/>
      <c r="BW376" s="276"/>
      <c r="BX376" s="277"/>
      <c r="BY376" s="276"/>
      <c r="BZ376" s="276"/>
      <c r="CA376" s="277"/>
      <c r="CB376" s="276"/>
      <c r="CC376" s="276"/>
      <c r="CD376" s="276"/>
      <c r="CE376" s="276"/>
      <c r="CF376" s="276"/>
      <c r="CG376" s="276"/>
      <c r="CH376" s="276"/>
      <c r="CI376" s="277"/>
      <c r="CJ376" s="276"/>
      <c r="CK376" s="277"/>
      <c r="CL376" s="276"/>
      <c r="CM376" s="277"/>
      <c r="CN376" s="276"/>
      <c r="CO376" s="277"/>
      <c r="CP376" s="276"/>
      <c r="CQ376" s="277"/>
      <c r="CR376" s="276"/>
      <c r="CS376" s="276"/>
      <c r="CT376" s="277"/>
      <c r="CU376" s="276"/>
      <c r="CV376" s="276"/>
      <c r="CW376" s="277"/>
      <c r="CX376" s="276"/>
      <c r="CY376" s="276"/>
      <c r="CZ376" s="276"/>
      <c r="DA376" s="276"/>
      <c r="DB376" s="277"/>
      <c r="DC376" s="276"/>
      <c r="DD376" s="276"/>
      <c r="DE376" s="277"/>
      <c r="DF376" s="276"/>
      <c r="DG376" s="276"/>
      <c r="DH376" s="277"/>
      <c r="DI376" s="276"/>
      <c r="DJ376" s="276"/>
      <c r="DK376" s="276"/>
      <c r="DL376" s="276"/>
      <c r="DM376" s="277"/>
      <c r="DN376" s="276"/>
      <c r="DO376" s="276"/>
      <c r="DP376" s="277"/>
      <c r="DQ376" s="276"/>
      <c r="DR376" s="276"/>
      <c r="DS376" s="276"/>
      <c r="DT376" s="276"/>
      <c r="DU376" s="276"/>
      <c r="DV376" s="276"/>
      <c r="DW376" s="276"/>
      <c r="DX376" s="276"/>
      <c r="DY376" s="276"/>
      <c r="DZ376" s="276"/>
      <c r="EA376" s="276"/>
      <c r="EB376" s="276"/>
      <c r="EC376" s="276"/>
      <c r="ED376" s="276"/>
      <c r="EE376" s="276"/>
      <c r="EF376" s="276"/>
      <c r="EG376" s="276"/>
      <c r="EH376" s="276"/>
      <c r="EI376" s="276"/>
      <c r="EJ376" s="276"/>
      <c r="EK376" s="276"/>
      <c r="EL376" s="276"/>
      <c r="EM376" s="276"/>
      <c r="EN376" s="276"/>
      <c r="EO376" s="276"/>
      <c r="EP376" s="276"/>
      <c r="EQ376" s="276"/>
      <c r="ER376" s="276"/>
      <c r="ES376" s="276"/>
      <c r="ET376" s="276"/>
    </row>
    <row r="377" spans="41:150" x14ac:dyDescent="0.25">
      <c r="AO377" s="276"/>
      <c r="AP377" s="276"/>
      <c r="BS377" s="276"/>
      <c r="BT377" s="277"/>
      <c r="BU377" s="276"/>
      <c r="BV377" s="277"/>
      <c r="BW377" s="276"/>
      <c r="BX377" s="277"/>
      <c r="BY377" s="276"/>
      <c r="BZ377" s="276"/>
      <c r="CA377" s="277"/>
      <c r="CB377" s="276"/>
      <c r="CC377" s="276"/>
      <c r="CD377" s="276"/>
      <c r="CE377" s="276"/>
      <c r="CF377" s="276"/>
      <c r="CG377" s="276"/>
      <c r="CH377" s="276"/>
      <c r="CI377" s="277"/>
      <c r="CJ377" s="276"/>
      <c r="CK377" s="277"/>
      <c r="CL377" s="276"/>
      <c r="CM377" s="277"/>
      <c r="CN377" s="276"/>
      <c r="CO377" s="277"/>
      <c r="CP377" s="276"/>
      <c r="CQ377" s="277"/>
      <c r="CR377" s="276"/>
      <c r="CS377" s="276"/>
      <c r="CT377" s="277"/>
      <c r="CU377" s="276"/>
      <c r="CV377" s="276"/>
      <c r="CW377" s="277"/>
      <c r="CX377" s="276"/>
      <c r="CY377" s="276"/>
      <c r="CZ377" s="276"/>
      <c r="DA377" s="276"/>
      <c r="DB377" s="277"/>
      <c r="DC377" s="276"/>
      <c r="DD377" s="276"/>
      <c r="DE377" s="277"/>
      <c r="DF377" s="276"/>
      <c r="DG377" s="276"/>
      <c r="DH377" s="277"/>
      <c r="DI377" s="276"/>
      <c r="DJ377" s="276"/>
      <c r="DK377" s="276"/>
      <c r="DL377" s="276"/>
      <c r="DM377" s="277"/>
      <c r="DN377" s="276"/>
      <c r="DO377" s="276"/>
      <c r="DP377" s="277"/>
      <c r="DQ377" s="276"/>
      <c r="DR377" s="276"/>
      <c r="DS377" s="276"/>
      <c r="DT377" s="276"/>
      <c r="DU377" s="276"/>
      <c r="DV377" s="276"/>
      <c r="DW377" s="276"/>
      <c r="DX377" s="276"/>
      <c r="DY377" s="276"/>
      <c r="DZ377" s="276"/>
      <c r="EA377" s="276"/>
      <c r="EB377" s="276"/>
      <c r="EC377" s="276"/>
      <c r="ED377" s="276"/>
      <c r="EE377" s="276"/>
      <c r="EF377" s="276"/>
      <c r="EG377" s="276"/>
      <c r="EH377" s="276"/>
      <c r="EI377" s="276"/>
      <c r="EJ377" s="276"/>
      <c r="EK377" s="276"/>
      <c r="EL377" s="276"/>
      <c r="EM377" s="276"/>
      <c r="EN377" s="276"/>
      <c r="EO377" s="276"/>
      <c r="EP377" s="276"/>
      <c r="EQ377" s="276"/>
      <c r="ER377" s="276"/>
      <c r="ES377" s="276"/>
      <c r="ET377" s="276"/>
    </row>
    <row r="378" spans="41:150" x14ac:dyDescent="0.25">
      <c r="AO378" s="276"/>
      <c r="AP378" s="276"/>
      <c r="BS378" s="276"/>
      <c r="BT378" s="277"/>
      <c r="BU378" s="276"/>
      <c r="BV378" s="277"/>
      <c r="BW378" s="276"/>
      <c r="BX378" s="277"/>
      <c r="BY378" s="276"/>
      <c r="BZ378" s="276"/>
      <c r="CA378" s="277"/>
      <c r="CB378" s="276"/>
      <c r="CC378" s="276"/>
      <c r="CD378" s="276"/>
      <c r="CE378" s="276"/>
      <c r="CF378" s="276"/>
      <c r="CG378" s="276"/>
      <c r="CH378" s="276"/>
      <c r="CI378" s="277"/>
      <c r="CJ378" s="276"/>
      <c r="CK378" s="277"/>
      <c r="CL378" s="276"/>
      <c r="CM378" s="277"/>
      <c r="CN378" s="276"/>
      <c r="CO378" s="277"/>
      <c r="CP378" s="276"/>
      <c r="CQ378" s="277"/>
      <c r="CR378" s="276"/>
      <c r="CS378" s="276"/>
      <c r="CT378" s="277"/>
      <c r="CU378" s="276"/>
      <c r="CV378" s="276"/>
      <c r="CW378" s="277"/>
      <c r="CX378" s="276"/>
      <c r="CY378" s="276"/>
      <c r="CZ378" s="276"/>
      <c r="DA378" s="276"/>
      <c r="DB378" s="277"/>
      <c r="DC378" s="276"/>
      <c r="DD378" s="276"/>
      <c r="DE378" s="277"/>
      <c r="DF378" s="276"/>
      <c r="DG378" s="276"/>
      <c r="DH378" s="277"/>
      <c r="DI378" s="276"/>
      <c r="DJ378" s="276"/>
      <c r="DK378" s="276"/>
      <c r="DL378" s="276"/>
      <c r="DM378" s="277"/>
      <c r="DN378" s="276"/>
      <c r="DO378" s="276"/>
      <c r="DP378" s="277"/>
      <c r="DQ378" s="276"/>
      <c r="DR378" s="276"/>
      <c r="DS378" s="276"/>
      <c r="DT378" s="276"/>
      <c r="DU378" s="276"/>
      <c r="DV378" s="276"/>
      <c r="DW378" s="276"/>
      <c r="DX378" s="276"/>
      <c r="DY378" s="276"/>
      <c r="DZ378" s="276"/>
      <c r="EA378" s="276"/>
      <c r="EB378" s="276"/>
      <c r="EC378" s="276"/>
      <c r="ED378" s="276"/>
      <c r="EE378" s="276"/>
      <c r="EF378" s="276"/>
      <c r="EG378" s="276"/>
      <c r="EH378" s="276"/>
      <c r="EI378" s="276"/>
      <c r="EJ378" s="276"/>
      <c r="EK378" s="276"/>
      <c r="EL378" s="276"/>
      <c r="EM378" s="276"/>
      <c r="EN378" s="276"/>
      <c r="EO378" s="276"/>
      <c r="EP378" s="276"/>
      <c r="EQ378" s="276"/>
      <c r="ER378" s="276"/>
      <c r="ES378" s="276"/>
      <c r="ET378" s="276"/>
    </row>
    <row r="379" spans="41:150" x14ac:dyDescent="0.25">
      <c r="AO379" s="276"/>
      <c r="AP379" s="276"/>
      <c r="BS379" s="276"/>
      <c r="BT379" s="277"/>
      <c r="BU379" s="276"/>
      <c r="BV379" s="277"/>
      <c r="BW379" s="276"/>
      <c r="BX379" s="277"/>
      <c r="BY379" s="276"/>
      <c r="BZ379" s="276"/>
      <c r="CA379" s="277"/>
      <c r="CB379" s="276"/>
      <c r="CC379" s="276"/>
      <c r="CD379" s="276"/>
      <c r="CE379" s="276"/>
      <c r="CF379" s="276"/>
      <c r="CG379" s="276"/>
      <c r="CH379" s="276"/>
      <c r="CI379" s="277"/>
      <c r="CJ379" s="276"/>
      <c r="CK379" s="277"/>
      <c r="CL379" s="276"/>
      <c r="CM379" s="277"/>
      <c r="CN379" s="276"/>
      <c r="CO379" s="277"/>
      <c r="CP379" s="276"/>
      <c r="CQ379" s="277"/>
      <c r="CR379" s="276"/>
      <c r="CS379" s="276"/>
      <c r="CT379" s="277"/>
      <c r="CU379" s="276"/>
      <c r="CV379" s="276"/>
      <c r="CW379" s="277"/>
      <c r="CX379" s="276"/>
      <c r="CY379" s="276"/>
      <c r="CZ379" s="276"/>
      <c r="DA379" s="276"/>
      <c r="DB379" s="277"/>
      <c r="DC379" s="276"/>
      <c r="DD379" s="276"/>
      <c r="DE379" s="277"/>
      <c r="DF379" s="276"/>
      <c r="DG379" s="276"/>
      <c r="DH379" s="277"/>
      <c r="DI379" s="276"/>
      <c r="DJ379" s="276"/>
      <c r="DK379" s="276"/>
      <c r="DL379" s="276"/>
      <c r="DM379" s="277"/>
      <c r="DN379" s="276"/>
      <c r="DO379" s="276"/>
      <c r="DP379" s="277"/>
      <c r="DQ379" s="276"/>
      <c r="DR379" s="276"/>
      <c r="DS379" s="276"/>
      <c r="DT379" s="276"/>
      <c r="DU379" s="276"/>
      <c r="DV379" s="276"/>
      <c r="DW379" s="276"/>
      <c r="DX379" s="276"/>
      <c r="DY379" s="276"/>
      <c r="DZ379" s="276"/>
      <c r="EA379" s="276"/>
      <c r="EB379" s="276"/>
      <c r="EC379" s="276"/>
      <c r="ED379" s="276"/>
      <c r="EE379" s="276"/>
      <c r="EF379" s="276"/>
      <c r="EG379" s="276"/>
      <c r="EH379" s="276"/>
      <c r="EI379" s="276"/>
      <c r="EJ379" s="276"/>
      <c r="EK379" s="276"/>
      <c r="EL379" s="276"/>
      <c r="EM379" s="276"/>
      <c r="EN379" s="276"/>
      <c r="EO379" s="276"/>
      <c r="EP379" s="276"/>
      <c r="EQ379" s="276"/>
      <c r="ER379" s="276"/>
      <c r="ES379" s="276"/>
      <c r="ET379" s="276"/>
    </row>
    <row r="380" spans="41:150" x14ac:dyDescent="0.25">
      <c r="AO380" s="276"/>
      <c r="AP380" s="276"/>
      <c r="BS380" s="276"/>
      <c r="BT380" s="277"/>
      <c r="BU380" s="276"/>
      <c r="BV380" s="277"/>
      <c r="BW380" s="276"/>
      <c r="BX380" s="277"/>
      <c r="BY380" s="276"/>
      <c r="BZ380" s="276"/>
      <c r="CA380" s="277"/>
      <c r="CB380" s="276"/>
      <c r="CC380" s="276"/>
      <c r="CD380" s="276"/>
      <c r="CE380" s="276"/>
      <c r="CF380" s="276"/>
      <c r="CG380" s="276"/>
      <c r="CH380" s="276"/>
      <c r="CI380" s="277"/>
      <c r="CJ380" s="276"/>
      <c r="CK380" s="277"/>
      <c r="CL380" s="276"/>
      <c r="CM380" s="277"/>
      <c r="CN380" s="276"/>
      <c r="CO380" s="277"/>
      <c r="CP380" s="276"/>
      <c r="CQ380" s="277"/>
      <c r="CR380" s="276"/>
      <c r="CS380" s="276"/>
      <c r="CT380" s="277"/>
      <c r="CU380" s="276"/>
      <c r="CV380" s="276"/>
      <c r="CW380" s="277"/>
      <c r="CX380" s="276"/>
      <c r="CY380" s="276"/>
      <c r="CZ380" s="276"/>
      <c r="DA380" s="276"/>
      <c r="DB380" s="277"/>
      <c r="DC380" s="276"/>
      <c r="DD380" s="276"/>
      <c r="DE380" s="277"/>
      <c r="DF380" s="276"/>
      <c r="DG380" s="276"/>
      <c r="DH380" s="277"/>
      <c r="DI380" s="276"/>
      <c r="DJ380" s="276"/>
      <c r="DK380" s="276"/>
      <c r="DL380" s="276"/>
      <c r="DM380" s="277"/>
      <c r="DN380" s="276"/>
      <c r="DO380" s="276"/>
      <c r="DP380" s="277"/>
      <c r="DQ380" s="276"/>
      <c r="DR380" s="276"/>
      <c r="DS380" s="276"/>
      <c r="DT380" s="276"/>
      <c r="DU380" s="276"/>
      <c r="DV380" s="276"/>
      <c r="DW380" s="276"/>
      <c r="DX380" s="276"/>
      <c r="DY380" s="276"/>
      <c r="DZ380" s="276"/>
      <c r="EA380" s="276"/>
      <c r="EB380" s="276"/>
      <c r="EC380" s="276"/>
      <c r="ED380" s="276"/>
      <c r="EE380" s="276"/>
      <c r="EF380" s="276"/>
      <c r="EG380" s="276"/>
      <c r="EH380" s="276"/>
      <c r="EI380" s="276"/>
      <c r="EJ380" s="276"/>
      <c r="EK380" s="276"/>
      <c r="EL380" s="276"/>
      <c r="EM380" s="276"/>
      <c r="EN380" s="276"/>
      <c r="EO380" s="276"/>
      <c r="EP380" s="276"/>
      <c r="EQ380" s="276"/>
      <c r="ER380" s="276"/>
      <c r="ES380" s="276"/>
      <c r="ET380" s="276"/>
    </row>
    <row r="381" spans="41:150" x14ac:dyDescent="0.25">
      <c r="AO381" s="276"/>
      <c r="AP381" s="276"/>
      <c r="BS381" s="276"/>
      <c r="BT381" s="277"/>
      <c r="BU381" s="276"/>
      <c r="BV381" s="277"/>
      <c r="BW381" s="276"/>
      <c r="BX381" s="277"/>
      <c r="BY381" s="276"/>
      <c r="BZ381" s="276"/>
      <c r="CA381" s="277"/>
      <c r="CB381" s="276"/>
      <c r="CC381" s="276"/>
      <c r="CD381" s="276"/>
      <c r="CE381" s="276"/>
      <c r="CF381" s="276"/>
      <c r="CG381" s="276"/>
      <c r="CH381" s="276"/>
      <c r="CI381" s="277"/>
      <c r="CJ381" s="276"/>
      <c r="CK381" s="277"/>
      <c r="CL381" s="276"/>
      <c r="CM381" s="277"/>
      <c r="CN381" s="276"/>
      <c r="CO381" s="277"/>
      <c r="CP381" s="276"/>
      <c r="CQ381" s="277"/>
      <c r="CR381" s="276"/>
      <c r="CS381" s="276"/>
      <c r="CT381" s="277"/>
      <c r="CU381" s="276"/>
      <c r="CV381" s="276"/>
      <c r="CW381" s="277"/>
      <c r="CX381" s="276"/>
      <c r="CY381" s="276"/>
      <c r="CZ381" s="276"/>
      <c r="DA381" s="276"/>
      <c r="DB381" s="277"/>
      <c r="DC381" s="276"/>
      <c r="DD381" s="276"/>
      <c r="DE381" s="277"/>
      <c r="DF381" s="276"/>
      <c r="DG381" s="276"/>
      <c r="DH381" s="277"/>
      <c r="DI381" s="276"/>
      <c r="DJ381" s="276"/>
      <c r="DK381" s="276"/>
      <c r="DL381" s="276"/>
      <c r="DM381" s="277"/>
      <c r="DN381" s="276"/>
      <c r="DO381" s="276"/>
      <c r="DP381" s="277"/>
      <c r="DQ381" s="276"/>
      <c r="DR381" s="276"/>
      <c r="DS381" s="276"/>
      <c r="DT381" s="276"/>
      <c r="DU381" s="276"/>
      <c r="DV381" s="276"/>
      <c r="DW381" s="276"/>
      <c r="DX381" s="276"/>
      <c r="DY381" s="276"/>
      <c r="DZ381" s="276"/>
      <c r="EA381" s="276"/>
      <c r="EB381" s="276"/>
      <c r="EC381" s="276"/>
      <c r="ED381" s="276"/>
      <c r="EE381" s="276"/>
      <c r="EF381" s="276"/>
      <c r="EG381" s="276"/>
      <c r="EH381" s="276"/>
      <c r="EI381" s="276"/>
      <c r="EJ381" s="276"/>
      <c r="EK381" s="276"/>
      <c r="EL381" s="276"/>
      <c r="EM381" s="276"/>
      <c r="EN381" s="276"/>
      <c r="EO381" s="276"/>
      <c r="EP381" s="276"/>
      <c r="EQ381" s="276"/>
      <c r="ER381" s="276"/>
      <c r="ES381" s="276"/>
      <c r="ET381" s="276"/>
    </row>
    <row r="382" spans="41:150" x14ac:dyDescent="0.25">
      <c r="AO382" s="276"/>
      <c r="AP382" s="276"/>
      <c r="BS382" s="276"/>
      <c r="BT382" s="277"/>
      <c r="BU382" s="276"/>
      <c r="BV382" s="277"/>
      <c r="BW382" s="276"/>
      <c r="BX382" s="277"/>
      <c r="BY382" s="276"/>
      <c r="BZ382" s="276"/>
      <c r="CA382" s="277"/>
      <c r="CB382" s="276"/>
      <c r="CC382" s="276"/>
      <c r="CD382" s="276"/>
      <c r="CE382" s="276"/>
      <c r="CF382" s="276"/>
      <c r="CG382" s="276"/>
      <c r="CH382" s="276"/>
      <c r="CI382" s="277"/>
      <c r="CJ382" s="276"/>
      <c r="CK382" s="277"/>
      <c r="CL382" s="276"/>
      <c r="CM382" s="277"/>
      <c r="CN382" s="276"/>
      <c r="CO382" s="277"/>
      <c r="CP382" s="276"/>
      <c r="CQ382" s="277"/>
      <c r="CR382" s="276"/>
      <c r="CS382" s="276"/>
      <c r="CT382" s="277"/>
      <c r="CU382" s="276"/>
      <c r="CV382" s="276"/>
      <c r="CW382" s="277"/>
      <c r="CX382" s="276"/>
      <c r="CY382" s="276"/>
      <c r="CZ382" s="276"/>
      <c r="DA382" s="276"/>
      <c r="DB382" s="277"/>
      <c r="DC382" s="276"/>
      <c r="DD382" s="276"/>
      <c r="DE382" s="277"/>
      <c r="DF382" s="276"/>
      <c r="DG382" s="276"/>
      <c r="DH382" s="277"/>
      <c r="DI382" s="276"/>
      <c r="DJ382" s="276"/>
      <c r="DK382" s="276"/>
      <c r="DL382" s="276"/>
      <c r="DM382" s="277"/>
      <c r="DN382" s="276"/>
      <c r="DO382" s="276"/>
      <c r="DP382" s="277"/>
      <c r="DQ382" s="276"/>
      <c r="DR382" s="276"/>
      <c r="DS382" s="276"/>
      <c r="DT382" s="276"/>
      <c r="DU382" s="276"/>
      <c r="DV382" s="276"/>
      <c r="DW382" s="276"/>
      <c r="DX382" s="276"/>
      <c r="DY382" s="276"/>
      <c r="DZ382" s="276"/>
      <c r="EA382" s="276"/>
      <c r="EB382" s="276"/>
      <c r="EC382" s="276"/>
      <c r="ED382" s="276"/>
      <c r="EE382" s="276"/>
      <c r="EF382" s="276"/>
      <c r="EG382" s="276"/>
      <c r="EH382" s="276"/>
      <c r="EI382" s="276"/>
      <c r="EJ382" s="276"/>
      <c r="EK382" s="276"/>
      <c r="EL382" s="276"/>
      <c r="EM382" s="276"/>
      <c r="EN382" s="276"/>
      <c r="EO382" s="276"/>
      <c r="EP382" s="276"/>
      <c r="EQ382" s="276"/>
      <c r="ER382" s="276"/>
      <c r="ES382" s="276"/>
      <c r="ET382" s="276"/>
    </row>
    <row r="383" spans="41:150" x14ac:dyDescent="0.25">
      <c r="AO383" s="276"/>
      <c r="AP383" s="276"/>
      <c r="BS383" s="276"/>
      <c r="BT383" s="277"/>
      <c r="BU383" s="276"/>
      <c r="BV383" s="277"/>
      <c r="BW383" s="276"/>
      <c r="BX383" s="277"/>
      <c r="BY383" s="276"/>
      <c r="BZ383" s="276"/>
      <c r="CA383" s="277"/>
      <c r="CB383" s="276"/>
      <c r="CC383" s="276"/>
      <c r="CD383" s="276"/>
      <c r="CE383" s="276"/>
      <c r="CF383" s="276"/>
      <c r="CG383" s="276"/>
      <c r="CH383" s="276"/>
      <c r="CI383" s="277"/>
      <c r="CJ383" s="276"/>
      <c r="CK383" s="277"/>
      <c r="CL383" s="276"/>
      <c r="CM383" s="277"/>
      <c r="CN383" s="276"/>
      <c r="CO383" s="277"/>
      <c r="CP383" s="276"/>
      <c r="CQ383" s="277"/>
      <c r="CR383" s="276"/>
      <c r="CS383" s="276"/>
      <c r="CT383" s="277"/>
      <c r="CU383" s="276"/>
      <c r="CV383" s="276"/>
      <c r="CW383" s="277"/>
      <c r="CX383" s="276"/>
      <c r="CY383" s="276"/>
      <c r="CZ383" s="276"/>
      <c r="DA383" s="276"/>
      <c r="DB383" s="277"/>
      <c r="DC383" s="276"/>
      <c r="DD383" s="276"/>
      <c r="DE383" s="277"/>
      <c r="DF383" s="276"/>
      <c r="DG383" s="276"/>
      <c r="DH383" s="277"/>
      <c r="DI383" s="276"/>
      <c r="DJ383" s="276"/>
      <c r="DK383" s="276"/>
      <c r="DL383" s="276"/>
      <c r="DM383" s="277"/>
      <c r="DN383" s="276"/>
      <c r="DO383" s="276"/>
      <c r="DP383" s="277"/>
      <c r="DQ383" s="276"/>
      <c r="DR383" s="276"/>
      <c r="DS383" s="276"/>
      <c r="DT383" s="276"/>
      <c r="DU383" s="276"/>
      <c r="DV383" s="276"/>
      <c r="DW383" s="276"/>
      <c r="DX383" s="276"/>
      <c r="DY383" s="276"/>
      <c r="DZ383" s="276"/>
      <c r="EA383" s="276"/>
      <c r="EB383" s="276"/>
      <c r="EC383" s="276"/>
      <c r="ED383" s="276"/>
      <c r="EE383" s="276"/>
      <c r="EF383" s="276"/>
      <c r="EG383" s="276"/>
      <c r="EH383" s="276"/>
      <c r="EI383" s="276"/>
      <c r="EJ383" s="276"/>
      <c r="EK383" s="276"/>
      <c r="EL383" s="276"/>
      <c r="EM383" s="276"/>
      <c r="EN383" s="276"/>
      <c r="EO383" s="276"/>
      <c r="EP383" s="276"/>
      <c r="EQ383" s="276"/>
      <c r="ER383" s="276"/>
      <c r="ES383" s="276"/>
      <c r="ET383" s="276"/>
    </row>
    <row r="384" spans="41:150" x14ac:dyDescent="0.25">
      <c r="AO384" s="276"/>
      <c r="AP384" s="276"/>
      <c r="BS384" s="276"/>
      <c r="BT384" s="277"/>
      <c r="BU384" s="276"/>
      <c r="BV384" s="277"/>
      <c r="BW384" s="276"/>
      <c r="BX384" s="277"/>
      <c r="BY384" s="276"/>
      <c r="BZ384" s="276"/>
      <c r="CA384" s="277"/>
      <c r="CB384" s="276"/>
      <c r="CC384" s="276"/>
      <c r="CD384" s="276"/>
      <c r="CE384" s="276"/>
      <c r="CF384" s="276"/>
      <c r="CG384" s="276"/>
      <c r="CH384" s="276"/>
      <c r="CI384" s="277"/>
      <c r="CJ384" s="276"/>
      <c r="CK384" s="277"/>
      <c r="CL384" s="276"/>
      <c r="CM384" s="277"/>
      <c r="CN384" s="276"/>
      <c r="CO384" s="277"/>
      <c r="CP384" s="276"/>
      <c r="CQ384" s="277"/>
      <c r="CR384" s="276"/>
      <c r="CS384" s="276"/>
      <c r="CT384" s="277"/>
      <c r="CU384" s="276"/>
      <c r="CV384" s="276"/>
      <c r="CW384" s="277"/>
      <c r="CX384" s="276"/>
      <c r="CY384" s="276"/>
      <c r="CZ384" s="276"/>
      <c r="DA384" s="276"/>
      <c r="DB384" s="277"/>
      <c r="DC384" s="276"/>
      <c r="DD384" s="276"/>
      <c r="DE384" s="277"/>
      <c r="DF384" s="276"/>
      <c r="DG384" s="276"/>
      <c r="DH384" s="277"/>
      <c r="DI384" s="276"/>
      <c r="DJ384" s="276"/>
      <c r="DK384" s="276"/>
      <c r="DL384" s="276"/>
      <c r="DM384" s="277"/>
      <c r="DN384" s="276"/>
      <c r="DO384" s="276"/>
      <c r="DP384" s="277"/>
      <c r="DQ384" s="276"/>
      <c r="DR384" s="276"/>
      <c r="DS384" s="276"/>
      <c r="DT384" s="276"/>
      <c r="DU384" s="276"/>
      <c r="DV384" s="276"/>
      <c r="DW384" s="276"/>
      <c r="DX384" s="276"/>
      <c r="DY384" s="276"/>
      <c r="DZ384" s="276"/>
      <c r="EA384" s="276"/>
      <c r="EB384" s="276"/>
      <c r="EC384" s="276"/>
      <c r="ED384" s="276"/>
      <c r="EE384" s="276"/>
      <c r="EF384" s="276"/>
      <c r="EG384" s="276"/>
      <c r="EH384" s="276"/>
      <c r="EI384" s="276"/>
      <c r="EJ384" s="276"/>
      <c r="EK384" s="276"/>
      <c r="EL384" s="276"/>
      <c r="EM384" s="276"/>
      <c r="EN384" s="276"/>
      <c r="EO384" s="276"/>
      <c r="EP384" s="276"/>
      <c r="EQ384" s="276"/>
      <c r="ER384" s="276"/>
      <c r="ES384" s="276"/>
      <c r="ET384" s="276"/>
    </row>
    <row r="385" spans="41:150" x14ac:dyDescent="0.25">
      <c r="AO385" s="276"/>
      <c r="AP385" s="276"/>
      <c r="BS385" s="276"/>
      <c r="BT385" s="277"/>
      <c r="BU385" s="276"/>
      <c r="BV385" s="277"/>
      <c r="BW385" s="276"/>
      <c r="BX385" s="277"/>
      <c r="BY385" s="276"/>
      <c r="BZ385" s="276"/>
      <c r="CA385" s="277"/>
      <c r="CB385" s="276"/>
      <c r="CC385" s="276"/>
      <c r="CD385" s="276"/>
      <c r="CE385" s="276"/>
      <c r="CF385" s="276"/>
      <c r="CG385" s="276"/>
      <c r="CH385" s="276"/>
      <c r="CI385" s="277"/>
      <c r="CJ385" s="276"/>
      <c r="CK385" s="277"/>
      <c r="CL385" s="276"/>
      <c r="CM385" s="277"/>
      <c r="CN385" s="276"/>
      <c r="CO385" s="277"/>
      <c r="CP385" s="276"/>
      <c r="CQ385" s="277"/>
      <c r="CR385" s="276"/>
      <c r="CS385" s="276"/>
      <c r="CT385" s="277"/>
      <c r="CU385" s="276"/>
      <c r="CV385" s="276"/>
      <c r="CW385" s="277"/>
      <c r="CX385" s="276"/>
      <c r="CY385" s="276"/>
      <c r="CZ385" s="276"/>
      <c r="DA385" s="276"/>
      <c r="DB385" s="277"/>
      <c r="DC385" s="276"/>
      <c r="DD385" s="276"/>
      <c r="DE385" s="277"/>
      <c r="DF385" s="276"/>
      <c r="DG385" s="276"/>
      <c r="DH385" s="277"/>
      <c r="DI385" s="276"/>
      <c r="DJ385" s="276"/>
      <c r="DK385" s="276"/>
      <c r="DL385" s="276"/>
      <c r="DM385" s="277"/>
      <c r="DN385" s="276"/>
      <c r="DO385" s="276"/>
      <c r="DP385" s="277"/>
      <c r="DQ385" s="276"/>
      <c r="DR385" s="276"/>
      <c r="DS385" s="276"/>
      <c r="DT385" s="276"/>
      <c r="DU385" s="276"/>
      <c r="DV385" s="276"/>
      <c r="DW385" s="276"/>
      <c r="DX385" s="276"/>
      <c r="DY385" s="276"/>
      <c r="DZ385" s="276"/>
      <c r="EA385" s="276"/>
      <c r="EB385" s="276"/>
      <c r="EC385" s="276"/>
      <c r="ED385" s="276"/>
      <c r="EE385" s="276"/>
      <c r="EF385" s="276"/>
      <c r="EG385" s="276"/>
      <c r="EH385" s="276"/>
      <c r="EI385" s="276"/>
      <c r="EJ385" s="276"/>
      <c r="EK385" s="276"/>
      <c r="EL385" s="276"/>
      <c r="EM385" s="276"/>
      <c r="EN385" s="276"/>
      <c r="EO385" s="276"/>
      <c r="EP385" s="276"/>
      <c r="EQ385" s="276"/>
      <c r="ER385" s="276"/>
      <c r="ES385" s="276"/>
      <c r="ET385" s="276"/>
    </row>
    <row r="386" spans="41:150" x14ac:dyDescent="0.25">
      <c r="AO386" s="276"/>
      <c r="AP386" s="276"/>
      <c r="BS386" s="276"/>
      <c r="BT386" s="277"/>
      <c r="BU386" s="276"/>
      <c r="BV386" s="277"/>
      <c r="BW386" s="276"/>
      <c r="BX386" s="277"/>
      <c r="BY386" s="276"/>
      <c r="BZ386" s="276"/>
      <c r="CA386" s="277"/>
      <c r="CB386" s="276"/>
      <c r="CC386" s="276"/>
      <c r="CD386" s="276"/>
      <c r="CE386" s="276"/>
      <c r="CF386" s="276"/>
      <c r="CG386" s="276"/>
      <c r="CH386" s="276"/>
      <c r="CI386" s="277"/>
      <c r="CJ386" s="276"/>
      <c r="CK386" s="277"/>
      <c r="CL386" s="276"/>
      <c r="CM386" s="277"/>
      <c r="CN386" s="276"/>
      <c r="CO386" s="277"/>
      <c r="CP386" s="276"/>
      <c r="CQ386" s="277"/>
      <c r="CR386" s="276"/>
      <c r="CS386" s="276"/>
      <c r="CT386" s="277"/>
      <c r="CU386" s="276"/>
      <c r="CV386" s="276"/>
      <c r="CW386" s="277"/>
      <c r="CX386" s="276"/>
      <c r="CY386" s="276"/>
      <c r="CZ386" s="276"/>
      <c r="DA386" s="276"/>
      <c r="DB386" s="277"/>
      <c r="DC386" s="276"/>
      <c r="DD386" s="276"/>
      <c r="DE386" s="277"/>
      <c r="DF386" s="276"/>
      <c r="DG386" s="276"/>
      <c r="DH386" s="277"/>
      <c r="DI386" s="276"/>
      <c r="DJ386" s="276"/>
      <c r="DK386" s="276"/>
      <c r="DL386" s="276"/>
      <c r="DM386" s="277"/>
      <c r="DN386" s="276"/>
      <c r="DO386" s="276"/>
      <c r="DP386" s="277"/>
      <c r="DQ386" s="276"/>
      <c r="DR386" s="276"/>
      <c r="DS386" s="276"/>
      <c r="DT386" s="276"/>
      <c r="DU386" s="276"/>
      <c r="DV386" s="276"/>
      <c r="DW386" s="276"/>
      <c r="DX386" s="276"/>
      <c r="DY386" s="276"/>
      <c r="DZ386" s="276"/>
      <c r="EA386" s="276"/>
      <c r="EB386" s="276"/>
      <c r="EC386" s="276"/>
      <c r="ED386" s="276"/>
      <c r="EE386" s="276"/>
      <c r="EF386" s="276"/>
      <c r="EG386" s="276"/>
      <c r="EH386" s="276"/>
      <c r="EI386" s="276"/>
      <c r="EJ386" s="276"/>
      <c r="EK386" s="276"/>
      <c r="EL386" s="276"/>
      <c r="EM386" s="276"/>
      <c r="EN386" s="276"/>
      <c r="EO386" s="276"/>
      <c r="EP386" s="276"/>
      <c r="EQ386" s="276"/>
      <c r="ER386" s="276"/>
      <c r="ES386" s="276"/>
      <c r="ET386" s="276"/>
    </row>
    <row r="387" spans="41:150" x14ac:dyDescent="0.25">
      <c r="AO387" s="276"/>
      <c r="AP387" s="276"/>
      <c r="BS387" s="276"/>
      <c r="BT387" s="277"/>
      <c r="BU387" s="276"/>
      <c r="BV387" s="277"/>
      <c r="BW387" s="276"/>
      <c r="BX387" s="277"/>
      <c r="BY387" s="276"/>
      <c r="BZ387" s="276"/>
      <c r="CA387" s="277"/>
      <c r="CB387" s="276"/>
      <c r="CC387" s="276"/>
      <c r="CD387" s="276"/>
      <c r="CE387" s="276"/>
      <c r="CF387" s="276"/>
      <c r="CG387" s="276"/>
      <c r="CH387" s="276"/>
      <c r="CI387" s="277"/>
      <c r="CJ387" s="276"/>
      <c r="CK387" s="277"/>
      <c r="CL387" s="276"/>
      <c r="CM387" s="277"/>
      <c r="CN387" s="276"/>
      <c r="CO387" s="277"/>
      <c r="CP387" s="276"/>
      <c r="CQ387" s="277"/>
      <c r="CR387" s="276"/>
      <c r="CS387" s="276"/>
      <c r="CT387" s="277"/>
      <c r="CU387" s="276"/>
      <c r="CV387" s="276"/>
      <c r="CW387" s="277"/>
      <c r="CX387" s="276"/>
      <c r="CY387" s="276"/>
      <c r="CZ387" s="276"/>
      <c r="DA387" s="276"/>
      <c r="DB387" s="277"/>
      <c r="DC387" s="276"/>
      <c r="DD387" s="276"/>
      <c r="DE387" s="277"/>
      <c r="DF387" s="276"/>
      <c r="DG387" s="276"/>
      <c r="DH387" s="277"/>
      <c r="DI387" s="276"/>
      <c r="DJ387" s="276"/>
      <c r="DK387" s="276"/>
      <c r="DL387" s="276"/>
      <c r="DM387" s="277"/>
      <c r="DN387" s="276"/>
      <c r="DO387" s="276"/>
      <c r="DP387" s="277"/>
      <c r="DQ387" s="276"/>
      <c r="DR387" s="276"/>
      <c r="DS387" s="276"/>
      <c r="DT387" s="276"/>
      <c r="DU387" s="276"/>
      <c r="DV387" s="276"/>
      <c r="DW387" s="276"/>
      <c r="DX387" s="276"/>
      <c r="DY387" s="276"/>
      <c r="DZ387" s="276"/>
      <c r="EA387" s="276"/>
      <c r="EB387" s="276"/>
      <c r="EC387" s="276"/>
      <c r="ED387" s="276"/>
      <c r="EE387" s="276"/>
      <c r="EF387" s="276"/>
      <c r="EG387" s="276"/>
      <c r="EH387" s="276"/>
      <c r="EI387" s="276"/>
      <c r="EJ387" s="276"/>
      <c r="EK387" s="276"/>
      <c r="EL387" s="276"/>
      <c r="EM387" s="276"/>
      <c r="EN387" s="276"/>
      <c r="EO387" s="276"/>
      <c r="EP387" s="276"/>
      <c r="EQ387" s="276"/>
      <c r="ER387" s="276"/>
      <c r="ES387" s="276"/>
      <c r="ET387" s="276"/>
    </row>
    <row r="388" spans="41:150" x14ac:dyDescent="0.25">
      <c r="AO388" s="276"/>
      <c r="AP388" s="276"/>
      <c r="BS388" s="276"/>
      <c r="BT388" s="277"/>
      <c r="BU388" s="276"/>
      <c r="BV388" s="277"/>
      <c r="BW388" s="276"/>
      <c r="BX388" s="277"/>
      <c r="BY388" s="276"/>
      <c r="BZ388" s="276"/>
      <c r="CA388" s="277"/>
      <c r="CB388" s="276"/>
      <c r="CC388" s="276"/>
      <c r="CD388" s="276"/>
      <c r="CE388" s="276"/>
      <c r="CF388" s="276"/>
      <c r="CG388" s="276"/>
      <c r="CH388" s="276"/>
      <c r="CI388" s="277"/>
      <c r="CJ388" s="276"/>
      <c r="CK388" s="277"/>
      <c r="CL388" s="276"/>
      <c r="CM388" s="277"/>
      <c r="CN388" s="276"/>
      <c r="CO388" s="277"/>
      <c r="CP388" s="276"/>
      <c r="CQ388" s="277"/>
      <c r="CR388" s="276"/>
      <c r="CS388" s="276"/>
      <c r="CT388" s="277"/>
      <c r="CU388" s="276"/>
      <c r="CV388" s="276"/>
      <c r="CW388" s="277"/>
      <c r="CX388" s="276"/>
      <c r="CY388" s="276"/>
      <c r="CZ388" s="276"/>
      <c r="DA388" s="276"/>
      <c r="DB388" s="277"/>
      <c r="DC388" s="276"/>
      <c r="DD388" s="276"/>
      <c r="DE388" s="277"/>
      <c r="DF388" s="276"/>
      <c r="DG388" s="276"/>
      <c r="DH388" s="277"/>
      <c r="DI388" s="276"/>
      <c r="DJ388" s="276"/>
      <c r="DK388" s="276"/>
      <c r="DL388" s="276"/>
      <c r="DM388" s="277"/>
      <c r="DN388" s="276"/>
      <c r="DO388" s="276"/>
      <c r="DP388" s="277"/>
      <c r="DQ388" s="276"/>
      <c r="DR388" s="276"/>
      <c r="DS388" s="276"/>
      <c r="DT388" s="276"/>
      <c r="DU388" s="276"/>
      <c r="DV388" s="276"/>
      <c r="DW388" s="276"/>
      <c r="DX388" s="276"/>
      <c r="DY388" s="276"/>
      <c r="DZ388" s="276"/>
      <c r="EA388" s="276"/>
      <c r="EB388" s="276"/>
      <c r="EC388" s="276"/>
      <c r="ED388" s="276"/>
      <c r="EE388" s="276"/>
      <c r="EF388" s="276"/>
      <c r="EG388" s="276"/>
      <c r="EH388" s="276"/>
      <c r="EI388" s="276"/>
      <c r="EJ388" s="276"/>
      <c r="EK388" s="276"/>
      <c r="EL388" s="276"/>
      <c r="EM388" s="276"/>
      <c r="EN388" s="276"/>
      <c r="EO388" s="276"/>
      <c r="EP388" s="276"/>
      <c r="EQ388" s="276"/>
      <c r="ER388" s="276"/>
      <c r="ES388" s="276"/>
      <c r="ET388" s="276"/>
    </row>
    <row r="389" spans="41:150" x14ac:dyDescent="0.25">
      <c r="AO389" s="276"/>
      <c r="AP389" s="276"/>
      <c r="BS389" s="276"/>
      <c r="BT389" s="277"/>
      <c r="BU389" s="276"/>
      <c r="BV389" s="277"/>
      <c r="BW389" s="276"/>
      <c r="BX389" s="277"/>
      <c r="BY389" s="276"/>
      <c r="BZ389" s="276"/>
      <c r="CA389" s="277"/>
      <c r="CB389" s="276"/>
      <c r="CC389" s="276"/>
      <c r="CD389" s="276"/>
      <c r="CE389" s="276"/>
      <c r="CF389" s="276"/>
      <c r="CG389" s="276"/>
      <c r="CH389" s="276"/>
      <c r="CI389" s="277"/>
      <c r="CJ389" s="276"/>
      <c r="CK389" s="277"/>
      <c r="CL389" s="276"/>
      <c r="CM389" s="277"/>
      <c r="CN389" s="276"/>
      <c r="CO389" s="277"/>
      <c r="CP389" s="276"/>
      <c r="CQ389" s="277"/>
      <c r="CR389" s="276"/>
      <c r="CS389" s="276"/>
      <c r="CT389" s="277"/>
      <c r="CU389" s="276"/>
      <c r="CV389" s="276"/>
      <c r="CW389" s="277"/>
      <c r="CX389" s="276"/>
      <c r="CY389" s="276"/>
      <c r="CZ389" s="276"/>
      <c r="DA389" s="276"/>
      <c r="DB389" s="277"/>
      <c r="DC389" s="276"/>
      <c r="DD389" s="276"/>
      <c r="DE389" s="277"/>
      <c r="DF389" s="276"/>
      <c r="DG389" s="276"/>
      <c r="DH389" s="277"/>
      <c r="DI389" s="276"/>
      <c r="DJ389" s="276"/>
      <c r="DK389" s="276"/>
      <c r="DL389" s="276"/>
      <c r="DM389" s="277"/>
      <c r="DN389" s="276"/>
      <c r="DO389" s="276"/>
      <c r="DP389" s="277"/>
      <c r="DQ389" s="276"/>
      <c r="DR389" s="276"/>
      <c r="DS389" s="276"/>
      <c r="DT389" s="276"/>
      <c r="DU389" s="276"/>
      <c r="DV389" s="276"/>
      <c r="DW389" s="276"/>
      <c r="DX389" s="276"/>
      <c r="DY389" s="276"/>
      <c r="DZ389" s="276"/>
      <c r="EA389" s="276"/>
      <c r="EB389" s="276"/>
      <c r="EC389" s="276"/>
      <c r="ED389" s="276"/>
      <c r="EE389" s="276"/>
      <c r="EF389" s="276"/>
      <c r="EG389" s="276"/>
      <c r="EH389" s="276"/>
      <c r="EI389" s="276"/>
      <c r="EJ389" s="276"/>
      <c r="EK389" s="276"/>
      <c r="EL389" s="276"/>
      <c r="EM389" s="276"/>
      <c r="EN389" s="276"/>
      <c r="EO389" s="276"/>
      <c r="EP389" s="276"/>
      <c r="EQ389" s="276"/>
      <c r="ER389" s="276"/>
      <c r="ES389" s="276"/>
      <c r="ET389" s="276"/>
    </row>
    <row r="390" spans="41:150" x14ac:dyDescent="0.25">
      <c r="AO390" s="276"/>
      <c r="AP390" s="276"/>
      <c r="BS390" s="276"/>
      <c r="BT390" s="277"/>
      <c r="BU390" s="276"/>
      <c r="BV390" s="277"/>
      <c r="BW390" s="276"/>
      <c r="BX390" s="277"/>
      <c r="BY390" s="276"/>
      <c r="BZ390" s="276"/>
      <c r="CA390" s="277"/>
      <c r="CB390" s="276"/>
      <c r="CC390" s="276"/>
      <c r="CD390" s="276"/>
      <c r="CE390" s="276"/>
      <c r="CF390" s="276"/>
      <c r="CG390" s="276"/>
      <c r="CH390" s="276"/>
      <c r="CI390" s="277"/>
      <c r="CJ390" s="276"/>
      <c r="CK390" s="277"/>
      <c r="CL390" s="276"/>
      <c r="CM390" s="277"/>
      <c r="CN390" s="276"/>
      <c r="CO390" s="277"/>
      <c r="CP390" s="276"/>
      <c r="CQ390" s="277"/>
      <c r="CR390" s="276"/>
      <c r="CS390" s="276"/>
      <c r="CT390" s="277"/>
      <c r="CU390" s="276"/>
      <c r="CV390" s="276"/>
      <c r="CW390" s="277"/>
      <c r="CX390" s="276"/>
      <c r="CY390" s="276"/>
      <c r="CZ390" s="276"/>
      <c r="DA390" s="276"/>
      <c r="DB390" s="277"/>
      <c r="DC390" s="276"/>
      <c r="DD390" s="276"/>
      <c r="DE390" s="277"/>
      <c r="DF390" s="276"/>
      <c r="DG390" s="276"/>
      <c r="DH390" s="277"/>
      <c r="DI390" s="276"/>
      <c r="DJ390" s="276"/>
      <c r="DK390" s="276"/>
      <c r="DL390" s="276"/>
      <c r="DM390" s="277"/>
      <c r="DN390" s="276"/>
      <c r="DO390" s="276"/>
      <c r="DP390" s="277"/>
      <c r="DQ390" s="276"/>
      <c r="DR390" s="276"/>
      <c r="DS390" s="276"/>
      <c r="DT390" s="276"/>
      <c r="DU390" s="276"/>
      <c r="DV390" s="276"/>
      <c r="DW390" s="276"/>
      <c r="DX390" s="276"/>
      <c r="DY390" s="276"/>
      <c r="DZ390" s="276"/>
      <c r="EA390" s="276"/>
      <c r="EB390" s="276"/>
      <c r="EC390" s="276"/>
      <c r="ED390" s="276"/>
      <c r="EE390" s="276"/>
      <c r="EF390" s="276"/>
      <c r="EG390" s="276"/>
      <c r="EH390" s="276"/>
      <c r="EI390" s="276"/>
      <c r="EJ390" s="276"/>
      <c r="EK390" s="276"/>
      <c r="EL390" s="276"/>
      <c r="EM390" s="276"/>
      <c r="EN390" s="276"/>
      <c r="EO390" s="276"/>
      <c r="EP390" s="276"/>
      <c r="EQ390" s="276"/>
      <c r="ER390" s="276"/>
      <c r="ES390" s="276"/>
      <c r="ET390" s="276"/>
    </row>
    <row r="391" spans="41:150" x14ac:dyDescent="0.25">
      <c r="AO391" s="276"/>
      <c r="AP391" s="276"/>
      <c r="BS391" s="276"/>
      <c r="BT391" s="277"/>
      <c r="BU391" s="276"/>
      <c r="BV391" s="277"/>
      <c r="BW391" s="276"/>
      <c r="BX391" s="277"/>
      <c r="BY391" s="276"/>
      <c r="BZ391" s="276"/>
      <c r="CA391" s="277"/>
      <c r="CB391" s="276"/>
      <c r="CC391" s="276"/>
      <c r="CD391" s="276"/>
      <c r="CE391" s="276"/>
      <c r="CF391" s="276"/>
      <c r="CG391" s="276"/>
      <c r="CH391" s="276"/>
      <c r="CI391" s="277"/>
      <c r="CJ391" s="276"/>
      <c r="CK391" s="277"/>
      <c r="CL391" s="276"/>
      <c r="CM391" s="277"/>
      <c r="CN391" s="276"/>
      <c r="CO391" s="277"/>
      <c r="CP391" s="276"/>
      <c r="CQ391" s="277"/>
      <c r="CR391" s="276"/>
      <c r="CS391" s="276"/>
      <c r="CT391" s="277"/>
      <c r="CU391" s="276"/>
      <c r="CV391" s="276"/>
      <c r="CW391" s="277"/>
      <c r="CX391" s="276"/>
      <c r="CY391" s="276"/>
      <c r="CZ391" s="276"/>
      <c r="DA391" s="276"/>
      <c r="DB391" s="277"/>
      <c r="DC391" s="276"/>
      <c r="DD391" s="276"/>
      <c r="DE391" s="277"/>
      <c r="DF391" s="276"/>
      <c r="DG391" s="276"/>
      <c r="DH391" s="277"/>
      <c r="DI391" s="276"/>
      <c r="DJ391" s="276"/>
      <c r="DK391" s="276"/>
      <c r="DL391" s="276"/>
      <c r="DM391" s="277"/>
      <c r="DN391" s="276"/>
      <c r="DO391" s="276"/>
      <c r="DP391" s="277"/>
      <c r="DQ391" s="276"/>
      <c r="DR391" s="276"/>
      <c r="DS391" s="276"/>
      <c r="DT391" s="276"/>
      <c r="DU391" s="276"/>
      <c r="DV391" s="276"/>
      <c r="DW391" s="276"/>
      <c r="DX391" s="276"/>
      <c r="DY391" s="276"/>
      <c r="DZ391" s="276"/>
      <c r="EA391" s="276"/>
      <c r="EB391" s="276"/>
      <c r="EC391" s="276"/>
      <c r="ED391" s="276"/>
      <c r="EE391" s="276"/>
      <c r="EF391" s="276"/>
      <c r="EG391" s="276"/>
      <c r="EH391" s="276"/>
      <c r="EI391" s="276"/>
      <c r="EJ391" s="276"/>
      <c r="EK391" s="276"/>
      <c r="EL391" s="276"/>
      <c r="EM391" s="276"/>
      <c r="EN391" s="276"/>
      <c r="EO391" s="276"/>
      <c r="EP391" s="276"/>
      <c r="EQ391" s="276"/>
      <c r="ER391" s="276"/>
      <c r="ES391" s="276"/>
      <c r="ET391" s="276"/>
    </row>
    <row r="392" spans="41:150" x14ac:dyDescent="0.25">
      <c r="AO392" s="276"/>
      <c r="AP392" s="276"/>
      <c r="BS392" s="276"/>
      <c r="BT392" s="277"/>
      <c r="BU392" s="276"/>
      <c r="BV392" s="277"/>
      <c r="BW392" s="276"/>
      <c r="BX392" s="277"/>
      <c r="BY392" s="276"/>
      <c r="BZ392" s="276"/>
      <c r="CA392" s="277"/>
      <c r="CB392" s="276"/>
      <c r="CC392" s="276"/>
      <c r="CD392" s="276"/>
      <c r="CE392" s="276"/>
      <c r="CF392" s="276"/>
      <c r="CG392" s="276"/>
      <c r="CH392" s="276"/>
      <c r="CI392" s="277"/>
      <c r="CJ392" s="276"/>
      <c r="CK392" s="277"/>
      <c r="CL392" s="276"/>
      <c r="CM392" s="277"/>
      <c r="CN392" s="276"/>
      <c r="CO392" s="277"/>
      <c r="CP392" s="276"/>
      <c r="CQ392" s="277"/>
      <c r="CR392" s="276"/>
      <c r="CS392" s="276"/>
      <c r="CT392" s="277"/>
      <c r="CU392" s="276"/>
      <c r="CV392" s="276"/>
      <c r="CW392" s="277"/>
      <c r="CX392" s="276"/>
      <c r="CY392" s="276"/>
      <c r="CZ392" s="276"/>
      <c r="DA392" s="276"/>
      <c r="DB392" s="277"/>
      <c r="DC392" s="276"/>
      <c r="DD392" s="276"/>
      <c r="DE392" s="277"/>
      <c r="DF392" s="276"/>
      <c r="DG392" s="276"/>
      <c r="DH392" s="277"/>
      <c r="DI392" s="276"/>
      <c r="DJ392" s="276"/>
      <c r="DK392" s="276"/>
      <c r="DL392" s="276"/>
      <c r="DM392" s="277"/>
      <c r="DN392" s="276"/>
      <c r="DO392" s="276"/>
      <c r="DP392" s="277"/>
      <c r="DQ392" s="276"/>
      <c r="DR392" s="276"/>
      <c r="DS392" s="276"/>
      <c r="DT392" s="276"/>
      <c r="DU392" s="276"/>
      <c r="DV392" s="276"/>
      <c r="DW392" s="276"/>
      <c r="DX392" s="276"/>
      <c r="DY392" s="276"/>
      <c r="DZ392" s="276"/>
      <c r="EA392" s="276"/>
      <c r="EB392" s="276"/>
      <c r="EC392" s="276"/>
      <c r="ED392" s="276"/>
      <c r="EE392" s="276"/>
      <c r="EF392" s="276"/>
      <c r="EG392" s="276"/>
      <c r="EH392" s="276"/>
      <c r="EI392" s="276"/>
      <c r="EJ392" s="276"/>
      <c r="EK392" s="276"/>
      <c r="EL392" s="276"/>
      <c r="EM392" s="276"/>
      <c r="EN392" s="276"/>
      <c r="EO392" s="276"/>
      <c r="EP392" s="276"/>
      <c r="EQ392" s="276"/>
      <c r="ER392" s="276"/>
      <c r="ES392" s="276"/>
      <c r="ET392" s="276"/>
    </row>
    <row r="393" spans="41:150" x14ac:dyDescent="0.25">
      <c r="AO393" s="276"/>
      <c r="AP393" s="276"/>
      <c r="BS393" s="276"/>
      <c r="BT393" s="277"/>
      <c r="BU393" s="276"/>
      <c r="BV393" s="277"/>
      <c r="BW393" s="276"/>
      <c r="BX393" s="277"/>
      <c r="BY393" s="276"/>
      <c r="BZ393" s="276"/>
      <c r="CA393" s="277"/>
      <c r="CB393" s="276"/>
      <c r="CC393" s="276"/>
      <c r="CD393" s="276"/>
      <c r="CE393" s="276"/>
      <c r="CF393" s="276"/>
      <c r="CG393" s="276"/>
      <c r="CH393" s="276"/>
      <c r="CI393" s="277"/>
      <c r="CJ393" s="276"/>
      <c r="CK393" s="277"/>
      <c r="CL393" s="276"/>
      <c r="CM393" s="277"/>
      <c r="CN393" s="276"/>
      <c r="CO393" s="277"/>
      <c r="CP393" s="276"/>
      <c r="CQ393" s="277"/>
      <c r="CR393" s="276"/>
      <c r="CS393" s="276"/>
      <c r="CT393" s="277"/>
      <c r="CU393" s="276"/>
      <c r="CV393" s="276"/>
      <c r="CW393" s="277"/>
      <c r="CX393" s="276"/>
      <c r="CY393" s="276"/>
      <c r="CZ393" s="276"/>
      <c r="DA393" s="276"/>
      <c r="DB393" s="277"/>
      <c r="DC393" s="276"/>
      <c r="DD393" s="276"/>
      <c r="DE393" s="277"/>
      <c r="DF393" s="276"/>
      <c r="DG393" s="276"/>
      <c r="DH393" s="277"/>
      <c r="DI393" s="276"/>
      <c r="DJ393" s="276"/>
      <c r="DK393" s="276"/>
      <c r="DL393" s="276"/>
      <c r="DM393" s="277"/>
      <c r="DN393" s="276"/>
      <c r="DO393" s="276"/>
      <c r="DP393" s="277"/>
      <c r="DQ393" s="276"/>
      <c r="DR393" s="276"/>
      <c r="DS393" s="276"/>
      <c r="DT393" s="276"/>
      <c r="DU393" s="276"/>
      <c r="DV393" s="276"/>
      <c r="DW393" s="276"/>
      <c r="DX393" s="276"/>
      <c r="DY393" s="276"/>
      <c r="DZ393" s="276"/>
      <c r="EA393" s="276"/>
      <c r="EB393" s="276"/>
      <c r="EC393" s="276"/>
      <c r="ED393" s="276"/>
      <c r="EE393" s="276"/>
      <c r="EF393" s="276"/>
      <c r="EG393" s="276"/>
      <c r="EH393" s="276"/>
      <c r="EI393" s="276"/>
      <c r="EJ393" s="276"/>
      <c r="EK393" s="276"/>
      <c r="EL393" s="276"/>
      <c r="EM393" s="276"/>
      <c r="EN393" s="276"/>
      <c r="EO393" s="276"/>
      <c r="EP393" s="276"/>
      <c r="EQ393" s="276"/>
      <c r="ER393" s="276"/>
      <c r="ES393" s="276"/>
      <c r="ET393" s="276"/>
    </row>
    <row r="394" spans="41:150" x14ac:dyDescent="0.25">
      <c r="AO394" s="276"/>
      <c r="AP394" s="276"/>
      <c r="BS394" s="276"/>
      <c r="BT394" s="277"/>
      <c r="BU394" s="276"/>
      <c r="BV394" s="277"/>
      <c r="BW394" s="276"/>
      <c r="BX394" s="277"/>
      <c r="BY394" s="276"/>
      <c r="BZ394" s="276"/>
      <c r="CA394" s="277"/>
      <c r="CB394" s="276"/>
      <c r="CC394" s="276"/>
      <c r="CD394" s="276"/>
      <c r="CE394" s="276"/>
      <c r="CF394" s="276"/>
      <c r="CG394" s="276"/>
      <c r="CH394" s="276"/>
      <c r="CI394" s="277"/>
      <c r="CJ394" s="276"/>
      <c r="CK394" s="277"/>
      <c r="CL394" s="276"/>
      <c r="CM394" s="277"/>
      <c r="CN394" s="276"/>
      <c r="CO394" s="277"/>
      <c r="CP394" s="276"/>
      <c r="CQ394" s="277"/>
      <c r="CR394" s="276"/>
      <c r="CS394" s="276"/>
      <c r="CT394" s="277"/>
      <c r="CU394" s="276"/>
      <c r="CV394" s="276"/>
      <c r="CW394" s="277"/>
      <c r="CX394" s="276"/>
      <c r="CY394" s="276"/>
      <c r="CZ394" s="276"/>
      <c r="DA394" s="276"/>
      <c r="DB394" s="277"/>
      <c r="DC394" s="276"/>
      <c r="DD394" s="276"/>
      <c r="DE394" s="277"/>
      <c r="DF394" s="276"/>
      <c r="DG394" s="276"/>
      <c r="DH394" s="277"/>
      <c r="DI394" s="276"/>
      <c r="DJ394" s="276"/>
      <c r="DK394" s="276"/>
      <c r="DL394" s="276"/>
      <c r="DM394" s="277"/>
      <c r="DN394" s="276"/>
      <c r="DO394" s="276"/>
      <c r="DP394" s="277"/>
      <c r="DQ394" s="276"/>
      <c r="DR394" s="276"/>
      <c r="DS394" s="276"/>
      <c r="DT394" s="276"/>
      <c r="DU394" s="276"/>
      <c r="DV394" s="276"/>
      <c r="DW394" s="276"/>
      <c r="DX394" s="276"/>
      <c r="DY394" s="276"/>
      <c r="DZ394" s="276"/>
      <c r="EA394" s="276"/>
      <c r="EB394" s="276"/>
      <c r="EC394" s="276"/>
      <c r="ED394" s="276"/>
      <c r="EE394" s="276"/>
      <c r="EF394" s="276"/>
      <c r="EG394" s="276"/>
      <c r="EH394" s="276"/>
      <c r="EI394" s="276"/>
      <c r="EJ394" s="276"/>
      <c r="EK394" s="276"/>
      <c r="EL394" s="276"/>
      <c r="EM394" s="276"/>
      <c r="EN394" s="276"/>
      <c r="EO394" s="276"/>
      <c r="EP394" s="276"/>
      <c r="EQ394" s="276"/>
      <c r="ER394" s="276"/>
      <c r="ES394" s="276"/>
      <c r="ET394" s="276"/>
    </row>
    <row r="395" spans="41:150" x14ac:dyDescent="0.25">
      <c r="AO395" s="276"/>
      <c r="AP395" s="276"/>
      <c r="BS395" s="276"/>
      <c r="BT395" s="277"/>
      <c r="BU395" s="276"/>
      <c r="BV395" s="277"/>
      <c r="BW395" s="276"/>
      <c r="BX395" s="277"/>
      <c r="BY395" s="276"/>
      <c r="BZ395" s="276"/>
      <c r="CA395" s="277"/>
      <c r="CB395" s="276"/>
      <c r="CC395" s="276"/>
      <c r="CD395" s="276"/>
      <c r="CE395" s="276"/>
      <c r="CF395" s="276"/>
      <c r="CG395" s="276"/>
      <c r="CH395" s="276"/>
      <c r="CI395" s="277"/>
      <c r="CJ395" s="276"/>
      <c r="CK395" s="277"/>
      <c r="CL395" s="276"/>
      <c r="CM395" s="277"/>
      <c r="CN395" s="276"/>
      <c r="CO395" s="277"/>
      <c r="CP395" s="276"/>
      <c r="CQ395" s="277"/>
      <c r="CR395" s="276"/>
      <c r="CS395" s="276"/>
      <c r="CT395" s="277"/>
      <c r="CU395" s="276"/>
      <c r="CV395" s="276"/>
      <c r="CW395" s="277"/>
      <c r="CX395" s="276"/>
      <c r="CY395" s="276"/>
      <c r="CZ395" s="276"/>
      <c r="DA395" s="276"/>
      <c r="DB395" s="277"/>
      <c r="DC395" s="276"/>
      <c r="DD395" s="276"/>
      <c r="DE395" s="277"/>
      <c r="DF395" s="276"/>
      <c r="DG395" s="276"/>
      <c r="DH395" s="277"/>
      <c r="DI395" s="276"/>
      <c r="DJ395" s="276"/>
      <c r="DK395" s="276"/>
      <c r="DL395" s="276"/>
      <c r="DM395" s="277"/>
      <c r="DN395" s="276"/>
      <c r="DO395" s="276"/>
      <c r="DP395" s="277"/>
      <c r="DQ395" s="276"/>
      <c r="DR395" s="276"/>
      <c r="DS395" s="276"/>
      <c r="DT395" s="276"/>
      <c r="DU395" s="276"/>
      <c r="DV395" s="276"/>
      <c r="DW395" s="276"/>
      <c r="DX395" s="276"/>
      <c r="DY395" s="276"/>
      <c r="DZ395" s="276"/>
      <c r="EA395" s="276"/>
      <c r="EB395" s="276"/>
      <c r="EC395" s="276"/>
      <c r="ED395" s="276"/>
      <c r="EE395" s="276"/>
      <c r="EF395" s="276"/>
      <c r="EG395" s="276"/>
      <c r="EH395" s="276"/>
      <c r="EI395" s="276"/>
      <c r="EJ395" s="276"/>
      <c r="EK395" s="276"/>
      <c r="EL395" s="276"/>
      <c r="EM395" s="276"/>
      <c r="EN395" s="276"/>
      <c r="EO395" s="276"/>
      <c r="EP395" s="276"/>
      <c r="EQ395" s="276"/>
      <c r="ER395" s="276"/>
      <c r="ES395" s="276"/>
      <c r="ET395" s="276"/>
    </row>
    <row r="396" spans="41:150" x14ac:dyDescent="0.25">
      <c r="AO396" s="276"/>
      <c r="AP396" s="276"/>
      <c r="BS396" s="276"/>
      <c r="BT396" s="277"/>
      <c r="BU396" s="276"/>
      <c r="BV396" s="277"/>
      <c r="BW396" s="276"/>
      <c r="BX396" s="277"/>
      <c r="BY396" s="276"/>
      <c r="BZ396" s="276"/>
      <c r="CA396" s="277"/>
      <c r="CB396" s="276"/>
      <c r="CC396" s="276"/>
      <c r="CD396" s="276"/>
      <c r="CE396" s="276"/>
      <c r="CF396" s="276"/>
      <c r="CG396" s="276"/>
      <c r="CH396" s="276"/>
      <c r="CI396" s="277"/>
      <c r="CJ396" s="276"/>
      <c r="CK396" s="277"/>
      <c r="CL396" s="276"/>
      <c r="CM396" s="277"/>
      <c r="CN396" s="276"/>
      <c r="CO396" s="277"/>
      <c r="CP396" s="276"/>
      <c r="CQ396" s="277"/>
      <c r="CR396" s="276"/>
      <c r="CS396" s="276"/>
      <c r="CT396" s="277"/>
      <c r="CU396" s="276"/>
      <c r="CV396" s="276"/>
      <c r="CW396" s="277"/>
      <c r="CX396" s="276"/>
      <c r="CY396" s="276"/>
      <c r="CZ396" s="276"/>
      <c r="DA396" s="276"/>
      <c r="DB396" s="277"/>
      <c r="DC396" s="276"/>
      <c r="DD396" s="276"/>
      <c r="DE396" s="277"/>
      <c r="DF396" s="276"/>
      <c r="DG396" s="276"/>
      <c r="DH396" s="277"/>
      <c r="DI396" s="276"/>
      <c r="DJ396" s="276"/>
      <c r="DK396" s="276"/>
      <c r="DL396" s="276"/>
      <c r="DM396" s="277"/>
      <c r="DN396" s="276"/>
      <c r="DO396" s="276"/>
      <c r="DP396" s="277"/>
      <c r="DQ396" s="276"/>
      <c r="DR396" s="276"/>
      <c r="DS396" s="276"/>
      <c r="DT396" s="276"/>
      <c r="DU396" s="276"/>
      <c r="DV396" s="276"/>
      <c r="DW396" s="276"/>
      <c r="DX396" s="276"/>
      <c r="DY396" s="276"/>
      <c r="DZ396" s="276"/>
      <c r="EA396" s="276"/>
      <c r="EB396" s="276"/>
      <c r="EC396" s="276"/>
      <c r="ED396" s="276"/>
      <c r="EE396" s="276"/>
      <c r="EF396" s="276"/>
      <c r="EG396" s="276"/>
      <c r="EH396" s="276"/>
      <c r="EI396" s="276"/>
      <c r="EJ396" s="276"/>
      <c r="EK396" s="276"/>
      <c r="EL396" s="276"/>
      <c r="EM396" s="276"/>
      <c r="EN396" s="276"/>
      <c r="EO396" s="276"/>
      <c r="EP396" s="276"/>
      <c r="EQ396" s="276"/>
      <c r="ER396" s="276"/>
      <c r="ES396" s="276"/>
      <c r="ET396" s="276"/>
    </row>
    <row r="397" spans="41:150" x14ac:dyDescent="0.25">
      <c r="AO397" s="276"/>
      <c r="AP397" s="276"/>
      <c r="BS397" s="276"/>
      <c r="BT397" s="277"/>
      <c r="BU397" s="276"/>
      <c r="BV397" s="277"/>
      <c r="BW397" s="276"/>
      <c r="BX397" s="277"/>
      <c r="BY397" s="276"/>
      <c r="BZ397" s="276"/>
      <c r="CA397" s="277"/>
      <c r="CB397" s="276"/>
      <c r="CC397" s="276"/>
      <c r="CD397" s="276"/>
      <c r="CE397" s="276"/>
      <c r="CF397" s="276"/>
      <c r="CG397" s="276"/>
      <c r="CH397" s="276"/>
      <c r="CI397" s="277"/>
      <c r="CJ397" s="276"/>
      <c r="CK397" s="277"/>
      <c r="CL397" s="276"/>
      <c r="CM397" s="277"/>
      <c r="CN397" s="276"/>
      <c r="CO397" s="277"/>
      <c r="CP397" s="276"/>
      <c r="CQ397" s="277"/>
      <c r="CR397" s="276"/>
      <c r="CS397" s="276"/>
      <c r="CT397" s="277"/>
      <c r="CU397" s="276"/>
      <c r="CV397" s="276"/>
      <c r="CW397" s="277"/>
      <c r="CX397" s="276"/>
      <c r="CY397" s="276"/>
      <c r="CZ397" s="276"/>
      <c r="DA397" s="276"/>
      <c r="DB397" s="277"/>
      <c r="DC397" s="276"/>
      <c r="DD397" s="276"/>
      <c r="DE397" s="277"/>
      <c r="DF397" s="276"/>
      <c r="DG397" s="276"/>
      <c r="DH397" s="277"/>
      <c r="DI397" s="276"/>
      <c r="DJ397" s="276"/>
      <c r="DK397" s="276"/>
      <c r="DL397" s="276"/>
      <c r="DM397" s="277"/>
      <c r="DN397" s="276"/>
      <c r="DO397" s="276"/>
      <c r="DP397" s="277"/>
      <c r="DQ397" s="276"/>
      <c r="DR397" s="276"/>
      <c r="DS397" s="276"/>
      <c r="DT397" s="276"/>
      <c r="DU397" s="276"/>
      <c r="DV397" s="276"/>
      <c r="DW397" s="276"/>
      <c r="DX397" s="276"/>
      <c r="DY397" s="276"/>
      <c r="DZ397" s="276"/>
      <c r="EA397" s="276"/>
      <c r="EB397" s="276"/>
      <c r="EC397" s="276"/>
      <c r="ED397" s="276"/>
      <c r="EE397" s="276"/>
      <c r="EF397" s="276"/>
      <c r="EG397" s="276"/>
      <c r="EH397" s="276"/>
      <c r="EI397" s="276"/>
      <c r="EJ397" s="276"/>
      <c r="EK397" s="276"/>
      <c r="EL397" s="276"/>
      <c r="EM397" s="276"/>
      <c r="EN397" s="276"/>
      <c r="EO397" s="276"/>
      <c r="EP397" s="276"/>
      <c r="EQ397" s="276"/>
      <c r="ER397" s="276"/>
      <c r="ES397" s="276"/>
      <c r="ET397" s="276"/>
    </row>
    <row r="398" spans="41:150" x14ac:dyDescent="0.25">
      <c r="AO398" s="276"/>
      <c r="AP398" s="276"/>
      <c r="BS398" s="276"/>
      <c r="BT398" s="277"/>
      <c r="BU398" s="276"/>
      <c r="BV398" s="277"/>
      <c r="BW398" s="276"/>
      <c r="BX398" s="277"/>
      <c r="BY398" s="276"/>
      <c r="BZ398" s="276"/>
      <c r="CA398" s="277"/>
      <c r="CB398" s="276"/>
      <c r="CC398" s="276"/>
      <c r="CD398" s="276"/>
      <c r="CE398" s="276"/>
      <c r="CF398" s="276"/>
      <c r="CG398" s="276"/>
      <c r="CH398" s="276"/>
      <c r="CI398" s="277"/>
      <c r="CJ398" s="276"/>
      <c r="CK398" s="277"/>
      <c r="CL398" s="276"/>
      <c r="CM398" s="277"/>
      <c r="CN398" s="276"/>
      <c r="CO398" s="277"/>
      <c r="CP398" s="276"/>
      <c r="CQ398" s="277"/>
      <c r="CR398" s="276"/>
      <c r="CS398" s="276"/>
      <c r="CT398" s="277"/>
      <c r="CU398" s="276"/>
      <c r="CV398" s="276"/>
      <c r="CW398" s="277"/>
      <c r="CX398" s="276"/>
      <c r="CY398" s="276"/>
      <c r="CZ398" s="276"/>
      <c r="DA398" s="276"/>
      <c r="DB398" s="277"/>
      <c r="DC398" s="276"/>
      <c r="DD398" s="276"/>
      <c r="DE398" s="277"/>
      <c r="DF398" s="276"/>
      <c r="DG398" s="276"/>
      <c r="DH398" s="277"/>
      <c r="DI398" s="276"/>
      <c r="DJ398" s="276"/>
      <c r="DK398" s="276"/>
      <c r="DL398" s="276"/>
      <c r="DM398" s="277"/>
      <c r="DN398" s="276"/>
      <c r="DO398" s="276"/>
      <c r="DP398" s="277"/>
      <c r="DQ398" s="276"/>
      <c r="DR398" s="276"/>
      <c r="DS398" s="276"/>
      <c r="DT398" s="276"/>
      <c r="DU398" s="276"/>
      <c r="DV398" s="276"/>
      <c r="DW398" s="276"/>
      <c r="DX398" s="276"/>
      <c r="DY398" s="276"/>
      <c r="DZ398" s="276"/>
      <c r="EA398" s="276"/>
      <c r="EB398" s="276"/>
      <c r="EC398" s="276"/>
      <c r="ED398" s="276"/>
      <c r="EE398" s="276"/>
      <c r="EF398" s="276"/>
      <c r="EG398" s="276"/>
      <c r="EH398" s="276"/>
      <c r="EI398" s="276"/>
      <c r="EJ398" s="276"/>
      <c r="EK398" s="276"/>
      <c r="EL398" s="276"/>
      <c r="EM398" s="276"/>
      <c r="EN398" s="276"/>
      <c r="EO398" s="276"/>
      <c r="EP398" s="276"/>
      <c r="EQ398" s="276"/>
      <c r="ER398" s="276"/>
      <c r="ES398" s="276"/>
      <c r="ET398" s="276"/>
    </row>
    <row r="399" spans="41:150" x14ac:dyDescent="0.25">
      <c r="AO399" s="276"/>
      <c r="AP399" s="276"/>
      <c r="BS399" s="276"/>
      <c r="BT399" s="277"/>
      <c r="BU399" s="276"/>
      <c r="BV399" s="277"/>
      <c r="BW399" s="276"/>
      <c r="BX399" s="277"/>
      <c r="BY399" s="276"/>
      <c r="BZ399" s="276"/>
      <c r="CA399" s="277"/>
      <c r="CB399" s="276"/>
      <c r="CC399" s="276"/>
      <c r="CD399" s="276"/>
      <c r="CE399" s="276"/>
      <c r="CF399" s="276"/>
      <c r="CG399" s="276"/>
      <c r="CH399" s="276"/>
      <c r="CI399" s="277"/>
      <c r="CJ399" s="276"/>
      <c r="CK399" s="277"/>
      <c r="CL399" s="276"/>
      <c r="CM399" s="277"/>
      <c r="CN399" s="276"/>
      <c r="CO399" s="277"/>
      <c r="CP399" s="276"/>
      <c r="CQ399" s="277"/>
      <c r="CR399" s="276"/>
      <c r="CS399" s="276"/>
      <c r="CT399" s="277"/>
      <c r="CU399" s="276"/>
      <c r="CV399" s="276"/>
      <c r="CW399" s="277"/>
      <c r="CX399" s="276"/>
      <c r="CY399" s="276"/>
      <c r="CZ399" s="276"/>
      <c r="DA399" s="276"/>
      <c r="DB399" s="277"/>
      <c r="DC399" s="276"/>
      <c r="DD399" s="276"/>
      <c r="DE399" s="277"/>
      <c r="DF399" s="276"/>
      <c r="DG399" s="276"/>
      <c r="DH399" s="277"/>
      <c r="DI399" s="276"/>
      <c r="DJ399" s="276"/>
      <c r="DK399" s="276"/>
      <c r="DL399" s="276"/>
      <c r="DM399" s="277"/>
      <c r="DN399" s="276"/>
      <c r="DO399" s="276"/>
      <c r="DP399" s="277"/>
      <c r="DQ399" s="276"/>
      <c r="DR399" s="276"/>
      <c r="DS399" s="276"/>
      <c r="DT399" s="276"/>
      <c r="DU399" s="276"/>
      <c r="DV399" s="276"/>
      <c r="DW399" s="276"/>
      <c r="DX399" s="276"/>
      <c r="DY399" s="276"/>
      <c r="DZ399" s="276"/>
      <c r="EA399" s="276"/>
      <c r="EB399" s="276"/>
      <c r="EC399" s="276"/>
      <c r="ED399" s="276"/>
      <c r="EE399" s="276"/>
      <c r="EF399" s="276"/>
      <c r="EG399" s="276"/>
      <c r="EH399" s="276"/>
      <c r="EI399" s="276"/>
      <c r="EJ399" s="276"/>
      <c r="EK399" s="276"/>
      <c r="EL399" s="276"/>
      <c r="EM399" s="276"/>
      <c r="EN399" s="276"/>
      <c r="EO399" s="276"/>
      <c r="EP399" s="276"/>
      <c r="EQ399" s="276"/>
      <c r="ER399" s="276"/>
      <c r="ES399" s="276"/>
      <c r="ET399" s="276"/>
    </row>
    <row r="400" spans="41:150" x14ac:dyDescent="0.25">
      <c r="AO400" s="276"/>
      <c r="AP400" s="276"/>
      <c r="BS400" s="276"/>
      <c r="BT400" s="277"/>
      <c r="BU400" s="276"/>
      <c r="BV400" s="277"/>
      <c r="BW400" s="276"/>
      <c r="BX400" s="277"/>
      <c r="BY400" s="276"/>
      <c r="BZ400" s="276"/>
      <c r="CA400" s="277"/>
      <c r="CB400" s="276"/>
      <c r="CC400" s="276"/>
      <c r="CD400" s="276"/>
      <c r="CE400" s="276"/>
      <c r="CF400" s="276"/>
      <c r="CG400" s="276"/>
      <c r="CH400" s="276"/>
      <c r="CI400" s="277"/>
      <c r="CJ400" s="276"/>
      <c r="CK400" s="277"/>
      <c r="CL400" s="276"/>
      <c r="CM400" s="277"/>
      <c r="CN400" s="276"/>
      <c r="CO400" s="277"/>
      <c r="CP400" s="276"/>
      <c r="CQ400" s="277"/>
      <c r="CR400" s="276"/>
      <c r="CS400" s="276"/>
      <c r="CT400" s="277"/>
      <c r="CU400" s="276"/>
      <c r="CV400" s="276"/>
      <c r="CW400" s="277"/>
      <c r="CX400" s="276"/>
      <c r="CY400" s="276"/>
      <c r="CZ400" s="276"/>
      <c r="DA400" s="276"/>
      <c r="DB400" s="277"/>
      <c r="DC400" s="276"/>
      <c r="DD400" s="276"/>
      <c r="DE400" s="277"/>
      <c r="DF400" s="276"/>
      <c r="DG400" s="276"/>
      <c r="DH400" s="277"/>
      <c r="DI400" s="276"/>
      <c r="DJ400" s="276"/>
      <c r="DK400" s="276"/>
      <c r="DL400" s="276"/>
      <c r="DM400" s="277"/>
      <c r="DN400" s="276"/>
      <c r="DO400" s="276"/>
      <c r="DP400" s="277"/>
      <c r="DQ400" s="276"/>
      <c r="DR400" s="276"/>
      <c r="DS400" s="276"/>
      <c r="DT400" s="276"/>
      <c r="DU400" s="276"/>
      <c r="DV400" s="276"/>
      <c r="DW400" s="276"/>
      <c r="DX400" s="276"/>
      <c r="DY400" s="276"/>
      <c r="DZ400" s="276"/>
      <c r="EA400" s="276"/>
      <c r="EB400" s="276"/>
      <c r="EC400" s="276"/>
      <c r="ED400" s="276"/>
      <c r="EE400" s="276"/>
      <c r="EF400" s="276"/>
      <c r="EG400" s="276"/>
      <c r="EH400" s="276"/>
      <c r="EI400" s="276"/>
      <c r="EJ400" s="276"/>
      <c r="EK400" s="276"/>
      <c r="EL400" s="276"/>
      <c r="EM400" s="276"/>
      <c r="EN400" s="276"/>
      <c r="EO400" s="276"/>
      <c r="EP400" s="276"/>
      <c r="EQ400" s="276"/>
      <c r="ER400" s="276"/>
      <c r="ES400" s="276"/>
      <c r="ET400" s="276"/>
    </row>
    <row r="401" spans="41:150" x14ac:dyDescent="0.25">
      <c r="AO401" s="276"/>
      <c r="AP401" s="276"/>
      <c r="BS401" s="276"/>
      <c r="BT401" s="277"/>
      <c r="BU401" s="276"/>
      <c r="BV401" s="277"/>
      <c r="BW401" s="276"/>
      <c r="BX401" s="277"/>
      <c r="BY401" s="276"/>
      <c r="BZ401" s="276"/>
      <c r="CA401" s="277"/>
      <c r="CB401" s="276"/>
      <c r="CC401" s="276"/>
      <c r="CD401" s="276"/>
      <c r="CE401" s="276"/>
      <c r="CF401" s="276"/>
      <c r="CG401" s="276"/>
      <c r="CH401" s="276"/>
      <c r="CI401" s="277"/>
      <c r="CJ401" s="276"/>
      <c r="CK401" s="277"/>
      <c r="CL401" s="276"/>
      <c r="CM401" s="277"/>
      <c r="CN401" s="276"/>
      <c r="CO401" s="277"/>
      <c r="CP401" s="276"/>
      <c r="CQ401" s="277"/>
      <c r="CR401" s="276"/>
      <c r="CS401" s="276"/>
      <c r="CT401" s="277"/>
      <c r="CU401" s="276"/>
      <c r="CV401" s="276"/>
      <c r="CW401" s="277"/>
      <c r="CX401" s="276"/>
      <c r="CY401" s="276"/>
      <c r="CZ401" s="276"/>
      <c r="DA401" s="276"/>
      <c r="DB401" s="277"/>
      <c r="DC401" s="276"/>
      <c r="DD401" s="276"/>
      <c r="DE401" s="277"/>
      <c r="DF401" s="276"/>
      <c r="DG401" s="276"/>
      <c r="DH401" s="277"/>
      <c r="DI401" s="276"/>
      <c r="DJ401" s="276"/>
      <c r="DK401" s="276"/>
      <c r="DL401" s="276"/>
      <c r="DM401" s="277"/>
      <c r="DN401" s="276"/>
      <c r="DO401" s="276"/>
      <c r="DP401" s="277"/>
      <c r="DQ401" s="276"/>
      <c r="DR401" s="276"/>
      <c r="DS401" s="276"/>
      <c r="DT401" s="276"/>
      <c r="DU401" s="276"/>
      <c r="DV401" s="276"/>
      <c r="DW401" s="276"/>
      <c r="DX401" s="276"/>
      <c r="DY401" s="276"/>
      <c r="DZ401" s="276"/>
      <c r="EA401" s="276"/>
      <c r="EB401" s="276"/>
      <c r="EC401" s="276"/>
      <c r="ED401" s="276"/>
      <c r="EE401" s="276"/>
      <c r="EF401" s="276"/>
      <c r="EG401" s="276"/>
      <c r="EH401" s="276"/>
      <c r="EI401" s="276"/>
      <c r="EJ401" s="276"/>
      <c r="EK401" s="276"/>
      <c r="EL401" s="276"/>
      <c r="EM401" s="276"/>
      <c r="EN401" s="276"/>
      <c r="EO401" s="276"/>
      <c r="EP401" s="276"/>
      <c r="EQ401" s="276"/>
      <c r="ER401" s="276"/>
      <c r="ES401" s="276"/>
      <c r="ET401" s="276"/>
    </row>
    <row r="402" spans="41:150" x14ac:dyDescent="0.25">
      <c r="AO402" s="276"/>
      <c r="AP402" s="276"/>
      <c r="BS402" s="276"/>
      <c r="BT402" s="277"/>
      <c r="BU402" s="276"/>
      <c r="BV402" s="277"/>
      <c r="BW402" s="276"/>
      <c r="BX402" s="277"/>
      <c r="BY402" s="276"/>
      <c r="BZ402" s="276"/>
      <c r="CA402" s="277"/>
      <c r="CB402" s="276"/>
      <c r="CC402" s="276"/>
      <c r="CD402" s="276"/>
      <c r="CE402" s="276"/>
      <c r="CF402" s="276"/>
      <c r="CG402" s="276"/>
      <c r="CH402" s="276"/>
      <c r="CI402" s="277"/>
      <c r="CJ402" s="276"/>
      <c r="CK402" s="277"/>
      <c r="CL402" s="276"/>
      <c r="CM402" s="277"/>
      <c r="CN402" s="276"/>
      <c r="CO402" s="277"/>
      <c r="CP402" s="276"/>
      <c r="CQ402" s="277"/>
      <c r="CR402" s="276"/>
      <c r="CS402" s="276"/>
      <c r="CT402" s="277"/>
      <c r="CU402" s="276"/>
      <c r="CV402" s="276"/>
      <c r="CW402" s="277"/>
      <c r="CX402" s="276"/>
      <c r="CY402" s="276"/>
      <c r="CZ402" s="276"/>
      <c r="DA402" s="276"/>
      <c r="DB402" s="277"/>
      <c r="DC402" s="276"/>
      <c r="DD402" s="276"/>
      <c r="DE402" s="277"/>
      <c r="DF402" s="276"/>
      <c r="DG402" s="276"/>
      <c r="DH402" s="277"/>
      <c r="DI402" s="276"/>
      <c r="DJ402" s="276"/>
      <c r="DK402" s="276"/>
      <c r="DL402" s="276"/>
      <c r="DM402" s="277"/>
      <c r="DN402" s="276"/>
      <c r="DO402" s="276"/>
      <c r="DP402" s="277"/>
      <c r="DQ402" s="276"/>
      <c r="DR402" s="276"/>
      <c r="DS402" s="276"/>
      <c r="DT402" s="276"/>
      <c r="DU402" s="276"/>
      <c r="DV402" s="276"/>
      <c r="DW402" s="276"/>
      <c r="DX402" s="276"/>
      <c r="DY402" s="276"/>
      <c r="DZ402" s="276"/>
      <c r="EA402" s="276"/>
      <c r="EB402" s="276"/>
      <c r="EC402" s="276"/>
      <c r="ED402" s="276"/>
      <c r="EE402" s="276"/>
      <c r="EF402" s="276"/>
      <c r="EG402" s="276"/>
      <c r="EH402" s="276"/>
      <c r="EI402" s="276"/>
      <c r="EJ402" s="276"/>
      <c r="EK402" s="276"/>
      <c r="EL402" s="276"/>
      <c r="EM402" s="276"/>
      <c r="EN402" s="276"/>
      <c r="EO402" s="276"/>
      <c r="EP402" s="276"/>
      <c r="EQ402" s="276"/>
      <c r="ER402" s="276"/>
      <c r="ES402" s="276"/>
      <c r="ET402" s="276"/>
    </row>
    <row r="403" spans="41:150" x14ac:dyDescent="0.25">
      <c r="AO403" s="276"/>
      <c r="AP403" s="276"/>
      <c r="BS403" s="276"/>
      <c r="BT403" s="277"/>
      <c r="BU403" s="276"/>
      <c r="BV403" s="277"/>
      <c r="BW403" s="276"/>
      <c r="BX403" s="277"/>
      <c r="BY403" s="276"/>
      <c r="BZ403" s="276"/>
      <c r="CA403" s="277"/>
      <c r="CB403" s="276"/>
      <c r="CC403" s="276"/>
      <c r="CD403" s="276"/>
      <c r="CE403" s="276"/>
      <c r="CF403" s="276"/>
      <c r="CG403" s="276"/>
      <c r="CH403" s="276"/>
      <c r="CI403" s="277"/>
      <c r="CJ403" s="276"/>
      <c r="CK403" s="277"/>
      <c r="CL403" s="276"/>
      <c r="CM403" s="277"/>
      <c r="CN403" s="276"/>
      <c r="CO403" s="277"/>
      <c r="CP403" s="276"/>
      <c r="CQ403" s="277"/>
      <c r="CR403" s="276"/>
      <c r="CS403" s="276"/>
      <c r="CT403" s="277"/>
      <c r="CU403" s="276"/>
      <c r="CV403" s="276"/>
      <c r="CW403" s="277"/>
      <c r="CX403" s="276"/>
      <c r="CY403" s="276"/>
      <c r="CZ403" s="276"/>
      <c r="DA403" s="276"/>
      <c r="DB403" s="277"/>
      <c r="DC403" s="276"/>
      <c r="DD403" s="276"/>
      <c r="DE403" s="277"/>
      <c r="DF403" s="276"/>
      <c r="DG403" s="276"/>
      <c r="DH403" s="277"/>
      <c r="DI403" s="276"/>
      <c r="DJ403" s="276"/>
      <c r="DK403" s="276"/>
      <c r="DL403" s="276"/>
      <c r="DM403" s="277"/>
      <c r="DN403" s="276"/>
      <c r="DO403" s="276"/>
      <c r="DP403" s="277"/>
      <c r="DQ403" s="276"/>
      <c r="DR403" s="276"/>
      <c r="DS403" s="276"/>
      <c r="DT403" s="276"/>
      <c r="DU403" s="276"/>
      <c r="DV403" s="276"/>
      <c r="DW403" s="276"/>
      <c r="DX403" s="276"/>
      <c r="DY403" s="276"/>
      <c r="DZ403" s="276"/>
      <c r="EA403" s="276"/>
      <c r="EB403" s="276"/>
      <c r="EC403" s="276"/>
      <c r="ED403" s="276"/>
      <c r="EE403" s="276"/>
      <c r="EF403" s="276"/>
      <c r="EG403" s="276"/>
      <c r="EH403" s="276"/>
      <c r="EI403" s="276"/>
      <c r="EJ403" s="276"/>
      <c r="EK403" s="276"/>
      <c r="EL403" s="276"/>
      <c r="EM403" s="276"/>
      <c r="EN403" s="276"/>
      <c r="EO403" s="276"/>
      <c r="EP403" s="276"/>
      <c r="EQ403" s="276"/>
      <c r="ER403" s="276"/>
      <c r="ES403" s="276"/>
      <c r="ET403" s="276"/>
    </row>
    <row r="404" spans="41:150" x14ac:dyDescent="0.25">
      <c r="AO404" s="276"/>
      <c r="AP404" s="276"/>
      <c r="BS404" s="276"/>
      <c r="BT404" s="277"/>
      <c r="BU404" s="276"/>
      <c r="BV404" s="277"/>
      <c r="BW404" s="276"/>
      <c r="BX404" s="277"/>
      <c r="BY404" s="276"/>
      <c r="BZ404" s="276"/>
      <c r="CA404" s="277"/>
      <c r="CB404" s="276"/>
      <c r="CC404" s="276"/>
      <c r="CD404" s="276"/>
      <c r="CE404" s="276"/>
      <c r="CF404" s="276"/>
      <c r="CG404" s="276"/>
      <c r="CH404" s="276"/>
      <c r="CI404" s="277"/>
      <c r="CJ404" s="276"/>
      <c r="CK404" s="277"/>
      <c r="CL404" s="276"/>
      <c r="CM404" s="277"/>
      <c r="CN404" s="276"/>
      <c r="CO404" s="277"/>
      <c r="CP404" s="276"/>
      <c r="CQ404" s="277"/>
      <c r="CR404" s="276"/>
      <c r="CS404" s="276"/>
      <c r="CT404" s="277"/>
      <c r="CU404" s="276"/>
      <c r="CV404" s="276"/>
      <c r="CW404" s="277"/>
      <c r="CX404" s="276"/>
      <c r="CY404" s="276"/>
      <c r="CZ404" s="276"/>
      <c r="DA404" s="276"/>
      <c r="DB404" s="277"/>
      <c r="DC404" s="276"/>
      <c r="DD404" s="276"/>
      <c r="DE404" s="277"/>
      <c r="DF404" s="276"/>
      <c r="DG404" s="276"/>
      <c r="DH404" s="277"/>
      <c r="DI404" s="276"/>
      <c r="DJ404" s="276"/>
      <c r="DK404" s="276"/>
      <c r="DL404" s="276"/>
      <c r="DM404" s="277"/>
      <c r="DN404" s="276"/>
      <c r="DO404" s="276"/>
      <c r="DP404" s="277"/>
      <c r="DQ404" s="276"/>
      <c r="DR404" s="276"/>
      <c r="DS404" s="276"/>
      <c r="DT404" s="276"/>
      <c r="DU404" s="276"/>
      <c r="DV404" s="276"/>
      <c r="DW404" s="276"/>
      <c r="DX404" s="276"/>
      <c r="DY404" s="276"/>
      <c r="DZ404" s="276"/>
      <c r="EA404" s="276"/>
      <c r="EB404" s="276"/>
      <c r="EC404" s="276"/>
      <c r="ED404" s="276"/>
      <c r="EE404" s="276"/>
      <c r="EF404" s="276"/>
      <c r="EG404" s="276"/>
      <c r="EH404" s="276"/>
      <c r="EI404" s="276"/>
      <c r="EJ404" s="276"/>
      <c r="EK404" s="276"/>
      <c r="EL404" s="276"/>
      <c r="EM404" s="276"/>
      <c r="EN404" s="276"/>
      <c r="EO404" s="276"/>
      <c r="EP404" s="276"/>
      <c r="EQ404" s="276"/>
      <c r="ER404" s="276"/>
      <c r="ES404" s="276"/>
      <c r="ET404" s="276"/>
    </row>
    <row r="405" spans="41:150" x14ac:dyDescent="0.25">
      <c r="AO405" s="276"/>
      <c r="AP405" s="276"/>
      <c r="BS405" s="276"/>
      <c r="BT405" s="277"/>
      <c r="BU405" s="276"/>
      <c r="BV405" s="277"/>
      <c r="BW405" s="276"/>
      <c r="BX405" s="277"/>
      <c r="BY405" s="276"/>
      <c r="BZ405" s="276"/>
      <c r="CA405" s="277"/>
      <c r="CB405" s="276"/>
      <c r="CC405" s="276"/>
      <c r="CD405" s="276"/>
      <c r="CE405" s="276"/>
      <c r="CF405" s="276"/>
      <c r="CG405" s="276"/>
      <c r="CH405" s="276"/>
      <c r="CI405" s="277"/>
      <c r="CJ405" s="276"/>
      <c r="CK405" s="277"/>
      <c r="CL405" s="276"/>
      <c r="CM405" s="277"/>
      <c r="CN405" s="276"/>
      <c r="CO405" s="277"/>
      <c r="CP405" s="276"/>
      <c r="CQ405" s="277"/>
      <c r="CR405" s="276"/>
      <c r="CS405" s="276"/>
      <c r="CT405" s="277"/>
      <c r="CU405" s="276"/>
      <c r="CV405" s="276"/>
      <c r="CW405" s="277"/>
      <c r="CX405" s="276"/>
      <c r="CY405" s="276"/>
      <c r="CZ405" s="276"/>
      <c r="DA405" s="276"/>
      <c r="DB405" s="277"/>
      <c r="DC405" s="276"/>
      <c r="DD405" s="276"/>
      <c r="DE405" s="277"/>
      <c r="DF405" s="276"/>
      <c r="DG405" s="276"/>
      <c r="DH405" s="277"/>
      <c r="DI405" s="276"/>
      <c r="DJ405" s="276"/>
      <c r="DK405" s="276"/>
      <c r="DL405" s="276"/>
      <c r="DM405" s="277"/>
      <c r="DN405" s="276"/>
      <c r="DO405" s="276"/>
      <c r="DP405" s="277"/>
      <c r="DQ405" s="276"/>
      <c r="DR405" s="276"/>
      <c r="DS405" s="276"/>
      <c r="DT405" s="276"/>
      <c r="DU405" s="276"/>
      <c r="DV405" s="276"/>
      <c r="DW405" s="276"/>
      <c r="DX405" s="276"/>
      <c r="DY405" s="276"/>
      <c r="DZ405" s="276"/>
      <c r="EA405" s="276"/>
      <c r="EB405" s="276"/>
      <c r="EC405" s="276"/>
      <c r="ED405" s="276"/>
      <c r="EE405" s="276"/>
      <c r="EF405" s="276"/>
      <c r="EG405" s="276"/>
      <c r="EH405" s="276"/>
      <c r="EI405" s="276"/>
      <c r="EJ405" s="276"/>
      <c r="EK405" s="276"/>
      <c r="EL405" s="276"/>
      <c r="EM405" s="276"/>
      <c r="EN405" s="276"/>
      <c r="EO405" s="276"/>
      <c r="EP405" s="276"/>
      <c r="EQ405" s="276"/>
      <c r="ER405" s="276"/>
      <c r="ES405" s="276"/>
      <c r="ET405" s="276"/>
    </row>
    <row r="406" spans="41:150" x14ac:dyDescent="0.25">
      <c r="AO406" s="276"/>
      <c r="AP406" s="276"/>
      <c r="BS406" s="276"/>
      <c r="BT406" s="277"/>
      <c r="BU406" s="276"/>
      <c r="BV406" s="277"/>
      <c r="BW406" s="276"/>
      <c r="BX406" s="277"/>
      <c r="BY406" s="276"/>
      <c r="BZ406" s="276"/>
      <c r="CA406" s="277"/>
      <c r="CB406" s="276"/>
      <c r="CC406" s="276"/>
      <c r="CD406" s="276"/>
      <c r="CE406" s="276"/>
      <c r="CF406" s="276"/>
      <c r="CG406" s="276"/>
      <c r="CH406" s="276"/>
      <c r="CI406" s="277"/>
      <c r="CJ406" s="276"/>
      <c r="CK406" s="277"/>
      <c r="CL406" s="276"/>
      <c r="CM406" s="277"/>
      <c r="CN406" s="276"/>
      <c r="CO406" s="277"/>
      <c r="CP406" s="276"/>
      <c r="CQ406" s="277"/>
      <c r="CR406" s="276"/>
      <c r="CS406" s="276"/>
      <c r="CT406" s="277"/>
      <c r="CU406" s="276"/>
      <c r="CV406" s="276"/>
      <c r="CW406" s="277"/>
      <c r="CX406" s="276"/>
      <c r="CY406" s="276"/>
      <c r="CZ406" s="276"/>
      <c r="DA406" s="276"/>
      <c r="DB406" s="277"/>
      <c r="DC406" s="276"/>
      <c r="DD406" s="276"/>
      <c r="DE406" s="277"/>
      <c r="DF406" s="276"/>
      <c r="DG406" s="276"/>
      <c r="DH406" s="277"/>
      <c r="DI406" s="276"/>
      <c r="DJ406" s="276"/>
      <c r="DK406" s="276"/>
      <c r="DL406" s="276"/>
      <c r="DM406" s="277"/>
      <c r="DN406" s="276"/>
      <c r="DO406" s="276"/>
      <c r="DP406" s="277"/>
      <c r="DQ406" s="276"/>
      <c r="DR406" s="276"/>
      <c r="DS406" s="276"/>
      <c r="DT406" s="276"/>
      <c r="DU406" s="276"/>
      <c r="DV406" s="276"/>
      <c r="DW406" s="276"/>
      <c r="DX406" s="276"/>
      <c r="DY406" s="276"/>
      <c r="DZ406" s="276"/>
      <c r="EA406" s="276"/>
      <c r="EB406" s="276"/>
      <c r="EC406" s="276"/>
      <c r="ED406" s="276"/>
      <c r="EE406" s="276"/>
      <c r="EF406" s="276"/>
      <c r="EG406" s="276"/>
      <c r="EH406" s="276"/>
      <c r="EI406" s="276"/>
      <c r="EJ406" s="276"/>
      <c r="EK406" s="276"/>
      <c r="EL406" s="276"/>
      <c r="EM406" s="276"/>
      <c r="EN406" s="276"/>
      <c r="EO406" s="276"/>
      <c r="EP406" s="276"/>
      <c r="EQ406" s="276"/>
      <c r="ER406" s="276"/>
      <c r="ES406" s="276"/>
      <c r="ET406" s="276"/>
    </row>
    <row r="407" spans="41:150" x14ac:dyDescent="0.25">
      <c r="AO407" s="276"/>
      <c r="AP407" s="276"/>
      <c r="BS407" s="276"/>
      <c r="BT407" s="277"/>
      <c r="BU407" s="276"/>
      <c r="BV407" s="277"/>
      <c r="BW407" s="276"/>
      <c r="BX407" s="277"/>
      <c r="BY407" s="276"/>
      <c r="BZ407" s="276"/>
      <c r="CA407" s="277"/>
      <c r="CB407" s="276"/>
      <c r="CC407" s="276"/>
      <c r="CD407" s="276"/>
      <c r="CE407" s="276"/>
      <c r="CF407" s="276"/>
      <c r="CG407" s="276"/>
      <c r="CH407" s="276"/>
      <c r="CI407" s="277"/>
      <c r="CJ407" s="276"/>
      <c r="CK407" s="277"/>
      <c r="CL407" s="276"/>
      <c r="CM407" s="277"/>
      <c r="CN407" s="276"/>
      <c r="CO407" s="277"/>
      <c r="CP407" s="276"/>
      <c r="CQ407" s="277"/>
      <c r="CR407" s="276"/>
      <c r="CS407" s="276"/>
      <c r="CT407" s="277"/>
      <c r="CU407" s="276"/>
      <c r="CV407" s="276"/>
      <c r="CW407" s="277"/>
      <c r="CX407" s="276"/>
      <c r="CY407" s="276"/>
      <c r="CZ407" s="276"/>
      <c r="DA407" s="276"/>
      <c r="DB407" s="277"/>
      <c r="DC407" s="276"/>
      <c r="DD407" s="276"/>
      <c r="DE407" s="277"/>
      <c r="DF407" s="276"/>
      <c r="DG407" s="276"/>
      <c r="DH407" s="277"/>
      <c r="DI407" s="276"/>
      <c r="DJ407" s="276"/>
      <c r="DK407" s="276"/>
      <c r="DL407" s="276"/>
      <c r="DM407" s="277"/>
      <c r="DN407" s="276"/>
      <c r="DO407" s="276"/>
      <c r="DP407" s="277"/>
      <c r="DQ407" s="276"/>
      <c r="DR407" s="276"/>
      <c r="DS407" s="276"/>
      <c r="DT407" s="276"/>
      <c r="DU407" s="276"/>
      <c r="DV407" s="276"/>
      <c r="DW407" s="276"/>
      <c r="DX407" s="276"/>
      <c r="DY407" s="276"/>
      <c r="DZ407" s="276"/>
      <c r="EA407" s="276"/>
      <c r="EB407" s="276"/>
      <c r="EC407" s="276"/>
      <c r="ED407" s="276"/>
      <c r="EE407" s="276"/>
      <c r="EF407" s="276"/>
      <c r="EG407" s="276"/>
      <c r="EH407" s="276"/>
      <c r="EI407" s="276"/>
      <c r="EJ407" s="276"/>
      <c r="EK407" s="276"/>
      <c r="EL407" s="276"/>
      <c r="EM407" s="276"/>
      <c r="EN407" s="276"/>
      <c r="EO407" s="276"/>
      <c r="EP407" s="276"/>
      <c r="EQ407" s="276"/>
      <c r="ER407" s="276"/>
      <c r="ES407" s="276"/>
      <c r="ET407" s="276"/>
    </row>
    <row r="408" spans="41:150" x14ac:dyDescent="0.25">
      <c r="AO408" s="276"/>
      <c r="AP408" s="276"/>
      <c r="BS408" s="276"/>
      <c r="BT408" s="277"/>
      <c r="BU408" s="276"/>
      <c r="BV408" s="277"/>
      <c r="BW408" s="276"/>
      <c r="BX408" s="277"/>
      <c r="BY408" s="276"/>
      <c r="BZ408" s="276"/>
      <c r="CA408" s="277"/>
      <c r="CB408" s="276"/>
      <c r="CC408" s="276"/>
      <c r="CD408" s="276"/>
      <c r="CE408" s="276"/>
      <c r="CF408" s="276"/>
      <c r="CG408" s="276"/>
      <c r="CH408" s="276"/>
      <c r="CI408" s="277"/>
      <c r="CJ408" s="276"/>
      <c r="CK408" s="277"/>
      <c r="CL408" s="276"/>
      <c r="CM408" s="277"/>
      <c r="CN408" s="276"/>
      <c r="CO408" s="277"/>
      <c r="CP408" s="276"/>
      <c r="CQ408" s="277"/>
      <c r="CR408" s="276"/>
      <c r="CS408" s="276"/>
      <c r="CT408" s="277"/>
      <c r="CU408" s="276"/>
      <c r="CV408" s="276"/>
      <c r="CW408" s="277"/>
      <c r="CX408" s="276"/>
      <c r="CY408" s="276"/>
      <c r="CZ408" s="276"/>
      <c r="DA408" s="276"/>
      <c r="DB408" s="277"/>
      <c r="DC408" s="276"/>
      <c r="DD408" s="276"/>
      <c r="DE408" s="277"/>
      <c r="DF408" s="276"/>
      <c r="DG408" s="276"/>
      <c r="DH408" s="277"/>
      <c r="DI408" s="276"/>
      <c r="DJ408" s="276"/>
      <c r="DK408" s="276"/>
      <c r="DL408" s="276"/>
      <c r="DM408" s="277"/>
      <c r="DN408" s="276"/>
      <c r="DO408" s="276"/>
      <c r="DP408" s="277"/>
      <c r="DQ408" s="276"/>
      <c r="DR408" s="276"/>
      <c r="DS408" s="276"/>
      <c r="DT408" s="276"/>
      <c r="DU408" s="276"/>
      <c r="DV408" s="276"/>
      <c r="DW408" s="276"/>
      <c r="DX408" s="276"/>
      <c r="DY408" s="276"/>
      <c r="DZ408" s="276"/>
      <c r="EA408" s="276"/>
      <c r="EB408" s="276"/>
      <c r="EC408" s="276"/>
      <c r="ED408" s="276"/>
      <c r="EE408" s="276"/>
      <c r="EF408" s="276"/>
      <c r="EG408" s="276"/>
      <c r="EH408" s="276"/>
      <c r="EI408" s="276"/>
      <c r="EJ408" s="276"/>
      <c r="EK408" s="276"/>
      <c r="EL408" s="276"/>
      <c r="EM408" s="276"/>
      <c r="EN408" s="276"/>
      <c r="EO408" s="276"/>
      <c r="EP408" s="276"/>
      <c r="EQ408" s="276"/>
      <c r="ER408" s="276"/>
      <c r="ES408" s="276"/>
      <c r="ET408" s="276"/>
    </row>
    <row r="409" spans="41:150" x14ac:dyDescent="0.25">
      <c r="AO409" s="276"/>
      <c r="AP409" s="276"/>
      <c r="BS409" s="276"/>
      <c r="BT409" s="277"/>
      <c r="BU409" s="276"/>
      <c r="BV409" s="277"/>
      <c r="BW409" s="276"/>
      <c r="BX409" s="277"/>
      <c r="BY409" s="276"/>
      <c r="BZ409" s="276"/>
      <c r="CA409" s="277"/>
      <c r="CB409" s="276"/>
      <c r="CC409" s="276"/>
      <c r="CD409" s="276"/>
      <c r="CE409" s="276"/>
      <c r="CF409" s="276"/>
      <c r="CG409" s="276"/>
      <c r="CH409" s="276"/>
      <c r="CI409" s="277"/>
      <c r="CJ409" s="276"/>
      <c r="CK409" s="277"/>
      <c r="CL409" s="276"/>
      <c r="CM409" s="277"/>
      <c r="CN409" s="276"/>
      <c r="CO409" s="277"/>
      <c r="CP409" s="276"/>
      <c r="CQ409" s="277"/>
      <c r="CR409" s="276"/>
      <c r="CS409" s="276"/>
      <c r="CT409" s="277"/>
      <c r="CU409" s="276"/>
      <c r="CV409" s="276"/>
      <c r="CW409" s="277"/>
      <c r="CX409" s="276"/>
      <c r="CY409" s="276"/>
      <c r="CZ409" s="276"/>
      <c r="DA409" s="276"/>
      <c r="DB409" s="277"/>
      <c r="DC409" s="276"/>
      <c r="DD409" s="276"/>
      <c r="DE409" s="277"/>
      <c r="DF409" s="276"/>
      <c r="DG409" s="276"/>
      <c r="DH409" s="277"/>
      <c r="DI409" s="276"/>
      <c r="DJ409" s="276"/>
      <c r="DK409" s="276"/>
      <c r="DL409" s="276"/>
      <c r="DM409" s="277"/>
      <c r="DN409" s="276"/>
      <c r="DO409" s="276"/>
      <c r="DP409" s="277"/>
      <c r="DQ409" s="276"/>
      <c r="DR409" s="276"/>
      <c r="DS409" s="276"/>
      <c r="DT409" s="276"/>
      <c r="DU409" s="276"/>
      <c r="DV409" s="276"/>
      <c r="DW409" s="276"/>
      <c r="DX409" s="276"/>
      <c r="DY409" s="276"/>
      <c r="DZ409" s="276"/>
      <c r="EA409" s="276"/>
      <c r="EB409" s="276"/>
      <c r="EC409" s="276"/>
      <c r="ED409" s="276"/>
      <c r="EE409" s="276"/>
      <c r="EF409" s="276"/>
      <c r="EG409" s="276"/>
      <c r="EH409" s="276"/>
      <c r="EI409" s="276"/>
      <c r="EJ409" s="276"/>
      <c r="EK409" s="276"/>
      <c r="EL409" s="276"/>
      <c r="EM409" s="276"/>
      <c r="EN409" s="276"/>
      <c r="EO409" s="276"/>
      <c r="EP409" s="276"/>
      <c r="EQ409" s="276"/>
      <c r="ER409" s="276"/>
      <c r="ES409" s="276"/>
      <c r="ET409" s="276"/>
    </row>
    <row r="410" spans="41:150" x14ac:dyDescent="0.25">
      <c r="AO410" s="276"/>
      <c r="AP410" s="276"/>
      <c r="BS410" s="276"/>
      <c r="BT410" s="277"/>
      <c r="BU410" s="276"/>
      <c r="BV410" s="277"/>
      <c r="BW410" s="276"/>
      <c r="BX410" s="277"/>
      <c r="BY410" s="276"/>
      <c r="BZ410" s="276"/>
      <c r="CA410" s="277"/>
      <c r="CB410" s="276"/>
      <c r="CC410" s="276"/>
      <c r="CD410" s="276"/>
      <c r="CE410" s="276"/>
      <c r="CF410" s="276"/>
      <c r="CG410" s="276"/>
      <c r="CH410" s="276"/>
      <c r="CI410" s="277"/>
      <c r="CJ410" s="276"/>
      <c r="CK410" s="277"/>
      <c r="CL410" s="276"/>
      <c r="CM410" s="277"/>
      <c r="CN410" s="276"/>
      <c r="CO410" s="277"/>
      <c r="CP410" s="276"/>
      <c r="CQ410" s="277"/>
      <c r="CR410" s="276"/>
      <c r="CS410" s="276"/>
      <c r="CT410" s="277"/>
      <c r="CU410" s="276"/>
      <c r="CV410" s="276"/>
      <c r="CW410" s="277"/>
      <c r="CX410" s="276"/>
      <c r="CY410" s="276"/>
      <c r="CZ410" s="276"/>
      <c r="DA410" s="276"/>
      <c r="DB410" s="277"/>
      <c r="DC410" s="276"/>
      <c r="DD410" s="276"/>
      <c r="DE410" s="277"/>
      <c r="DF410" s="276"/>
      <c r="DG410" s="276"/>
      <c r="DH410" s="277"/>
      <c r="DI410" s="276"/>
      <c r="DJ410" s="276"/>
      <c r="DK410" s="276"/>
      <c r="DL410" s="276"/>
      <c r="DM410" s="277"/>
      <c r="DN410" s="276"/>
      <c r="DO410" s="276"/>
      <c r="DP410" s="277"/>
      <c r="DQ410" s="276"/>
      <c r="DR410" s="276"/>
      <c r="DS410" s="276"/>
      <c r="DT410" s="276"/>
      <c r="DU410" s="276"/>
      <c r="DV410" s="276"/>
      <c r="DW410" s="276"/>
      <c r="DX410" s="276"/>
      <c r="DY410" s="276"/>
      <c r="DZ410" s="276"/>
      <c r="EA410" s="276"/>
      <c r="EB410" s="276"/>
      <c r="EC410" s="276"/>
      <c r="ED410" s="276"/>
      <c r="EE410" s="276"/>
      <c r="EF410" s="276"/>
      <c r="EG410" s="276"/>
      <c r="EH410" s="276"/>
      <c r="EI410" s="276"/>
      <c r="EJ410" s="276"/>
      <c r="EK410" s="276"/>
      <c r="EL410" s="276"/>
      <c r="EM410" s="276"/>
      <c r="EN410" s="276"/>
      <c r="EO410" s="276"/>
      <c r="EP410" s="276"/>
      <c r="EQ410" s="276"/>
      <c r="ER410" s="276"/>
      <c r="ES410" s="276"/>
      <c r="ET410" s="276"/>
    </row>
    <row r="411" spans="41:150" x14ac:dyDescent="0.25">
      <c r="AO411" s="276"/>
      <c r="AP411" s="276"/>
      <c r="BS411" s="276"/>
      <c r="BT411" s="277"/>
      <c r="BU411" s="276"/>
      <c r="BV411" s="277"/>
      <c r="BW411" s="276"/>
      <c r="BX411" s="277"/>
      <c r="BY411" s="276"/>
      <c r="BZ411" s="276"/>
      <c r="CA411" s="277"/>
      <c r="CB411" s="276"/>
      <c r="CC411" s="276"/>
      <c r="CD411" s="276"/>
      <c r="CE411" s="276"/>
      <c r="CF411" s="276"/>
      <c r="CG411" s="276"/>
      <c r="CH411" s="276"/>
      <c r="CI411" s="277"/>
      <c r="CJ411" s="276"/>
      <c r="CK411" s="277"/>
      <c r="CL411" s="276"/>
      <c r="CM411" s="277"/>
      <c r="CN411" s="276"/>
      <c r="CO411" s="277"/>
      <c r="CP411" s="276"/>
      <c r="CQ411" s="277"/>
      <c r="CR411" s="276"/>
      <c r="CS411" s="276"/>
      <c r="CT411" s="277"/>
      <c r="CU411" s="276"/>
      <c r="CV411" s="276"/>
      <c r="CW411" s="277"/>
      <c r="CX411" s="276"/>
      <c r="CY411" s="276"/>
      <c r="CZ411" s="276"/>
      <c r="DA411" s="276"/>
      <c r="DB411" s="277"/>
      <c r="DC411" s="276"/>
      <c r="DD411" s="276"/>
      <c r="DE411" s="277"/>
      <c r="DF411" s="276"/>
      <c r="DG411" s="276"/>
      <c r="DH411" s="277"/>
      <c r="DI411" s="276"/>
      <c r="DJ411" s="276"/>
      <c r="DK411" s="276"/>
      <c r="DL411" s="276"/>
      <c r="DM411" s="277"/>
      <c r="DN411" s="276"/>
      <c r="DO411" s="276"/>
      <c r="DP411" s="277"/>
      <c r="DQ411" s="276"/>
      <c r="DR411" s="276"/>
      <c r="DS411" s="276"/>
      <c r="DT411" s="276"/>
      <c r="DU411" s="276"/>
      <c r="DV411" s="276"/>
      <c r="DW411" s="276"/>
      <c r="DX411" s="276"/>
      <c r="DY411" s="276"/>
      <c r="DZ411" s="276"/>
      <c r="EA411" s="276"/>
      <c r="EB411" s="276"/>
      <c r="EC411" s="276"/>
      <c r="ED411" s="276"/>
      <c r="EE411" s="276"/>
      <c r="EF411" s="276"/>
      <c r="EG411" s="276"/>
      <c r="EH411" s="276"/>
      <c r="EI411" s="276"/>
      <c r="EJ411" s="276"/>
      <c r="EK411" s="276"/>
      <c r="EL411" s="276"/>
      <c r="EM411" s="276"/>
      <c r="EN411" s="276"/>
      <c r="EO411" s="276"/>
      <c r="EP411" s="276"/>
      <c r="EQ411" s="276"/>
      <c r="ER411" s="276"/>
      <c r="ES411" s="276"/>
      <c r="ET411" s="276"/>
    </row>
    <row r="412" spans="41:150" x14ac:dyDescent="0.25">
      <c r="AO412" s="276"/>
      <c r="AP412" s="276"/>
      <c r="BS412" s="276"/>
      <c r="BT412" s="277"/>
      <c r="BU412" s="276"/>
      <c r="BV412" s="277"/>
      <c r="BW412" s="276"/>
      <c r="BX412" s="277"/>
      <c r="BY412" s="276"/>
      <c r="BZ412" s="276"/>
      <c r="CA412" s="277"/>
      <c r="CB412" s="276"/>
      <c r="CC412" s="276"/>
      <c r="CD412" s="276"/>
      <c r="CE412" s="276"/>
      <c r="CF412" s="276"/>
      <c r="CG412" s="276"/>
      <c r="CH412" s="276"/>
      <c r="CI412" s="277"/>
      <c r="CJ412" s="276"/>
      <c r="CK412" s="277"/>
      <c r="CL412" s="276"/>
      <c r="CM412" s="277"/>
      <c r="CN412" s="276"/>
      <c r="CO412" s="277"/>
      <c r="CP412" s="276"/>
      <c r="CQ412" s="277"/>
      <c r="CR412" s="276"/>
      <c r="CS412" s="276"/>
      <c r="CT412" s="277"/>
      <c r="CU412" s="276"/>
      <c r="CV412" s="276"/>
      <c r="CW412" s="277"/>
      <c r="CX412" s="276"/>
      <c r="CY412" s="276"/>
      <c r="CZ412" s="276"/>
      <c r="DA412" s="276"/>
      <c r="DB412" s="277"/>
      <c r="DC412" s="276"/>
      <c r="DD412" s="276"/>
      <c r="DE412" s="277"/>
      <c r="DF412" s="276"/>
      <c r="DG412" s="276"/>
      <c r="DH412" s="277"/>
      <c r="DI412" s="276"/>
      <c r="DJ412" s="276"/>
      <c r="DK412" s="276"/>
      <c r="DL412" s="276"/>
      <c r="DM412" s="277"/>
      <c r="DN412" s="276"/>
      <c r="DO412" s="276"/>
      <c r="DP412" s="277"/>
      <c r="DQ412" s="276"/>
      <c r="DR412" s="276"/>
      <c r="DS412" s="276"/>
      <c r="DT412" s="276"/>
      <c r="DU412" s="276"/>
      <c r="DV412" s="276"/>
      <c r="DW412" s="276"/>
      <c r="DX412" s="276"/>
      <c r="DY412" s="276"/>
      <c r="DZ412" s="276"/>
      <c r="EA412" s="276"/>
      <c r="EB412" s="276"/>
      <c r="EC412" s="276"/>
      <c r="ED412" s="276"/>
      <c r="EE412" s="276"/>
      <c r="EF412" s="276"/>
      <c r="EG412" s="276"/>
      <c r="EH412" s="276"/>
      <c r="EI412" s="276"/>
      <c r="EJ412" s="276"/>
      <c r="EK412" s="276"/>
      <c r="EL412" s="276"/>
      <c r="EM412" s="276"/>
      <c r="EN412" s="276"/>
      <c r="EO412" s="276"/>
      <c r="EP412" s="276"/>
      <c r="EQ412" s="276"/>
      <c r="ER412" s="276"/>
      <c r="ES412" s="276"/>
      <c r="ET412" s="276"/>
    </row>
    <row r="413" spans="41:150" x14ac:dyDescent="0.25">
      <c r="AO413" s="276"/>
      <c r="AP413" s="276"/>
      <c r="BS413" s="276"/>
      <c r="BT413" s="277"/>
      <c r="BU413" s="276"/>
      <c r="BV413" s="277"/>
      <c r="BW413" s="276"/>
      <c r="BX413" s="277"/>
      <c r="BY413" s="276"/>
      <c r="BZ413" s="276"/>
      <c r="CA413" s="277"/>
      <c r="CB413" s="276"/>
      <c r="CC413" s="276"/>
      <c r="CD413" s="276"/>
      <c r="CE413" s="276"/>
      <c r="CF413" s="276"/>
      <c r="CG413" s="276"/>
      <c r="CH413" s="276"/>
      <c r="CI413" s="277"/>
      <c r="CJ413" s="276"/>
      <c r="CK413" s="277"/>
      <c r="CL413" s="276"/>
      <c r="CM413" s="277"/>
      <c r="CN413" s="276"/>
      <c r="CO413" s="277"/>
      <c r="CP413" s="276"/>
      <c r="CQ413" s="277"/>
      <c r="CR413" s="276"/>
      <c r="CS413" s="276"/>
      <c r="CT413" s="277"/>
      <c r="CU413" s="276"/>
      <c r="CV413" s="276"/>
      <c r="CW413" s="277"/>
      <c r="CX413" s="276"/>
      <c r="CY413" s="276"/>
      <c r="CZ413" s="276"/>
      <c r="DA413" s="276"/>
      <c r="DB413" s="277"/>
      <c r="DC413" s="276"/>
      <c r="DD413" s="276"/>
      <c r="DE413" s="277"/>
      <c r="DF413" s="276"/>
      <c r="DG413" s="276"/>
      <c r="DH413" s="277"/>
      <c r="DI413" s="276"/>
      <c r="DJ413" s="276"/>
      <c r="DK413" s="276"/>
      <c r="DL413" s="276"/>
      <c r="DM413" s="277"/>
      <c r="DN413" s="276"/>
      <c r="DO413" s="276"/>
      <c r="DP413" s="277"/>
      <c r="DQ413" s="276"/>
      <c r="DR413" s="276"/>
      <c r="DS413" s="276"/>
      <c r="DT413" s="276"/>
      <c r="DU413" s="276"/>
      <c r="DV413" s="276"/>
      <c r="DW413" s="276"/>
      <c r="DX413" s="276"/>
      <c r="DY413" s="276"/>
      <c r="DZ413" s="276"/>
      <c r="EA413" s="276"/>
      <c r="EB413" s="276"/>
      <c r="EC413" s="276"/>
      <c r="ED413" s="276"/>
      <c r="EE413" s="276"/>
      <c r="EF413" s="276"/>
      <c r="EG413" s="276"/>
      <c r="EH413" s="276"/>
      <c r="EI413" s="276"/>
      <c r="EJ413" s="276"/>
      <c r="EK413" s="276"/>
      <c r="EL413" s="276"/>
      <c r="EM413" s="276"/>
      <c r="EN413" s="276"/>
      <c r="EO413" s="276"/>
      <c r="EP413" s="276"/>
      <c r="EQ413" s="276"/>
      <c r="ER413" s="276"/>
      <c r="ES413" s="276"/>
      <c r="ET413" s="276"/>
    </row>
    <row r="414" spans="41:150" x14ac:dyDescent="0.25">
      <c r="AO414" s="276"/>
      <c r="AP414" s="276"/>
      <c r="BS414" s="276"/>
      <c r="BT414" s="277"/>
      <c r="BU414" s="276"/>
      <c r="BV414" s="277"/>
      <c r="BW414" s="276"/>
      <c r="BX414" s="277"/>
      <c r="BY414" s="276"/>
      <c r="BZ414" s="276"/>
      <c r="CA414" s="277"/>
      <c r="CB414" s="276"/>
      <c r="CC414" s="276"/>
      <c r="CD414" s="276"/>
      <c r="CE414" s="276"/>
      <c r="CF414" s="276"/>
      <c r="CG414" s="276"/>
      <c r="CH414" s="276"/>
      <c r="CI414" s="277"/>
      <c r="CJ414" s="276"/>
      <c r="CK414" s="277"/>
      <c r="CL414" s="276"/>
      <c r="CM414" s="277"/>
      <c r="CN414" s="276"/>
      <c r="CO414" s="277"/>
      <c r="CP414" s="276"/>
      <c r="CQ414" s="277"/>
      <c r="CR414" s="276"/>
      <c r="CS414" s="276"/>
      <c r="CT414" s="277"/>
      <c r="CU414" s="276"/>
      <c r="CV414" s="276"/>
      <c r="CW414" s="277"/>
      <c r="CX414" s="276"/>
      <c r="CY414" s="276"/>
      <c r="CZ414" s="276"/>
      <c r="DA414" s="276"/>
      <c r="DB414" s="277"/>
      <c r="DC414" s="276"/>
      <c r="DD414" s="276"/>
      <c r="DE414" s="277"/>
      <c r="DF414" s="276"/>
      <c r="DG414" s="276"/>
      <c r="DH414" s="277"/>
      <c r="DI414" s="276"/>
      <c r="DJ414" s="276"/>
      <c r="DK414" s="276"/>
      <c r="DL414" s="276"/>
      <c r="DM414" s="277"/>
      <c r="DN414" s="276"/>
      <c r="DO414" s="276"/>
      <c r="DP414" s="277"/>
      <c r="DQ414" s="276"/>
      <c r="DR414" s="276"/>
      <c r="DS414" s="276"/>
      <c r="DT414" s="276"/>
      <c r="DU414" s="276"/>
      <c r="DV414" s="276"/>
      <c r="DW414" s="276"/>
      <c r="DX414" s="276"/>
      <c r="DY414" s="276"/>
      <c r="DZ414" s="276"/>
      <c r="EA414" s="276"/>
      <c r="EB414" s="276"/>
      <c r="EC414" s="276"/>
      <c r="ED414" s="276"/>
      <c r="EE414" s="276"/>
      <c r="EF414" s="276"/>
      <c r="EG414" s="276"/>
      <c r="EH414" s="276"/>
      <c r="EI414" s="276"/>
      <c r="EJ414" s="276"/>
      <c r="EK414" s="276"/>
      <c r="EL414" s="276"/>
      <c r="EM414" s="276"/>
      <c r="EN414" s="276"/>
      <c r="EO414" s="276"/>
      <c r="EP414" s="276"/>
      <c r="EQ414" s="276"/>
      <c r="ER414" s="276"/>
      <c r="ES414" s="276"/>
      <c r="ET414" s="276"/>
    </row>
    <row r="415" spans="41:150" x14ac:dyDescent="0.25">
      <c r="AO415" s="276"/>
      <c r="AP415" s="276"/>
      <c r="BS415" s="276"/>
      <c r="BT415" s="277"/>
      <c r="BU415" s="276"/>
      <c r="BV415" s="277"/>
      <c r="BW415" s="276"/>
      <c r="BX415" s="277"/>
      <c r="BY415" s="276"/>
      <c r="BZ415" s="276"/>
      <c r="CA415" s="277"/>
      <c r="CB415" s="276"/>
      <c r="CC415" s="276"/>
      <c r="CD415" s="276"/>
      <c r="CE415" s="276"/>
      <c r="CF415" s="276"/>
      <c r="CG415" s="276"/>
      <c r="CH415" s="276"/>
      <c r="CI415" s="277"/>
      <c r="CJ415" s="276"/>
      <c r="CK415" s="277"/>
      <c r="CL415" s="276"/>
      <c r="CM415" s="277"/>
      <c r="CN415" s="276"/>
      <c r="CO415" s="277"/>
      <c r="CP415" s="276"/>
      <c r="CQ415" s="277"/>
      <c r="CR415" s="276"/>
      <c r="CS415" s="276"/>
      <c r="CT415" s="277"/>
      <c r="CU415" s="276"/>
      <c r="CV415" s="276"/>
      <c r="CW415" s="277"/>
      <c r="CX415" s="276"/>
      <c r="CY415" s="276"/>
      <c r="CZ415" s="276"/>
      <c r="DA415" s="276"/>
      <c r="DB415" s="277"/>
      <c r="DC415" s="276"/>
      <c r="DD415" s="276"/>
      <c r="DE415" s="277"/>
      <c r="DF415" s="276"/>
      <c r="DG415" s="276"/>
      <c r="DH415" s="277"/>
      <c r="DI415" s="276"/>
      <c r="DJ415" s="276"/>
      <c r="DK415" s="276"/>
      <c r="DL415" s="276"/>
      <c r="DM415" s="277"/>
      <c r="DN415" s="276"/>
      <c r="DO415" s="276"/>
      <c r="DP415" s="277"/>
      <c r="DQ415" s="276"/>
      <c r="DR415" s="276"/>
      <c r="DS415" s="276"/>
      <c r="DT415" s="276"/>
      <c r="DU415" s="276"/>
      <c r="DV415" s="276"/>
      <c r="DW415" s="276"/>
      <c r="DX415" s="276"/>
      <c r="DY415" s="276"/>
      <c r="DZ415" s="276"/>
      <c r="EA415" s="276"/>
      <c r="EB415" s="276"/>
      <c r="EC415" s="276"/>
      <c r="ED415" s="276"/>
      <c r="EE415" s="276"/>
      <c r="EF415" s="276"/>
      <c r="EG415" s="276"/>
      <c r="EH415" s="276"/>
      <c r="EI415" s="276"/>
      <c r="EJ415" s="276"/>
      <c r="EK415" s="276"/>
      <c r="EL415" s="276"/>
      <c r="EM415" s="276"/>
      <c r="EN415" s="276"/>
      <c r="EO415" s="276"/>
      <c r="EP415" s="276"/>
      <c r="EQ415" s="276"/>
      <c r="ER415" s="276"/>
      <c r="ES415" s="276"/>
      <c r="ET415" s="276"/>
    </row>
    <row r="416" spans="41:150" x14ac:dyDescent="0.25">
      <c r="AO416" s="276"/>
      <c r="AP416" s="276"/>
      <c r="BS416" s="276"/>
      <c r="BT416" s="277"/>
      <c r="BU416" s="276"/>
      <c r="BV416" s="277"/>
      <c r="BW416" s="276"/>
      <c r="BX416" s="277"/>
      <c r="BY416" s="276"/>
      <c r="BZ416" s="276"/>
      <c r="CA416" s="277"/>
      <c r="CB416" s="276"/>
      <c r="CC416" s="276"/>
      <c r="CD416" s="276"/>
      <c r="CE416" s="276"/>
      <c r="CF416" s="276"/>
      <c r="CG416" s="276"/>
      <c r="CH416" s="276"/>
      <c r="CI416" s="277"/>
      <c r="CJ416" s="276"/>
      <c r="CK416" s="277"/>
      <c r="CL416" s="276"/>
      <c r="CM416" s="277"/>
      <c r="CN416" s="276"/>
      <c r="CO416" s="277"/>
      <c r="CP416" s="276"/>
      <c r="CQ416" s="277"/>
      <c r="CR416" s="276"/>
      <c r="CS416" s="276"/>
      <c r="CT416" s="277"/>
      <c r="CU416" s="276"/>
      <c r="CV416" s="276"/>
      <c r="CW416" s="277"/>
      <c r="CX416" s="276"/>
      <c r="CY416" s="276"/>
      <c r="CZ416" s="276"/>
      <c r="DA416" s="276"/>
      <c r="DB416" s="277"/>
      <c r="DC416" s="276"/>
      <c r="DD416" s="276"/>
      <c r="DE416" s="277"/>
      <c r="DF416" s="276"/>
      <c r="DG416" s="276"/>
      <c r="DH416" s="277"/>
      <c r="DI416" s="276"/>
      <c r="DJ416" s="276"/>
      <c r="DK416" s="276"/>
      <c r="DL416" s="276"/>
      <c r="DM416" s="277"/>
      <c r="DN416" s="276"/>
      <c r="DO416" s="276"/>
      <c r="DP416" s="277"/>
      <c r="DQ416" s="276"/>
      <c r="DR416" s="276"/>
      <c r="DS416" s="276"/>
      <c r="DT416" s="276"/>
      <c r="DU416" s="276"/>
      <c r="DV416" s="276"/>
      <c r="DW416" s="276"/>
      <c r="DX416" s="276"/>
      <c r="DY416" s="276"/>
      <c r="DZ416" s="276"/>
      <c r="EA416" s="276"/>
      <c r="EB416" s="276"/>
      <c r="EC416" s="276"/>
      <c r="ED416" s="276"/>
      <c r="EE416" s="276"/>
      <c r="EF416" s="276"/>
      <c r="EG416" s="276"/>
      <c r="EH416" s="276"/>
      <c r="EI416" s="276"/>
      <c r="EJ416" s="276"/>
      <c r="EK416" s="276"/>
      <c r="EL416" s="276"/>
      <c r="EM416" s="276"/>
      <c r="EN416" s="276"/>
      <c r="EO416" s="276"/>
      <c r="EP416" s="276"/>
      <c r="EQ416" s="276"/>
      <c r="ER416" s="276"/>
      <c r="ES416" s="276"/>
      <c r="ET416" s="276"/>
    </row>
    <row r="417" spans="41:150" x14ac:dyDescent="0.25">
      <c r="AO417" s="276"/>
      <c r="AP417" s="276"/>
      <c r="BS417" s="276"/>
      <c r="BT417" s="277"/>
      <c r="BU417" s="276"/>
      <c r="BV417" s="277"/>
      <c r="BW417" s="276"/>
      <c r="BX417" s="277"/>
      <c r="BY417" s="276"/>
      <c r="BZ417" s="276"/>
      <c r="CA417" s="277"/>
      <c r="CB417" s="276"/>
      <c r="CC417" s="276"/>
      <c r="CD417" s="276"/>
      <c r="CE417" s="276"/>
      <c r="CF417" s="276"/>
      <c r="CG417" s="276"/>
      <c r="CH417" s="276"/>
      <c r="CI417" s="277"/>
      <c r="CJ417" s="276"/>
      <c r="CK417" s="277"/>
      <c r="CL417" s="276"/>
      <c r="CM417" s="277"/>
      <c r="CN417" s="276"/>
      <c r="CO417" s="277"/>
      <c r="CP417" s="276"/>
      <c r="CQ417" s="277"/>
      <c r="CR417" s="276"/>
      <c r="CS417" s="276"/>
      <c r="CT417" s="277"/>
      <c r="CU417" s="276"/>
      <c r="CV417" s="276"/>
      <c r="CW417" s="277"/>
      <c r="CX417" s="276"/>
      <c r="CY417" s="276"/>
      <c r="CZ417" s="276"/>
      <c r="DA417" s="276"/>
      <c r="DB417" s="277"/>
      <c r="DC417" s="276"/>
      <c r="DD417" s="276"/>
      <c r="DE417" s="277"/>
      <c r="DF417" s="276"/>
      <c r="DG417" s="276"/>
      <c r="DH417" s="277"/>
      <c r="DI417" s="276"/>
      <c r="DJ417" s="276"/>
      <c r="DK417" s="276"/>
      <c r="DL417" s="276"/>
      <c r="DM417" s="277"/>
      <c r="DN417" s="276"/>
      <c r="DO417" s="276"/>
      <c r="DP417" s="277"/>
      <c r="DQ417" s="276"/>
      <c r="DR417" s="276"/>
      <c r="DS417" s="276"/>
      <c r="DT417" s="276"/>
      <c r="DU417" s="276"/>
      <c r="DV417" s="276"/>
      <c r="DW417" s="276"/>
      <c r="DX417" s="276"/>
      <c r="DY417" s="276"/>
      <c r="DZ417" s="276"/>
      <c r="EA417" s="276"/>
      <c r="EB417" s="276"/>
      <c r="EC417" s="276"/>
      <c r="ED417" s="276"/>
      <c r="EE417" s="276"/>
      <c r="EF417" s="276"/>
      <c r="EG417" s="276"/>
      <c r="EH417" s="276"/>
      <c r="EI417" s="276"/>
      <c r="EJ417" s="276"/>
      <c r="EK417" s="276"/>
      <c r="EL417" s="276"/>
      <c r="EM417" s="276"/>
      <c r="EN417" s="276"/>
      <c r="EO417" s="276"/>
      <c r="EP417" s="276"/>
      <c r="EQ417" s="276"/>
      <c r="ER417" s="276"/>
      <c r="ES417" s="276"/>
      <c r="ET417" s="276"/>
    </row>
    <row r="418" spans="41:150" x14ac:dyDescent="0.25">
      <c r="AO418" s="276"/>
      <c r="AP418" s="276"/>
      <c r="BS418" s="276"/>
      <c r="BT418" s="277"/>
      <c r="BU418" s="276"/>
      <c r="BV418" s="277"/>
      <c r="BW418" s="276"/>
      <c r="BX418" s="277"/>
      <c r="BY418" s="276"/>
      <c r="BZ418" s="276"/>
      <c r="CA418" s="277"/>
      <c r="CB418" s="276"/>
      <c r="CC418" s="276"/>
      <c r="CD418" s="276"/>
      <c r="CE418" s="276"/>
      <c r="CF418" s="276"/>
      <c r="CG418" s="276"/>
      <c r="CH418" s="276"/>
      <c r="CI418" s="277"/>
      <c r="CJ418" s="276"/>
      <c r="CK418" s="277"/>
      <c r="CL418" s="276"/>
      <c r="CM418" s="277"/>
      <c r="CN418" s="276"/>
      <c r="CO418" s="277"/>
      <c r="CP418" s="276"/>
      <c r="CQ418" s="277"/>
      <c r="CR418" s="276"/>
      <c r="CS418" s="276"/>
      <c r="CT418" s="277"/>
      <c r="CU418" s="276"/>
      <c r="CV418" s="276"/>
      <c r="CW418" s="277"/>
      <c r="CX418" s="276"/>
      <c r="CY418" s="276"/>
      <c r="CZ418" s="276"/>
      <c r="DA418" s="276"/>
      <c r="DB418" s="277"/>
      <c r="DC418" s="276"/>
      <c r="DD418" s="276"/>
      <c r="DE418" s="277"/>
      <c r="DF418" s="276"/>
      <c r="DG418" s="276"/>
      <c r="DH418" s="277"/>
      <c r="DI418" s="276"/>
      <c r="DJ418" s="276"/>
      <c r="DK418" s="276"/>
      <c r="DL418" s="276"/>
      <c r="DM418" s="277"/>
      <c r="DN418" s="276"/>
      <c r="DO418" s="276"/>
      <c r="DP418" s="277"/>
      <c r="DQ418" s="276"/>
      <c r="DR418" s="276"/>
      <c r="DS418" s="276"/>
      <c r="DT418" s="276"/>
      <c r="DU418" s="276"/>
      <c r="DV418" s="276"/>
      <c r="DW418" s="276"/>
      <c r="DX418" s="276"/>
      <c r="DY418" s="276"/>
      <c r="DZ418" s="276"/>
      <c r="EA418" s="276"/>
      <c r="EB418" s="276"/>
      <c r="EC418" s="276"/>
      <c r="ED418" s="276"/>
      <c r="EE418" s="276"/>
      <c r="EF418" s="276"/>
      <c r="EG418" s="276"/>
      <c r="EH418" s="276"/>
      <c r="EI418" s="276"/>
      <c r="EJ418" s="276"/>
      <c r="EK418" s="276"/>
      <c r="EL418" s="276"/>
      <c r="EM418" s="276"/>
      <c r="EN418" s="276"/>
      <c r="EO418" s="276"/>
      <c r="EP418" s="276"/>
      <c r="EQ418" s="276"/>
      <c r="ER418" s="276"/>
      <c r="ES418" s="276"/>
      <c r="ET418" s="276"/>
    </row>
    <row r="419" spans="41:150" x14ac:dyDescent="0.25">
      <c r="AO419" s="276"/>
      <c r="AP419" s="276"/>
      <c r="BS419" s="276"/>
      <c r="BT419" s="277"/>
      <c r="BU419" s="276"/>
      <c r="BV419" s="277"/>
      <c r="BW419" s="276"/>
      <c r="BX419" s="277"/>
      <c r="BY419" s="276"/>
      <c r="BZ419" s="276"/>
      <c r="CA419" s="277"/>
      <c r="CB419" s="276"/>
      <c r="CC419" s="276"/>
      <c r="CD419" s="276"/>
      <c r="CE419" s="276"/>
      <c r="CF419" s="276"/>
      <c r="CG419" s="276"/>
      <c r="CH419" s="276"/>
      <c r="CI419" s="277"/>
      <c r="CJ419" s="276"/>
      <c r="CK419" s="277"/>
      <c r="CL419" s="276"/>
      <c r="CM419" s="277"/>
      <c r="CN419" s="276"/>
      <c r="CO419" s="277"/>
      <c r="CP419" s="276"/>
      <c r="CQ419" s="277"/>
      <c r="CR419" s="276"/>
      <c r="CS419" s="276"/>
      <c r="CT419" s="277"/>
      <c r="CU419" s="276"/>
      <c r="CV419" s="276"/>
      <c r="CW419" s="277"/>
      <c r="CX419" s="276"/>
      <c r="CY419" s="276"/>
      <c r="CZ419" s="276"/>
      <c r="DA419" s="276"/>
      <c r="DB419" s="277"/>
      <c r="DC419" s="276"/>
      <c r="DD419" s="276"/>
      <c r="DE419" s="277"/>
      <c r="DF419" s="276"/>
      <c r="DG419" s="276"/>
      <c r="DH419" s="277"/>
      <c r="DI419" s="276"/>
      <c r="DJ419" s="276"/>
      <c r="DK419" s="276"/>
      <c r="DL419" s="276"/>
      <c r="DM419" s="277"/>
      <c r="DN419" s="276"/>
      <c r="DO419" s="276"/>
      <c r="DP419" s="277"/>
      <c r="DQ419" s="276"/>
      <c r="DR419" s="276"/>
      <c r="DS419" s="276"/>
      <c r="DT419" s="276"/>
      <c r="DU419" s="276"/>
      <c r="DV419" s="276"/>
      <c r="DW419" s="276"/>
      <c r="DX419" s="276"/>
      <c r="DY419" s="276"/>
      <c r="DZ419" s="276"/>
      <c r="EA419" s="276"/>
      <c r="EB419" s="276"/>
      <c r="EC419" s="276"/>
      <c r="ED419" s="276"/>
      <c r="EE419" s="276"/>
      <c r="EF419" s="276"/>
      <c r="EG419" s="276"/>
      <c r="EH419" s="276"/>
      <c r="EI419" s="276"/>
      <c r="EJ419" s="276"/>
      <c r="EK419" s="276"/>
      <c r="EL419" s="276"/>
      <c r="EM419" s="276"/>
      <c r="EN419" s="276"/>
      <c r="EO419" s="276"/>
      <c r="EP419" s="276"/>
      <c r="EQ419" s="276"/>
      <c r="ER419" s="276"/>
      <c r="ES419" s="276"/>
      <c r="ET419" s="276"/>
    </row>
    <row r="420" spans="41:150" x14ac:dyDescent="0.25">
      <c r="AO420" s="276"/>
      <c r="AP420" s="276"/>
      <c r="BS420" s="276"/>
      <c r="BT420" s="277"/>
      <c r="BU420" s="276"/>
      <c r="BV420" s="277"/>
      <c r="BW420" s="276"/>
      <c r="BX420" s="277"/>
      <c r="BY420" s="276"/>
      <c r="BZ420" s="276"/>
      <c r="CA420" s="277"/>
      <c r="CB420" s="276"/>
      <c r="CC420" s="276"/>
      <c r="CD420" s="276"/>
      <c r="CE420" s="276"/>
      <c r="CF420" s="276"/>
      <c r="CG420" s="276"/>
      <c r="CH420" s="276"/>
      <c r="CI420" s="277"/>
      <c r="CJ420" s="276"/>
      <c r="CK420" s="277"/>
      <c r="CL420" s="276"/>
      <c r="CM420" s="277"/>
      <c r="CN420" s="276"/>
      <c r="CO420" s="277"/>
      <c r="CP420" s="276"/>
      <c r="CQ420" s="277"/>
      <c r="CR420" s="276"/>
      <c r="CS420" s="276"/>
      <c r="CT420" s="277"/>
      <c r="CU420" s="276"/>
      <c r="CV420" s="276"/>
      <c r="CW420" s="277"/>
      <c r="CX420" s="276"/>
      <c r="CY420" s="276"/>
      <c r="CZ420" s="276"/>
      <c r="DA420" s="276"/>
      <c r="DB420" s="277"/>
      <c r="DC420" s="276"/>
      <c r="DD420" s="276"/>
      <c r="DE420" s="277"/>
      <c r="DF420" s="276"/>
      <c r="DG420" s="276"/>
      <c r="DH420" s="277"/>
      <c r="DI420" s="276"/>
      <c r="DJ420" s="276"/>
      <c r="DK420" s="276"/>
      <c r="DL420" s="276"/>
      <c r="DM420" s="277"/>
      <c r="DN420" s="276"/>
      <c r="DO420" s="276"/>
      <c r="DP420" s="277"/>
      <c r="DQ420" s="276"/>
      <c r="DR420" s="276"/>
      <c r="DS420" s="276"/>
      <c r="DT420" s="276"/>
      <c r="DU420" s="276"/>
      <c r="DV420" s="276"/>
      <c r="DW420" s="276"/>
      <c r="DX420" s="276"/>
      <c r="DY420" s="276"/>
      <c r="DZ420" s="276"/>
      <c r="EA420" s="276"/>
      <c r="EB420" s="276"/>
      <c r="EC420" s="276"/>
      <c r="ED420" s="276"/>
      <c r="EE420" s="276"/>
      <c r="EF420" s="276"/>
      <c r="EG420" s="276"/>
      <c r="EH420" s="276"/>
      <c r="EI420" s="276"/>
      <c r="EJ420" s="276"/>
      <c r="EK420" s="276"/>
      <c r="EL420" s="276"/>
      <c r="EM420" s="276"/>
      <c r="EN420" s="276"/>
      <c r="EO420" s="276"/>
      <c r="EP420" s="276"/>
      <c r="EQ420" s="276"/>
      <c r="ER420" s="276"/>
      <c r="ES420" s="276"/>
      <c r="ET420" s="276"/>
    </row>
    <row r="421" spans="41:150" x14ac:dyDescent="0.25">
      <c r="AO421" s="276"/>
      <c r="AP421" s="276"/>
      <c r="BS421" s="276"/>
      <c r="BT421" s="277"/>
      <c r="BU421" s="276"/>
      <c r="BV421" s="277"/>
      <c r="BW421" s="276"/>
      <c r="BX421" s="277"/>
      <c r="BY421" s="276"/>
      <c r="BZ421" s="276"/>
      <c r="CA421" s="277"/>
      <c r="CB421" s="276"/>
      <c r="CC421" s="276"/>
      <c r="CD421" s="276"/>
      <c r="CE421" s="276"/>
      <c r="CF421" s="276"/>
      <c r="CG421" s="276"/>
      <c r="CH421" s="276"/>
      <c r="CI421" s="277"/>
      <c r="CJ421" s="276"/>
      <c r="CK421" s="277"/>
      <c r="CL421" s="276"/>
      <c r="CM421" s="277"/>
      <c r="CN421" s="276"/>
      <c r="CO421" s="277"/>
      <c r="CP421" s="276"/>
      <c r="CQ421" s="277"/>
      <c r="CR421" s="276"/>
      <c r="CS421" s="276"/>
      <c r="CT421" s="277"/>
      <c r="CU421" s="276"/>
      <c r="CV421" s="276"/>
      <c r="CW421" s="277"/>
      <c r="CX421" s="276"/>
      <c r="CY421" s="276"/>
      <c r="CZ421" s="276"/>
      <c r="DA421" s="276"/>
      <c r="DB421" s="277"/>
      <c r="DC421" s="276"/>
      <c r="DD421" s="276"/>
      <c r="DE421" s="277"/>
      <c r="DF421" s="276"/>
      <c r="DG421" s="276"/>
      <c r="DH421" s="277"/>
      <c r="DI421" s="276"/>
      <c r="DJ421" s="276"/>
      <c r="DK421" s="276"/>
      <c r="DL421" s="276"/>
      <c r="DM421" s="277"/>
      <c r="DN421" s="276"/>
      <c r="DO421" s="276"/>
      <c r="DP421" s="277"/>
      <c r="DQ421" s="276"/>
      <c r="DR421" s="276"/>
      <c r="DS421" s="276"/>
      <c r="DT421" s="276"/>
      <c r="DU421" s="276"/>
      <c r="DV421" s="276"/>
      <c r="DW421" s="276"/>
      <c r="DX421" s="276"/>
      <c r="DY421" s="276"/>
      <c r="DZ421" s="276"/>
      <c r="EA421" s="276"/>
      <c r="EB421" s="276"/>
      <c r="EC421" s="276"/>
      <c r="ED421" s="276"/>
      <c r="EE421" s="276"/>
      <c r="EF421" s="276"/>
      <c r="EG421" s="276"/>
      <c r="EH421" s="276"/>
      <c r="EI421" s="276"/>
      <c r="EJ421" s="276"/>
      <c r="EK421" s="276"/>
      <c r="EL421" s="276"/>
      <c r="EM421" s="276"/>
      <c r="EN421" s="276"/>
      <c r="EO421" s="276"/>
      <c r="EP421" s="276"/>
      <c r="EQ421" s="276"/>
      <c r="ER421" s="276"/>
      <c r="ES421" s="276"/>
      <c r="ET421" s="276"/>
    </row>
    <row r="422" spans="41:150" x14ac:dyDescent="0.25">
      <c r="AO422" s="276"/>
      <c r="AP422" s="276"/>
      <c r="BS422" s="276"/>
      <c r="BT422" s="277"/>
      <c r="BU422" s="276"/>
      <c r="BV422" s="277"/>
      <c r="BW422" s="276"/>
      <c r="BX422" s="277"/>
      <c r="BY422" s="276"/>
      <c r="BZ422" s="276"/>
      <c r="CA422" s="277"/>
      <c r="CB422" s="276"/>
      <c r="CC422" s="276"/>
      <c r="CD422" s="276"/>
      <c r="CE422" s="276"/>
      <c r="CF422" s="276"/>
      <c r="CG422" s="276"/>
      <c r="CH422" s="276"/>
      <c r="CI422" s="277"/>
      <c r="CJ422" s="276"/>
      <c r="CK422" s="277"/>
      <c r="CL422" s="276"/>
      <c r="CM422" s="277"/>
      <c r="CN422" s="276"/>
      <c r="CO422" s="277"/>
      <c r="CP422" s="276"/>
      <c r="CQ422" s="277"/>
      <c r="CR422" s="276"/>
      <c r="CS422" s="276"/>
      <c r="CT422" s="277"/>
      <c r="CU422" s="276"/>
      <c r="CV422" s="276"/>
      <c r="CW422" s="277"/>
      <c r="CX422" s="276"/>
      <c r="CY422" s="276"/>
      <c r="CZ422" s="276"/>
      <c r="DA422" s="276"/>
      <c r="DB422" s="277"/>
      <c r="DC422" s="276"/>
      <c r="DD422" s="276"/>
      <c r="DE422" s="277"/>
      <c r="DF422" s="276"/>
      <c r="DG422" s="276"/>
      <c r="DH422" s="277"/>
      <c r="DI422" s="276"/>
      <c r="DJ422" s="276"/>
      <c r="DK422" s="276"/>
      <c r="DL422" s="276"/>
      <c r="DM422" s="277"/>
      <c r="DN422" s="276"/>
      <c r="DO422" s="276"/>
      <c r="DP422" s="277"/>
      <c r="DQ422" s="276"/>
      <c r="DR422" s="276"/>
      <c r="DS422" s="276"/>
      <c r="DT422" s="276"/>
      <c r="DU422" s="276"/>
      <c r="DV422" s="276"/>
      <c r="DW422" s="276"/>
      <c r="DX422" s="276"/>
      <c r="DY422" s="276"/>
      <c r="DZ422" s="276"/>
      <c r="EA422" s="276"/>
      <c r="EB422" s="276"/>
      <c r="EC422" s="276"/>
      <c r="ED422" s="276"/>
      <c r="EE422" s="276"/>
      <c r="EF422" s="276"/>
      <c r="EG422" s="276"/>
      <c r="EH422" s="276"/>
      <c r="EI422" s="276"/>
      <c r="EJ422" s="276"/>
      <c r="EK422" s="276"/>
      <c r="EL422" s="276"/>
      <c r="EM422" s="276"/>
      <c r="EN422" s="276"/>
      <c r="EO422" s="276"/>
      <c r="EP422" s="276"/>
      <c r="EQ422" s="276"/>
      <c r="ER422" s="276"/>
      <c r="ES422" s="276"/>
      <c r="ET422" s="276"/>
    </row>
    <row r="423" spans="41:150" x14ac:dyDescent="0.25">
      <c r="AO423" s="276"/>
      <c r="AP423" s="276"/>
      <c r="BS423" s="276"/>
      <c r="BT423" s="277"/>
      <c r="BU423" s="276"/>
      <c r="BV423" s="277"/>
      <c r="BW423" s="276"/>
      <c r="BX423" s="277"/>
      <c r="BY423" s="276"/>
      <c r="BZ423" s="276"/>
      <c r="CA423" s="277"/>
      <c r="CB423" s="276"/>
      <c r="CC423" s="276"/>
      <c r="CD423" s="276"/>
      <c r="CE423" s="276"/>
      <c r="CF423" s="276"/>
      <c r="CG423" s="276"/>
      <c r="CH423" s="276"/>
      <c r="CI423" s="277"/>
      <c r="CJ423" s="276"/>
      <c r="CK423" s="277"/>
      <c r="CL423" s="276"/>
      <c r="CM423" s="277"/>
      <c r="CN423" s="276"/>
      <c r="CO423" s="277"/>
      <c r="CP423" s="276"/>
      <c r="CQ423" s="277"/>
      <c r="CR423" s="276"/>
      <c r="CS423" s="276"/>
      <c r="CT423" s="277"/>
      <c r="CU423" s="276"/>
      <c r="CV423" s="276"/>
      <c r="CW423" s="277"/>
      <c r="CX423" s="276"/>
      <c r="CY423" s="276"/>
      <c r="CZ423" s="276"/>
      <c r="DA423" s="276"/>
      <c r="DB423" s="277"/>
      <c r="DC423" s="276"/>
      <c r="DD423" s="276"/>
      <c r="DE423" s="277"/>
      <c r="DF423" s="276"/>
      <c r="DG423" s="276"/>
      <c r="DH423" s="277"/>
      <c r="DI423" s="276"/>
      <c r="DJ423" s="276"/>
      <c r="DK423" s="276"/>
      <c r="DL423" s="276"/>
      <c r="DM423" s="277"/>
      <c r="DN423" s="276"/>
      <c r="DO423" s="276"/>
      <c r="DP423" s="277"/>
      <c r="DQ423" s="276"/>
      <c r="DR423" s="276"/>
      <c r="DS423" s="276"/>
      <c r="DT423" s="276"/>
      <c r="DU423" s="276"/>
      <c r="DV423" s="276"/>
      <c r="DW423" s="276"/>
      <c r="DX423" s="276"/>
      <c r="DY423" s="276"/>
      <c r="DZ423" s="276"/>
      <c r="EA423" s="276"/>
      <c r="EB423" s="276"/>
      <c r="EC423" s="276"/>
      <c r="ED423" s="276"/>
      <c r="EE423" s="276"/>
      <c r="EF423" s="276"/>
      <c r="EG423" s="276"/>
      <c r="EH423" s="276"/>
      <c r="EI423" s="276"/>
      <c r="EJ423" s="276"/>
      <c r="EK423" s="276"/>
      <c r="EL423" s="276"/>
      <c r="EM423" s="276"/>
      <c r="EN423" s="276"/>
      <c r="EO423" s="276"/>
      <c r="EP423" s="276"/>
      <c r="EQ423" s="276"/>
      <c r="ER423" s="276"/>
      <c r="ES423" s="276"/>
      <c r="ET423" s="276"/>
    </row>
    <row r="424" spans="41:150" x14ac:dyDescent="0.25">
      <c r="AO424" s="276"/>
      <c r="AP424" s="276"/>
      <c r="BS424" s="276"/>
      <c r="BT424" s="277"/>
      <c r="BU424" s="276"/>
      <c r="BV424" s="277"/>
      <c r="BW424" s="276"/>
      <c r="BX424" s="277"/>
      <c r="BY424" s="276"/>
      <c r="BZ424" s="276"/>
      <c r="CA424" s="277"/>
      <c r="CB424" s="276"/>
      <c r="CC424" s="276"/>
      <c r="CD424" s="276"/>
      <c r="CE424" s="276"/>
      <c r="CF424" s="276"/>
      <c r="CG424" s="276"/>
      <c r="CH424" s="276"/>
      <c r="CI424" s="277"/>
      <c r="CJ424" s="276"/>
      <c r="CK424" s="277"/>
      <c r="CL424" s="276"/>
      <c r="CM424" s="277"/>
      <c r="CN424" s="276"/>
      <c r="CO424" s="277"/>
      <c r="CP424" s="276"/>
      <c r="CQ424" s="277"/>
      <c r="CR424" s="276"/>
      <c r="CS424" s="276"/>
      <c r="CT424" s="277"/>
      <c r="CU424" s="276"/>
      <c r="CV424" s="276"/>
      <c r="CW424" s="277"/>
      <c r="CX424" s="276"/>
      <c r="CY424" s="276"/>
      <c r="CZ424" s="276"/>
      <c r="DA424" s="276"/>
      <c r="DB424" s="277"/>
      <c r="DC424" s="276"/>
      <c r="DD424" s="276"/>
      <c r="DE424" s="277"/>
      <c r="DF424" s="276"/>
      <c r="DG424" s="276"/>
      <c r="DH424" s="277"/>
      <c r="DI424" s="276"/>
      <c r="DJ424" s="276"/>
      <c r="DK424" s="276"/>
      <c r="DL424" s="276"/>
      <c r="DM424" s="277"/>
      <c r="DN424" s="276"/>
      <c r="DO424" s="276"/>
      <c r="DP424" s="277"/>
      <c r="DQ424" s="276"/>
      <c r="DR424" s="276"/>
      <c r="DS424" s="276"/>
      <c r="DT424" s="276"/>
      <c r="DU424" s="276"/>
      <c r="DV424" s="276"/>
      <c r="DW424" s="276"/>
      <c r="DX424" s="276"/>
      <c r="DY424" s="276"/>
      <c r="DZ424" s="276"/>
      <c r="EA424" s="276"/>
      <c r="EB424" s="276"/>
      <c r="EC424" s="276"/>
      <c r="ED424" s="276"/>
      <c r="EE424" s="276"/>
      <c r="EF424" s="276"/>
      <c r="EG424" s="276"/>
      <c r="EH424" s="276"/>
      <c r="EI424" s="276"/>
      <c r="EJ424" s="276"/>
      <c r="EK424" s="276"/>
      <c r="EL424" s="276"/>
      <c r="EM424" s="276"/>
      <c r="EN424" s="276"/>
      <c r="EO424" s="276"/>
      <c r="EP424" s="276"/>
      <c r="EQ424" s="276"/>
      <c r="ER424" s="276"/>
      <c r="ES424" s="276"/>
      <c r="ET424" s="276"/>
    </row>
    <row r="425" spans="41:150" x14ac:dyDescent="0.25">
      <c r="AO425" s="276"/>
      <c r="AP425" s="276"/>
      <c r="BS425" s="276"/>
      <c r="BT425" s="277"/>
      <c r="BU425" s="276"/>
      <c r="BV425" s="277"/>
      <c r="BW425" s="276"/>
      <c r="BX425" s="277"/>
      <c r="BY425" s="276"/>
      <c r="BZ425" s="276"/>
      <c r="CA425" s="277"/>
      <c r="CB425" s="276"/>
      <c r="CC425" s="276"/>
      <c r="CD425" s="276"/>
      <c r="CE425" s="276"/>
      <c r="CF425" s="276"/>
      <c r="CG425" s="276"/>
      <c r="CH425" s="276"/>
      <c r="CI425" s="277"/>
      <c r="CJ425" s="276"/>
      <c r="CK425" s="277"/>
      <c r="CL425" s="276"/>
      <c r="CM425" s="277"/>
      <c r="CN425" s="276"/>
      <c r="CO425" s="277"/>
      <c r="CP425" s="276"/>
      <c r="CQ425" s="277"/>
      <c r="CR425" s="276"/>
      <c r="CS425" s="276"/>
      <c r="CT425" s="277"/>
      <c r="CU425" s="276"/>
      <c r="CV425" s="276"/>
      <c r="CW425" s="277"/>
      <c r="CX425" s="276"/>
      <c r="CY425" s="276"/>
      <c r="CZ425" s="276"/>
      <c r="DA425" s="276"/>
      <c r="DB425" s="277"/>
      <c r="DC425" s="276"/>
      <c r="DD425" s="276"/>
      <c r="DE425" s="277"/>
      <c r="DF425" s="276"/>
      <c r="DG425" s="276"/>
      <c r="DH425" s="277"/>
      <c r="DI425" s="276"/>
      <c r="DJ425" s="276"/>
      <c r="DK425" s="276"/>
      <c r="DL425" s="276"/>
      <c r="DM425" s="277"/>
      <c r="DN425" s="276"/>
      <c r="DO425" s="276"/>
      <c r="DP425" s="277"/>
      <c r="DQ425" s="276"/>
      <c r="DR425" s="276"/>
      <c r="DS425" s="276"/>
      <c r="DT425" s="276"/>
      <c r="DU425" s="276"/>
      <c r="DV425" s="276"/>
      <c r="DW425" s="276"/>
      <c r="DX425" s="276"/>
      <c r="DY425" s="276"/>
      <c r="DZ425" s="276"/>
      <c r="EA425" s="276"/>
      <c r="EB425" s="276"/>
      <c r="EC425" s="276"/>
      <c r="ED425" s="276"/>
      <c r="EE425" s="276"/>
      <c r="EF425" s="276"/>
      <c r="EG425" s="276"/>
      <c r="EH425" s="276"/>
      <c r="EI425" s="276"/>
      <c r="EJ425" s="276"/>
      <c r="EK425" s="276"/>
      <c r="EL425" s="276"/>
      <c r="EM425" s="276"/>
      <c r="EN425" s="276"/>
      <c r="EO425" s="276"/>
      <c r="EP425" s="276"/>
      <c r="EQ425" s="276"/>
      <c r="ER425" s="276"/>
      <c r="ES425" s="276"/>
      <c r="ET425" s="276"/>
    </row>
    <row r="426" spans="41:150" x14ac:dyDescent="0.25">
      <c r="AO426" s="276"/>
      <c r="AP426" s="276"/>
      <c r="BS426" s="276"/>
      <c r="BT426" s="277"/>
      <c r="BU426" s="276"/>
      <c r="BV426" s="277"/>
      <c r="BW426" s="276"/>
      <c r="BX426" s="277"/>
      <c r="BY426" s="276"/>
      <c r="BZ426" s="276"/>
      <c r="CA426" s="277"/>
      <c r="CB426" s="276"/>
      <c r="CC426" s="276"/>
      <c r="CD426" s="276"/>
      <c r="CE426" s="276"/>
      <c r="CF426" s="276"/>
      <c r="CG426" s="276"/>
      <c r="CH426" s="276"/>
      <c r="CI426" s="277"/>
      <c r="CJ426" s="276"/>
      <c r="CK426" s="277"/>
      <c r="CL426" s="276"/>
      <c r="CM426" s="277"/>
      <c r="CN426" s="276"/>
      <c r="CO426" s="277"/>
      <c r="CP426" s="276"/>
      <c r="CQ426" s="277"/>
      <c r="CR426" s="276"/>
      <c r="CS426" s="276"/>
      <c r="CT426" s="277"/>
      <c r="CU426" s="276"/>
      <c r="CV426" s="276"/>
      <c r="CW426" s="277"/>
      <c r="CX426" s="276"/>
      <c r="CY426" s="276"/>
      <c r="CZ426" s="276"/>
      <c r="DA426" s="276"/>
      <c r="DB426" s="277"/>
      <c r="DC426" s="276"/>
      <c r="DD426" s="276"/>
      <c r="DE426" s="277"/>
      <c r="DF426" s="276"/>
      <c r="DG426" s="276"/>
      <c r="DH426" s="277"/>
      <c r="DI426" s="276"/>
      <c r="DJ426" s="276"/>
      <c r="DK426" s="276"/>
      <c r="DL426" s="276"/>
      <c r="DM426" s="277"/>
      <c r="DN426" s="276"/>
      <c r="DO426" s="276"/>
      <c r="DP426" s="277"/>
      <c r="DQ426" s="276"/>
      <c r="DR426" s="276"/>
      <c r="DS426" s="276"/>
      <c r="DT426" s="276"/>
      <c r="DU426" s="276"/>
      <c r="DV426" s="276"/>
      <c r="DW426" s="276"/>
      <c r="DX426" s="276"/>
      <c r="DY426" s="276"/>
      <c r="DZ426" s="276"/>
      <c r="EA426" s="276"/>
      <c r="EB426" s="276"/>
      <c r="EC426" s="276"/>
      <c r="ED426" s="276"/>
      <c r="EE426" s="276"/>
      <c r="EF426" s="276"/>
      <c r="EG426" s="276"/>
      <c r="EH426" s="276"/>
      <c r="EI426" s="276"/>
      <c r="EJ426" s="276"/>
      <c r="EK426" s="276"/>
      <c r="EL426" s="276"/>
      <c r="EM426" s="276"/>
      <c r="EN426" s="276"/>
      <c r="EO426" s="276"/>
      <c r="EP426" s="276"/>
      <c r="EQ426" s="276"/>
      <c r="ER426" s="276"/>
      <c r="ES426" s="276"/>
      <c r="ET426" s="276"/>
    </row>
    <row r="427" spans="41:150" x14ac:dyDescent="0.25">
      <c r="AO427" s="276"/>
      <c r="AP427" s="276"/>
      <c r="BS427" s="276"/>
      <c r="BT427" s="277"/>
      <c r="BU427" s="276"/>
      <c r="BV427" s="277"/>
      <c r="BW427" s="276"/>
      <c r="BX427" s="277"/>
      <c r="BY427" s="276"/>
      <c r="BZ427" s="276"/>
      <c r="CA427" s="277"/>
      <c r="CB427" s="276"/>
      <c r="CC427" s="276"/>
      <c r="CD427" s="276"/>
      <c r="CE427" s="276"/>
      <c r="CF427" s="276"/>
      <c r="CG427" s="276"/>
      <c r="CH427" s="276"/>
      <c r="CI427" s="277"/>
      <c r="CJ427" s="276"/>
      <c r="CK427" s="277"/>
      <c r="CL427" s="276"/>
      <c r="CM427" s="277"/>
      <c r="CN427" s="276"/>
      <c r="CO427" s="277"/>
      <c r="CP427" s="276"/>
      <c r="CQ427" s="277"/>
      <c r="CR427" s="276"/>
      <c r="CS427" s="276"/>
      <c r="CT427" s="277"/>
      <c r="CU427" s="276"/>
      <c r="CV427" s="276"/>
      <c r="CW427" s="277"/>
      <c r="CX427" s="276"/>
      <c r="CY427" s="276"/>
      <c r="CZ427" s="276"/>
      <c r="DA427" s="276"/>
      <c r="DB427" s="277"/>
      <c r="DC427" s="276"/>
      <c r="DD427" s="276"/>
      <c r="DE427" s="277"/>
      <c r="DF427" s="276"/>
      <c r="DG427" s="276"/>
      <c r="DH427" s="277"/>
      <c r="DI427" s="276"/>
      <c r="DJ427" s="276"/>
      <c r="DK427" s="276"/>
      <c r="DL427" s="276"/>
      <c r="DM427" s="277"/>
      <c r="DN427" s="276"/>
      <c r="DO427" s="276"/>
      <c r="DP427" s="277"/>
      <c r="DQ427" s="276"/>
      <c r="DR427" s="276"/>
      <c r="DS427" s="276"/>
      <c r="DT427" s="276"/>
      <c r="DU427" s="276"/>
      <c r="DV427" s="276"/>
      <c r="DW427" s="276"/>
      <c r="DX427" s="276"/>
      <c r="DY427" s="276"/>
      <c r="DZ427" s="276"/>
      <c r="EA427" s="276"/>
      <c r="EB427" s="276"/>
      <c r="EC427" s="276"/>
      <c r="ED427" s="276"/>
      <c r="EE427" s="276"/>
      <c r="EF427" s="276"/>
      <c r="EG427" s="276"/>
      <c r="EH427" s="276"/>
      <c r="EI427" s="276"/>
      <c r="EJ427" s="276"/>
      <c r="EK427" s="276"/>
      <c r="EL427" s="276"/>
      <c r="EM427" s="276"/>
      <c r="EN427" s="276"/>
      <c r="EO427" s="276"/>
      <c r="EP427" s="276"/>
      <c r="EQ427" s="276"/>
      <c r="ER427" s="276"/>
      <c r="ES427" s="276"/>
      <c r="ET427" s="276"/>
    </row>
    <row r="428" spans="41:150" x14ac:dyDescent="0.25">
      <c r="AO428" s="276"/>
      <c r="AP428" s="276"/>
      <c r="BS428" s="276"/>
      <c r="BT428" s="277"/>
      <c r="BU428" s="276"/>
      <c r="BV428" s="277"/>
      <c r="BW428" s="276"/>
      <c r="BX428" s="277"/>
      <c r="BY428" s="276"/>
      <c r="BZ428" s="276"/>
      <c r="CA428" s="277"/>
      <c r="CB428" s="276"/>
      <c r="CC428" s="276"/>
      <c r="CD428" s="276"/>
      <c r="CE428" s="276"/>
      <c r="CF428" s="276"/>
      <c r="CG428" s="276"/>
      <c r="CH428" s="276"/>
      <c r="CI428" s="277"/>
      <c r="CJ428" s="276"/>
      <c r="CK428" s="277"/>
      <c r="CL428" s="276"/>
      <c r="CM428" s="277"/>
      <c r="CN428" s="276"/>
      <c r="CO428" s="277"/>
      <c r="CP428" s="276"/>
      <c r="CQ428" s="277"/>
      <c r="CR428" s="276"/>
      <c r="CS428" s="276"/>
      <c r="CT428" s="277"/>
      <c r="CU428" s="276"/>
      <c r="CV428" s="276"/>
      <c r="CW428" s="277"/>
      <c r="CX428" s="276"/>
      <c r="CY428" s="276"/>
      <c r="CZ428" s="276"/>
      <c r="DA428" s="276"/>
      <c r="DB428" s="277"/>
      <c r="DC428" s="276"/>
      <c r="DD428" s="276"/>
      <c r="DE428" s="277"/>
      <c r="DF428" s="276"/>
      <c r="DG428" s="276"/>
      <c r="DH428" s="277"/>
      <c r="DI428" s="276"/>
      <c r="DJ428" s="276"/>
      <c r="DK428" s="276"/>
      <c r="DL428" s="276"/>
      <c r="DM428" s="277"/>
      <c r="DN428" s="276"/>
      <c r="DO428" s="276"/>
      <c r="DP428" s="277"/>
      <c r="DQ428" s="276"/>
      <c r="DR428" s="276"/>
      <c r="DS428" s="276"/>
      <c r="DT428" s="276"/>
      <c r="DU428" s="276"/>
      <c r="DV428" s="276"/>
      <c r="DW428" s="276"/>
      <c r="DX428" s="276"/>
      <c r="DY428" s="276"/>
      <c r="DZ428" s="276"/>
      <c r="EA428" s="276"/>
      <c r="EB428" s="276"/>
      <c r="EC428" s="276"/>
      <c r="ED428" s="276"/>
      <c r="EE428" s="276"/>
      <c r="EF428" s="276"/>
      <c r="EG428" s="276"/>
      <c r="EH428" s="276"/>
      <c r="EI428" s="276"/>
      <c r="EJ428" s="276"/>
      <c r="EK428" s="276"/>
      <c r="EL428" s="276"/>
      <c r="EM428" s="276"/>
      <c r="EN428" s="276"/>
      <c r="EO428" s="276"/>
      <c r="EP428" s="276"/>
      <c r="EQ428" s="276"/>
      <c r="ER428" s="276"/>
      <c r="ES428" s="276"/>
      <c r="ET428" s="276"/>
    </row>
    <row r="429" spans="41:150" x14ac:dyDescent="0.25">
      <c r="AO429" s="276"/>
      <c r="AP429" s="276"/>
      <c r="BS429" s="276"/>
      <c r="BT429" s="277"/>
      <c r="BU429" s="276"/>
      <c r="BV429" s="277"/>
      <c r="BW429" s="276"/>
      <c r="BX429" s="277"/>
      <c r="BY429" s="276"/>
      <c r="BZ429" s="276"/>
      <c r="CA429" s="277"/>
      <c r="CB429" s="276"/>
      <c r="CC429" s="276"/>
      <c r="CD429" s="276"/>
      <c r="CE429" s="276"/>
      <c r="CF429" s="276"/>
      <c r="CG429" s="276"/>
      <c r="CH429" s="276"/>
      <c r="CI429" s="277"/>
      <c r="CJ429" s="276"/>
      <c r="CK429" s="277"/>
      <c r="CL429" s="276"/>
      <c r="CM429" s="277"/>
      <c r="CN429" s="276"/>
      <c r="CO429" s="277"/>
      <c r="CP429" s="276"/>
      <c r="CQ429" s="277"/>
      <c r="CR429" s="276"/>
      <c r="CS429" s="276"/>
      <c r="CT429" s="277"/>
      <c r="CU429" s="276"/>
      <c r="CV429" s="276"/>
      <c r="CW429" s="277"/>
      <c r="CX429" s="276"/>
      <c r="CY429" s="276"/>
      <c r="CZ429" s="276"/>
      <c r="DA429" s="276"/>
      <c r="DB429" s="277"/>
      <c r="DC429" s="276"/>
      <c r="DD429" s="276"/>
      <c r="DE429" s="277"/>
      <c r="DF429" s="276"/>
      <c r="DG429" s="276"/>
      <c r="DH429" s="277"/>
      <c r="DI429" s="276"/>
      <c r="DJ429" s="276"/>
      <c r="DK429" s="276"/>
      <c r="DL429" s="276"/>
      <c r="DM429" s="277"/>
      <c r="DN429" s="276"/>
      <c r="DO429" s="276"/>
      <c r="DP429" s="277"/>
      <c r="DQ429" s="276"/>
      <c r="DR429" s="276"/>
      <c r="DS429" s="276"/>
      <c r="DT429" s="276"/>
      <c r="DU429" s="276"/>
      <c r="DV429" s="276"/>
      <c r="DW429" s="276"/>
      <c r="DX429" s="276"/>
      <c r="DY429" s="276"/>
      <c r="DZ429" s="276"/>
      <c r="EA429" s="276"/>
      <c r="EB429" s="276"/>
      <c r="EC429" s="276"/>
      <c r="ED429" s="276"/>
      <c r="EE429" s="276"/>
      <c r="EF429" s="276"/>
      <c r="EG429" s="276"/>
      <c r="EH429" s="276"/>
      <c r="EI429" s="276"/>
      <c r="EJ429" s="276"/>
      <c r="EK429" s="276"/>
      <c r="EL429" s="276"/>
      <c r="EM429" s="276"/>
      <c r="EN429" s="276"/>
      <c r="EO429" s="276"/>
      <c r="EP429" s="276"/>
      <c r="EQ429" s="276"/>
      <c r="ER429" s="276"/>
      <c r="ES429" s="276"/>
      <c r="ET429" s="276"/>
    </row>
    <row r="430" spans="41:150" x14ac:dyDescent="0.25">
      <c r="AO430" s="276"/>
      <c r="AP430" s="276"/>
      <c r="BS430" s="276"/>
      <c r="BT430" s="277"/>
      <c r="BU430" s="276"/>
      <c r="BV430" s="277"/>
      <c r="BW430" s="276"/>
      <c r="BX430" s="277"/>
      <c r="BY430" s="276"/>
      <c r="BZ430" s="276"/>
      <c r="CA430" s="277"/>
      <c r="CB430" s="276"/>
      <c r="CC430" s="276"/>
      <c r="CD430" s="276"/>
      <c r="CE430" s="276"/>
      <c r="CF430" s="276"/>
      <c r="CG430" s="276"/>
      <c r="CH430" s="276"/>
      <c r="CI430" s="277"/>
      <c r="CJ430" s="276"/>
      <c r="CK430" s="277"/>
      <c r="CL430" s="276"/>
      <c r="CM430" s="277"/>
      <c r="CN430" s="276"/>
      <c r="CO430" s="277"/>
      <c r="CP430" s="276"/>
      <c r="CQ430" s="277"/>
      <c r="CR430" s="276"/>
      <c r="CS430" s="276"/>
      <c r="CT430" s="277"/>
      <c r="CU430" s="276"/>
      <c r="CV430" s="276"/>
      <c r="CW430" s="277"/>
      <c r="CX430" s="276"/>
      <c r="CY430" s="276"/>
      <c r="CZ430" s="276"/>
      <c r="DA430" s="276"/>
      <c r="DB430" s="277"/>
      <c r="DC430" s="276"/>
      <c r="DD430" s="276"/>
      <c r="DE430" s="277"/>
      <c r="DF430" s="276"/>
      <c r="DG430" s="276"/>
      <c r="DH430" s="277"/>
      <c r="DI430" s="276"/>
      <c r="DJ430" s="276"/>
      <c r="DK430" s="276"/>
      <c r="DL430" s="276"/>
      <c r="DM430" s="277"/>
      <c r="DN430" s="276"/>
      <c r="DO430" s="276"/>
      <c r="DP430" s="277"/>
      <c r="DQ430" s="276"/>
      <c r="DR430" s="276"/>
      <c r="DS430" s="276"/>
      <c r="DT430" s="276"/>
      <c r="DU430" s="276"/>
      <c r="DV430" s="276"/>
      <c r="DW430" s="276"/>
      <c r="DX430" s="276"/>
      <c r="DY430" s="276"/>
      <c r="DZ430" s="276"/>
      <c r="EA430" s="276"/>
      <c r="EB430" s="276"/>
      <c r="EC430" s="276"/>
      <c r="ED430" s="276"/>
      <c r="EE430" s="276"/>
      <c r="EF430" s="276"/>
      <c r="EG430" s="276"/>
      <c r="EH430" s="276"/>
      <c r="EI430" s="276"/>
      <c r="EJ430" s="276"/>
      <c r="EK430" s="276"/>
      <c r="EL430" s="276"/>
      <c r="EM430" s="276"/>
      <c r="EN430" s="276"/>
      <c r="EO430" s="276"/>
      <c r="EP430" s="276"/>
      <c r="EQ430" s="276"/>
      <c r="ER430" s="276"/>
      <c r="ES430" s="276"/>
      <c r="ET430" s="276"/>
    </row>
    <row r="431" spans="41:150" x14ac:dyDescent="0.25">
      <c r="AO431" s="276"/>
      <c r="AP431" s="276"/>
      <c r="BS431" s="276"/>
      <c r="BT431" s="277"/>
      <c r="BU431" s="276"/>
      <c r="BV431" s="277"/>
      <c r="BW431" s="276"/>
      <c r="BX431" s="277"/>
      <c r="BY431" s="276"/>
      <c r="BZ431" s="276"/>
      <c r="CA431" s="277"/>
      <c r="CB431" s="276"/>
      <c r="CC431" s="276"/>
      <c r="CD431" s="276"/>
      <c r="CE431" s="276"/>
      <c r="CF431" s="276"/>
      <c r="CG431" s="276"/>
      <c r="CH431" s="276"/>
      <c r="CI431" s="277"/>
      <c r="CJ431" s="276"/>
      <c r="CK431" s="277"/>
      <c r="CL431" s="276"/>
      <c r="CM431" s="277"/>
      <c r="CN431" s="276"/>
      <c r="CO431" s="277"/>
      <c r="CP431" s="276"/>
      <c r="CQ431" s="277"/>
      <c r="CR431" s="276"/>
      <c r="CS431" s="276"/>
      <c r="CT431" s="277"/>
      <c r="CU431" s="276"/>
      <c r="CV431" s="276"/>
      <c r="CW431" s="277"/>
      <c r="CX431" s="276"/>
      <c r="CY431" s="276"/>
      <c r="CZ431" s="276"/>
      <c r="DA431" s="276"/>
      <c r="DB431" s="277"/>
      <c r="DC431" s="276"/>
      <c r="DD431" s="276"/>
      <c r="DE431" s="277"/>
      <c r="DF431" s="276"/>
      <c r="DG431" s="276"/>
      <c r="DH431" s="277"/>
      <c r="DI431" s="276"/>
      <c r="DJ431" s="276"/>
      <c r="DK431" s="276"/>
      <c r="DL431" s="276"/>
      <c r="DM431" s="277"/>
      <c r="DN431" s="276"/>
      <c r="DO431" s="276"/>
      <c r="DP431" s="277"/>
      <c r="DQ431" s="276"/>
      <c r="DR431" s="276"/>
      <c r="DS431" s="276"/>
      <c r="DT431" s="276"/>
      <c r="DU431" s="276"/>
      <c r="DV431" s="276"/>
      <c r="DW431" s="276"/>
      <c r="DX431" s="276"/>
      <c r="DY431" s="276"/>
      <c r="DZ431" s="276"/>
      <c r="EA431" s="276"/>
      <c r="EB431" s="276"/>
      <c r="EC431" s="276"/>
      <c r="ED431" s="276"/>
      <c r="EE431" s="276"/>
      <c r="EF431" s="276"/>
      <c r="EG431" s="276"/>
      <c r="EH431" s="276"/>
      <c r="EI431" s="276"/>
      <c r="EJ431" s="276"/>
      <c r="EK431" s="276"/>
      <c r="EL431" s="276"/>
      <c r="EM431" s="276"/>
      <c r="EN431" s="276"/>
      <c r="EO431" s="276"/>
      <c r="EP431" s="276"/>
      <c r="EQ431" s="276"/>
      <c r="ER431" s="276"/>
      <c r="ES431" s="276"/>
      <c r="ET431" s="276"/>
    </row>
    <row r="432" spans="41:150" x14ac:dyDescent="0.25">
      <c r="AO432" s="276"/>
      <c r="AP432" s="276"/>
      <c r="BS432" s="276"/>
      <c r="BT432" s="277"/>
      <c r="BU432" s="276"/>
      <c r="BV432" s="277"/>
      <c r="BW432" s="276"/>
      <c r="BX432" s="277"/>
      <c r="BY432" s="276"/>
      <c r="BZ432" s="276"/>
      <c r="CA432" s="277"/>
      <c r="CB432" s="276"/>
      <c r="CC432" s="276"/>
      <c r="CD432" s="276"/>
      <c r="CE432" s="276"/>
      <c r="CF432" s="276"/>
      <c r="CG432" s="276"/>
      <c r="CH432" s="276"/>
      <c r="CI432" s="277"/>
      <c r="CJ432" s="276"/>
      <c r="CK432" s="277"/>
      <c r="CL432" s="276"/>
      <c r="CM432" s="277"/>
      <c r="CN432" s="276"/>
      <c r="CO432" s="277"/>
      <c r="CP432" s="276"/>
      <c r="CQ432" s="277"/>
      <c r="CR432" s="276"/>
      <c r="CS432" s="276"/>
      <c r="CT432" s="277"/>
      <c r="CU432" s="276"/>
      <c r="CV432" s="276"/>
      <c r="CW432" s="277"/>
      <c r="CX432" s="276"/>
      <c r="CY432" s="276"/>
      <c r="CZ432" s="276"/>
      <c r="DA432" s="276"/>
      <c r="DB432" s="277"/>
      <c r="DC432" s="276"/>
      <c r="DD432" s="276"/>
      <c r="DE432" s="277"/>
      <c r="DF432" s="276"/>
      <c r="DG432" s="276"/>
      <c r="DH432" s="277"/>
      <c r="DI432" s="276"/>
      <c r="DJ432" s="276"/>
      <c r="DK432" s="276"/>
      <c r="DL432" s="276"/>
      <c r="DM432" s="277"/>
      <c r="DN432" s="276"/>
      <c r="DO432" s="276"/>
      <c r="DP432" s="277"/>
      <c r="DQ432" s="276"/>
      <c r="DR432" s="276"/>
      <c r="DS432" s="276"/>
      <c r="DT432" s="276"/>
      <c r="DU432" s="276"/>
      <c r="DV432" s="276"/>
      <c r="DW432" s="276"/>
      <c r="DX432" s="276"/>
      <c r="DY432" s="276"/>
      <c r="DZ432" s="276"/>
      <c r="EA432" s="276"/>
      <c r="EB432" s="276"/>
      <c r="EC432" s="276"/>
      <c r="ED432" s="276"/>
      <c r="EE432" s="276"/>
      <c r="EF432" s="276"/>
      <c r="EG432" s="276"/>
      <c r="EH432" s="276"/>
      <c r="EI432" s="276"/>
      <c r="EJ432" s="276"/>
      <c r="EK432" s="276"/>
      <c r="EL432" s="276"/>
      <c r="EM432" s="276"/>
      <c r="EN432" s="276"/>
      <c r="EO432" s="276"/>
      <c r="EP432" s="276"/>
      <c r="EQ432" s="276"/>
      <c r="ER432" s="276"/>
      <c r="ES432" s="276"/>
      <c r="ET432" s="276"/>
    </row>
    <row r="433" spans="41:150" x14ac:dyDescent="0.25">
      <c r="AO433" s="276"/>
      <c r="AP433" s="276"/>
      <c r="BS433" s="276"/>
      <c r="BT433" s="277"/>
      <c r="BU433" s="276"/>
      <c r="BV433" s="277"/>
      <c r="BW433" s="276"/>
      <c r="BX433" s="277"/>
      <c r="BY433" s="276"/>
      <c r="BZ433" s="276"/>
      <c r="CA433" s="277"/>
      <c r="CB433" s="276"/>
      <c r="CC433" s="276"/>
      <c r="CD433" s="276"/>
      <c r="CE433" s="276"/>
      <c r="CF433" s="276"/>
      <c r="CG433" s="276"/>
      <c r="CH433" s="276"/>
      <c r="CI433" s="277"/>
      <c r="CJ433" s="276"/>
      <c r="CK433" s="277"/>
      <c r="CL433" s="276"/>
      <c r="CM433" s="277"/>
      <c r="CN433" s="276"/>
      <c r="CO433" s="277"/>
      <c r="CP433" s="276"/>
      <c r="CQ433" s="277"/>
      <c r="CR433" s="276"/>
      <c r="CS433" s="276"/>
      <c r="CT433" s="277"/>
      <c r="CU433" s="276"/>
      <c r="CV433" s="276"/>
      <c r="CW433" s="277"/>
      <c r="CX433" s="276"/>
      <c r="CY433" s="276"/>
      <c r="CZ433" s="276"/>
      <c r="DA433" s="276"/>
      <c r="DB433" s="277"/>
      <c r="DC433" s="276"/>
      <c r="DD433" s="276"/>
      <c r="DE433" s="277"/>
      <c r="DF433" s="276"/>
      <c r="DG433" s="276"/>
      <c r="DH433" s="277"/>
      <c r="DI433" s="276"/>
      <c r="DJ433" s="276"/>
      <c r="DK433" s="276"/>
      <c r="DL433" s="276"/>
      <c r="DM433" s="277"/>
      <c r="DN433" s="276"/>
      <c r="DO433" s="276"/>
      <c r="DP433" s="277"/>
      <c r="DQ433" s="276"/>
      <c r="DR433" s="276"/>
      <c r="DS433" s="276"/>
      <c r="DT433" s="276"/>
      <c r="DU433" s="276"/>
      <c r="DV433" s="276"/>
      <c r="DW433" s="276"/>
      <c r="DX433" s="276"/>
      <c r="DY433" s="276"/>
      <c r="DZ433" s="276"/>
      <c r="EA433" s="276"/>
      <c r="EB433" s="276"/>
      <c r="EC433" s="276"/>
      <c r="ED433" s="276"/>
      <c r="EE433" s="276"/>
      <c r="EF433" s="276"/>
      <c r="EG433" s="276"/>
      <c r="EH433" s="276"/>
      <c r="EI433" s="276"/>
      <c r="EJ433" s="276"/>
      <c r="EK433" s="276"/>
      <c r="EL433" s="276"/>
      <c r="EM433" s="276"/>
      <c r="EN433" s="276"/>
      <c r="EO433" s="276"/>
      <c r="EP433" s="276"/>
      <c r="EQ433" s="276"/>
      <c r="ER433" s="276"/>
      <c r="ES433" s="276"/>
      <c r="ET433" s="276"/>
    </row>
    <row r="434" spans="41:150" x14ac:dyDescent="0.25">
      <c r="AO434" s="276"/>
      <c r="AP434" s="276"/>
      <c r="BS434" s="276"/>
      <c r="BT434" s="277"/>
      <c r="BU434" s="276"/>
      <c r="BV434" s="277"/>
      <c r="BW434" s="276"/>
      <c r="BX434" s="277"/>
      <c r="BY434" s="276"/>
      <c r="BZ434" s="276"/>
      <c r="CA434" s="277"/>
      <c r="CB434" s="276"/>
      <c r="CC434" s="276"/>
      <c r="CD434" s="276"/>
      <c r="CE434" s="276"/>
      <c r="CF434" s="276"/>
      <c r="CG434" s="276"/>
      <c r="CH434" s="276"/>
      <c r="CI434" s="277"/>
      <c r="CJ434" s="276"/>
      <c r="CK434" s="277"/>
      <c r="CL434" s="276"/>
      <c r="CM434" s="277"/>
      <c r="CN434" s="276"/>
      <c r="CO434" s="277"/>
      <c r="CP434" s="276"/>
      <c r="CQ434" s="277"/>
      <c r="CR434" s="276"/>
      <c r="CS434" s="276"/>
      <c r="CT434" s="277"/>
      <c r="CU434" s="276"/>
      <c r="CV434" s="276"/>
      <c r="CW434" s="277"/>
      <c r="CX434" s="276"/>
      <c r="CY434" s="276"/>
      <c r="CZ434" s="276"/>
      <c r="DA434" s="276"/>
      <c r="DB434" s="277"/>
      <c r="DC434" s="276"/>
      <c r="DD434" s="276"/>
      <c r="DE434" s="277"/>
      <c r="DF434" s="276"/>
      <c r="DG434" s="276"/>
      <c r="DH434" s="277"/>
      <c r="DI434" s="276"/>
      <c r="DJ434" s="276"/>
      <c r="DK434" s="276"/>
      <c r="DL434" s="276"/>
      <c r="DM434" s="277"/>
      <c r="DN434" s="276"/>
      <c r="DO434" s="276"/>
      <c r="DP434" s="277"/>
      <c r="DQ434" s="276"/>
      <c r="DR434" s="276"/>
      <c r="DS434" s="276"/>
      <c r="DT434" s="276"/>
      <c r="DU434" s="276"/>
      <c r="DV434" s="276"/>
      <c r="DW434" s="276"/>
      <c r="DX434" s="276"/>
      <c r="DY434" s="276"/>
      <c r="DZ434" s="276"/>
      <c r="EA434" s="276"/>
      <c r="EB434" s="276"/>
      <c r="EC434" s="276"/>
      <c r="ED434" s="276"/>
      <c r="EE434" s="276"/>
      <c r="EF434" s="276"/>
      <c r="EG434" s="276"/>
      <c r="EH434" s="276"/>
      <c r="EI434" s="276"/>
      <c r="EJ434" s="276"/>
      <c r="EK434" s="276"/>
      <c r="EL434" s="276"/>
      <c r="EM434" s="276"/>
      <c r="EN434" s="276"/>
      <c r="EO434" s="276"/>
      <c r="EP434" s="276"/>
      <c r="EQ434" s="276"/>
      <c r="ER434" s="276"/>
      <c r="ES434" s="276"/>
      <c r="ET434" s="276"/>
    </row>
    <row r="435" spans="41:150" x14ac:dyDescent="0.25">
      <c r="AO435" s="276"/>
      <c r="AP435" s="276"/>
      <c r="BS435" s="276"/>
      <c r="BT435" s="277"/>
      <c r="BU435" s="276"/>
      <c r="BV435" s="277"/>
      <c r="BW435" s="276"/>
      <c r="BX435" s="277"/>
      <c r="BY435" s="276"/>
      <c r="BZ435" s="276"/>
      <c r="CA435" s="277"/>
      <c r="CB435" s="276"/>
      <c r="CC435" s="276"/>
      <c r="CD435" s="276"/>
      <c r="CE435" s="276"/>
      <c r="CF435" s="276"/>
      <c r="CG435" s="276"/>
      <c r="CH435" s="276"/>
      <c r="CI435" s="277"/>
      <c r="CJ435" s="276"/>
      <c r="CK435" s="277"/>
      <c r="CL435" s="276"/>
      <c r="CM435" s="277"/>
      <c r="CN435" s="276"/>
      <c r="CO435" s="277"/>
      <c r="CP435" s="276"/>
      <c r="CQ435" s="277"/>
      <c r="CR435" s="276"/>
      <c r="CS435" s="276"/>
      <c r="CT435" s="277"/>
      <c r="CU435" s="276"/>
      <c r="CV435" s="276"/>
      <c r="CW435" s="277"/>
      <c r="CX435" s="276"/>
      <c r="CY435" s="276"/>
      <c r="CZ435" s="276"/>
      <c r="DA435" s="276"/>
      <c r="DB435" s="277"/>
      <c r="DC435" s="276"/>
      <c r="DD435" s="276"/>
      <c r="DE435" s="277"/>
      <c r="DF435" s="276"/>
      <c r="DG435" s="276"/>
      <c r="DH435" s="277"/>
      <c r="DI435" s="276"/>
      <c r="DJ435" s="276"/>
      <c r="DK435" s="276"/>
      <c r="DL435" s="276"/>
      <c r="DM435" s="277"/>
      <c r="DN435" s="276"/>
      <c r="DO435" s="276"/>
      <c r="DP435" s="277"/>
      <c r="DQ435" s="276"/>
      <c r="DR435" s="276"/>
      <c r="DS435" s="276"/>
      <c r="DT435" s="276"/>
      <c r="DU435" s="276"/>
      <c r="DV435" s="276"/>
      <c r="DW435" s="276"/>
      <c r="DX435" s="276"/>
      <c r="DY435" s="276"/>
      <c r="DZ435" s="276"/>
      <c r="EA435" s="276"/>
      <c r="EB435" s="276"/>
      <c r="EC435" s="276"/>
      <c r="ED435" s="276"/>
      <c r="EE435" s="276"/>
      <c r="EF435" s="276"/>
      <c r="EG435" s="276"/>
      <c r="EH435" s="276"/>
      <c r="EI435" s="276"/>
      <c r="EJ435" s="276"/>
      <c r="EK435" s="276"/>
      <c r="EL435" s="276"/>
      <c r="EM435" s="276"/>
      <c r="EN435" s="276"/>
      <c r="EO435" s="276"/>
      <c r="EP435" s="276"/>
      <c r="EQ435" s="276"/>
      <c r="ER435" s="276"/>
      <c r="ES435" s="276"/>
      <c r="ET435" s="276"/>
    </row>
    <row r="436" spans="41:150" x14ac:dyDescent="0.25">
      <c r="AO436" s="276"/>
      <c r="AP436" s="276"/>
      <c r="BS436" s="276"/>
      <c r="BT436" s="277"/>
      <c r="BU436" s="276"/>
      <c r="BV436" s="277"/>
      <c r="BW436" s="276"/>
      <c r="BX436" s="277"/>
      <c r="BY436" s="276"/>
      <c r="BZ436" s="276"/>
      <c r="CA436" s="277"/>
      <c r="CB436" s="276"/>
      <c r="CC436" s="276"/>
      <c r="CD436" s="276"/>
      <c r="CE436" s="276"/>
      <c r="CF436" s="276"/>
      <c r="CG436" s="276"/>
      <c r="CH436" s="276"/>
      <c r="CI436" s="277"/>
      <c r="CJ436" s="276"/>
      <c r="CK436" s="277"/>
      <c r="CL436" s="276"/>
      <c r="CM436" s="277"/>
      <c r="CN436" s="276"/>
      <c r="CO436" s="277"/>
      <c r="CP436" s="276"/>
      <c r="CQ436" s="277"/>
      <c r="CR436" s="276"/>
      <c r="CS436" s="276"/>
      <c r="CT436" s="277"/>
      <c r="CU436" s="276"/>
      <c r="CV436" s="276"/>
      <c r="CW436" s="277"/>
      <c r="CX436" s="276"/>
      <c r="CY436" s="276"/>
      <c r="CZ436" s="276"/>
      <c r="DA436" s="276"/>
      <c r="DB436" s="277"/>
      <c r="DC436" s="276"/>
      <c r="DD436" s="276"/>
      <c r="DE436" s="277"/>
      <c r="DF436" s="276"/>
      <c r="DG436" s="276"/>
      <c r="DH436" s="277"/>
      <c r="DI436" s="276"/>
      <c r="DJ436" s="276"/>
      <c r="DK436" s="276"/>
      <c r="DL436" s="276"/>
      <c r="DM436" s="277"/>
      <c r="DN436" s="276"/>
      <c r="DO436" s="276"/>
      <c r="DP436" s="277"/>
      <c r="DQ436" s="276"/>
      <c r="DR436" s="276"/>
      <c r="DS436" s="276"/>
      <c r="DT436" s="276"/>
      <c r="DU436" s="276"/>
      <c r="DV436" s="276"/>
      <c r="DW436" s="276"/>
      <c r="DX436" s="276"/>
      <c r="DY436" s="276"/>
      <c r="DZ436" s="276"/>
      <c r="EA436" s="276"/>
      <c r="EB436" s="276"/>
      <c r="EC436" s="276"/>
      <c r="ED436" s="276"/>
      <c r="EE436" s="276"/>
      <c r="EF436" s="276"/>
      <c r="EG436" s="276"/>
      <c r="EH436" s="276"/>
      <c r="EI436" s="276"/>
      <c r="EJ436" s="276"/>
      <c r="EK436" s="276"/>
      <c r="EL436" s="276"/>
      <c r="EM436" s="276"/>
      <c r="EN436" s="276"/>
      <c r="EO436" s="276"/>
      <c r="EP436" s="276"/>
      <c r="EQ436" s="276"/>
      <c r="ER436" s="276"/>
      <c r="ES436" s="276"/>
      <c r="ET436" s="276"/>
    </row>
    <row r="437" spans="41:150" x14ac:dyDescent="0.25">
      <c r="AO437" s="276"/>
      <c r="AP437" s="276"/>
      <c r="BS437" s="276"/>
      <c r="BT437" s="277"/>
      <c r="BU437" s="276"/>
      <c r="BV437" s="277"/>
      <c r="BW437" s="276"/>
      <c r="BX437" s="277"/>
      <c r="BY437" s="276"/>
      <c r="BZ437" s="276"/>
      <c r="CA437" s="277"/>
      <c r="CB437" s="276"/>
      <c r="CC437" s="276"/>
      <c r="CD437" s="276"/>
      <c r="CE437" s="276"/>
      <c r="CF437" s="276"/>
      <c r="CG437" s="276"/>
      <c r="CH437" s="276"/>
      <c r="CI437" s="277"/>
      <c r="CJ437" s="276"/>
      <c r="CK437" s="277"/>
      <c r="CL437" s="276"/>
      <c r="CM437" s="277"/>
      <c r="CN437" s="276"/>
      <c r="CO437" s="277"/>
      <c r="CP437" s="276"/>
      <c r="CQ437" s="277"/>
      <c r="CR437" s="276"/>
      <c r="CS437" s="276"/>
      <c r="CT437" s="277"/>
      <c r="CU437" s="276"/>
      <c r="CV437" s="276"/>
      <c r="CW437" s="277"/>
      <c r="CX437" s="276"/>
      <c r="CY437" s="276"/>
      <c r="CZ437" s="276"/>
      <c r="DA437" s="276"/>
      <c r="DB437" s="277"/>
      <c r="DC437" s="276"/>
      <c r="DD437" s="276"/>
      <c r="DE437" s="277"/>
      <c r="DF437" s="276"/>
      <c r="DG437" s="276"/>
      <c r="DH437" s="277"/>
      <c r="DI437" s="276"/>
      <c r="DJ437" s="276"/>
      <c r="DK437" s="276"/>
      <c r="DL437" s="276"/>
      <c r="DM437" s="277"/>
      <c r="DN437" s="276"/>
      <c r="DO437" s="276"/>
      <c r="DP437" s="277"/>
      <c r="DQ437" s="276"/>
      <c r="DR437" s="276"/>
      <c r="DS437" s="276"/>
      <c r="DT437" s="276"/>
      <c r="DU437" s="276"/>
      <c r="DV437" s="276"/>
      <c r="DW437" s="276"/>
      <c r="DX437" s="276"/>
      <c r="DY437" s="276"/>
      <c r="DZ437" s="276"/>
      <c r="EA437" s="276"/>
      <c r="EB437" s="276"/>
      <c r="EC437" s="276"/>
      <c r="ED437" s="276"/>
      <c r="EE437" s="276"/>
      <c r="EF437" s="276"/>
      <c r="EG437" s="276"/>
      <c r="EH437" s="276"/>
      <c r="EI437" s="276"/>
      <c r="EJ437" s="276"/>
      <c r="EK437" s="276"/>
      <c r="EL437" s="276"/>
      <c r="EM437" s="276"/>
      <c r="EN437" s="276"/>
      <c r="EO437" s="276"/>
      <c r="EP437" s="276"/>
      <c r="EQ437" s="276"/>
      <c r="ER437" s="276"/>
      <c r="ES437" s="276"/>
      <c r="ET437" s="276"/>
    </row>
    <row r="438" spans="41:150" x14ac:dyDescent="0.25">
      <c r="AO438" s="276"/>
      <c r="AP438" s="276"/>
      <c r="BS438" s="276"/>
      <c r="BT438" s="277"/>
      <c r="BU438" s="276"/>
      <c r="BV438" s="277"/>
      <c r="BW438" s="276"/>
      <c r="BX438" s="277"/>
      <c r="BY438" s="276"/>
      <c r="BZ438" s="276"/>
      <c r="CA438" s="277"/>
      <c r="CB438" s="276"/>
      <c r="CC438" s="276"/>
      <c r="CD438" s="276"/>
      <c r="CE438" s="276"/>
      <c r="CF438" s="276"/>
      <c r="CG438" s="276"/>
      <c r="CH438" s="276"/>
      <c r="CI438" s="277"/>
      <c r="CJ438" s="276"/>
      <c r="CK438" s="277"/>
      <c r="CL438" s="276"/>
      <c r="CM438" s="277"/>
      <c r="CN438" s="276"/>
      <c r="CO438" s="277"/>
      <c r="CP438" s="276"/>
      <c r="CQ438" s="277"/>
      <c r="CR438" s="276"/>
      <c r="CS438" s="276"/>
      <c r="CT438" s="277"/>
      <c r="CU438" s="276"/>
      <c r="CV438" s="276"/>
      <c r="CW438" s="277"/>
      <c r="CX438" s="276"/>
      <c r="CY438" s="276"/>
      <c r="CZ438" s="276"/>
      <c r="DA438" s="276"/>
      <c r="DB438" s="277"/>
      <c r="DC438" s="276"/>
      <c r="DD438" s="276"/>
      <c r="DE438" s="277"/>
      <c r="DF438" s="276"/>
      <c r="DG438" s="276"/>
      <c r="DH438" s="277"/>
      <c r="DI438" s="276"/>
      <c r="DJ438" s="276"/>
      <c r="DK438" s="276"/>
      <c r="DL438" s="276"/>
      <c r="DM438" s="277"/>
      <c r="DN438" s="276"/>
      <c r="DO438" s="276"/>
      <c r="DP438" s="277"/>
      <c r="DQ438" s="276"/>
      <c r="DR438" s="276"/>
      <c r="DS438" s="276"/>
      <c r="DT438" s="276"/>
      <c r="DU438" s="276"/>
      <c r="DV438" s="276"/>
      <c r="DW438" s="276"/>
      <c r="DX438" s="276"/>
      <c r="DY438" s="276"/>
      <c r="DZ438" s="276"/>
      <c r="EA438" s="276"/>
      <c r="EB438" s="276"/>
      <c r="EC438" s="276"/>
      <c r="ED438" s="276"/>
      <c r="EE438" s="276"/>
      <c r="EF438" s="276"/>
      <c r="EG438" s="276"/>
      <c r="EH438" s="276"/>
      <c r="EI438" s="276"/>
      <c r="EJ438" s="276"/>
      <c r="EK438" s="276"/>
      <c r="EL438" s="276"/>
      <c r="EM438" s="276"/>
      <c r="EN438" s="276"/>
      <c r="EO438" s="276"/>
      <c r="EP438" s="276"/>
      <c r="EQ438" s="276"/>
      <c r="ER438" s="276"/>
      <c r="ES438" s="276"/>
      <c r="ET438" s="276"/>
    </row>
    <row r="439" spans="41:150" x14ac:dyDescent="0.25">
      <c r="AO439" s="276"/>
      <c r="AP439" s="276"/>
      <c r="BS439" s="276"/>
      <c r="BT439" s="277"/>
      <c r="BU439" s="276"/>
      <c r="BV439" s="277"/>
      <c r="BW439" s="276"/>
      <c r="BX439" s="277"/>
      <c r="BY439" s="276"/>
      <c r="BZ439" s="276"/>
      <c r="CA439" s="277"/>
      <c r="CB439" s="276"/>
      <c r="CC439" s="276"/>
      <c r="CD439" s="276"/>
      <c r="CE439" s="276"/>
      <c r="CF439" s="276"/>
      <c r="CG439" s="276"/>
      <c r="CH439" s="276"/>
      <c r="CI439" s="277"/>
      <c r="CJ439" s="276"/>
      <c r="CK439" s="277"/>
      <c r="CL439" s="276"/>
      <c r="CM439" s="277"/>
      <c r="CN439" s="276"/>
      <c r="CO439" s="277"/>
      <c r="CP439" s="276"/>
      <c r="CQ439" s="277"/>
      <c r="CR439" s="276"/>
      <c r="CS439" s="276"/>
      <c r="CT439" s="277"/>
      <c r="CU439" s="276"/>
      <c r="CV439" s="276"/>
      <c r="CW439" s="277"/>
      <c r="CX439" s="276"/>
      <c r="CY439" s="276"/>
      <c r="CZ439" s="276"/>
      <c r="DA439" s="276"/>
      <c r="DB439" s="277"/>
      <c r="DC439" s="276"/>
      <c r="DD439" s="276"/>
      <c r="DE439" s="277"/>
      <c r="DF439" s="276"/>
      <c r="DG439" s="276"/>
      <c r="DH439" s="277"/>
      <c r="DI439" s="276"/>
      <c r="DJ439" s="276"/>
      <c r="DK439" s="276"/>
      <c r="DL439" s="276"/>
      <c r="DM439" s="277"/>
      <c r="DN439" s="276"/>
      <c r="DO439" s="276"/>
      <c r="DP439" s="277"/>
      <c r="DQ439" s="276"/>
      <c r="DR439" s="276"/>
      <c r="DS439" s="276"/>
      <c r="DT439" s="276"/>
      <c r="DU439" s="276"/>
      <c r="DV439" s="276"/>
      <c r="DW439" s="276"/>
      <c r="DX439" s="276"/>
      <c r="DY439" s="276"/>
      <c r="DZ439" s="276"/>
      <c r="EA439" s="276"/>
      <c r="EB439" s="276"/>
      <c r="EC439" s="276"/>
      <c r="ED439" s="276"/>
      <c r="EE439" s="276"/>
      <c r="EF439" s="276"/>
      <c r="EG439" s="276"/>
      <c r="EH439" s="276"/>
      <c r="EI439" s="276"/>
      <c r="EJ439" s="276"/>
      <c r="EK439" s="276"/>
      <c r="EL439" s="276"/>
      <c r="EM439" s="276"/>
      <c r="EN439" s="276"/>
      <c r="EO439" s="276"/>
      <c r="EP439" s="276"/>
      <c r="EQ439" s="276"/>
      <c r="ER439" s="276"/>
      <c r="ES439" s="276"/>
      <c r="ET439" s="276"/>
    </row>
    <row r="440" spans="41:150" x14ac:dyDescent="0.25">
      <c r="AO440" s="276"/>
      <c r="AP440" s="276"/>
      <c r="BS440" s="276"/>
      <c r="BT440" s="277"/>
      <c r="BU440" s="276"/>
      <c r="BV440" s="277"/>
      <c r="BW440" s="276"/>
      <c r="BX440" s="277"/>
      <c r="BY440" s="276"/>
      <c r="BZ440" s="276"/>
      <c r="CA440" s="277"/>
      <c r="CB440" s="276"/>
      <c r="CC440" s="276"/>
      <c r="CD440" s="276"/>
      <c r="CE440" s="276"/>
      <c r="CF440" s="276"/>
      <c r="CG440" s="276"/>
      <c r="CH440" s="276"/>
      <c r="CI440" s="277"/>
      <c r="CJ440" s="276"/>
      <c r="CK440" s="277"/>
      <c r="CL440" s="276"/>
      <c r="CM440" s="277"/>
      <c r="CN440" s="276"/>
      <c r="CO440" s="277"/>
      <c r="CP440" s="276"/>
      <c r="CQ440" s="277"/>
      <c r="CR440" s="276"/>
      <c r="CS440" s="276"/>
      <c r="CT440" s="277"/>
      <c r="CU440" s="276"/>
      <c r="CV440" s="276"/>
      <c r="CW440" s="277"/>
      <c r="CX440" s="276"/>
      <c r="CY440" s="276"/>
      <c r="CZ440" s="276"/>
      <c r="DA440" s="276"/>
      <c r="DB440" s="277"/>
      <c r="DC440" s="276"/>
      <c r="DD440" s="276"/>
      <c r="DE440" s="277"/>
      <c r="DF440" s="276"/>
      <c r="DG440" s="276"/>
      <c r="DH440" s="277"/>
      <c r="DI440" s="276"/>
      <c r="DJ440" s="276"/>
      <c r="DK440" s="276"/>
      <c r="DL440" s="276"/>
      <c r="DM440" s="277"/>
      <c r="DN440" s="276"/>
      <c r="DO440" s="276"/>
      <c r="DP440" s="277"/>
      <c r="DQ440" s="276"/>
      <c r="DR440" s="276"/>
      <c r="DS440" s="276"/>
      <c r="DT440" s="276"/>
      <c r="DU440" s="276"/>
      <c r="DV440" s="276"/>
      <c r="DW440" s="276"/>
      <c r="DX440" s="276"/>
      <c r="DY440" s="276"/>
      <c r="DZ440" s="276"/>
      <c r="EA440" s="276"/>
      <c r="EB440" s="276"/>
      <c r="EC440" s="276"/>
      <c r="ED440" s="276"/>
      <c r="EE440" s="276"/>
      <c r="EF440" s="276"/>
      <c r="EG440" s="276"/>
      <c r="EH440" s="276"/>
      <c r="EI440" s="276"/>
      <c r="EJ440" s="276"/>
      <c r="EK440" s="276"/>
      <c r="EL440" s="276"/>
      <c r="EM440" s="276"/>
      <c r="EN440" s="276"/>
      <c r="EO440" s="276"/>
      <c r="EP440" s="276"/>
      <c r="EQ440" s="276"/>
      <c r="ER440" s="276"/>
      <c r="ES440" s="276"/>
      <c r="ET440" s="276"/>
    </row>
    <row r="441" spans="41:150" x14ac:dyDescent="0.25">
      <c r="AO441" s="276"/>
      <c r="AP441" s="276"/>
      <c r="BS441" s="276"/>
      <c r="BT441" s="277"/>
      <c r="BU441" s="276"/>
      <c r="BV441" s="277"/>
      <c r="BW441" s="276"/>
      <c r="BX441" s="277"/>
      <c r="BY441" s="276"/>
      <c r="BZ441" s="276"/>
      <c r="CA441" s="277"/>
      <c r="CB441" s="276"/>
      <c r="CC441" s="276"/>
      <c r="CD441" s="276"/>
      <c r="CE441" s="276"/>
      <c r="CF441" s="276"/>
      <c r="CG441" s="276"/>
      <c r="CH441" s="276"/>
      <c r="CI441" s="277"/>
      <c r="CJ441" s="276"/>
      <c r="CK441" s="277"/>
      <c r="CL441" s="276"/>
      <c r="CM441" s="277"/>
      <c r="CN441" s="276"/>
      <c r="CO441" s="277"/>
      <c r="CP441" s="276"/>
      <c r="CQ441" s="277"/>
      <c r="CR441" s="276"/>
      <c r="CS441" s="276"/>
      <c r="CT441" s="277"/>
      <c r="CU441" s="276"/>
      <c r="CV441" s="276"/>
      <c r="CW441" s="277"/>
      <c r="CX441" s="276"/>
      <c r="CY441" s="276"/>
      <c r="CZ441" s="276"/>
      <c r="DA441" s="276"/>
      <c r="DB441" s="277"/>
      <c r="DC441" s="276"/>
      <c r="DD441" s="276"/>
      <c r="DE441" s="277"/>
      <c r="DF441" s="276"/>
      <c r="DG441" s="276"/>
      <c r="DH441" s="277"/>
      <c r="DI441" s="276"/>
      <c r="DJ441" s="276"/>
      <c r="DK441" s="276"/>
      <c r="DL441" s="276"/>
      <c r="DM441" s="277"/>
      <c r="DN441" s="276"/>
      <c r="DO441" s="276"/>
      <c r="DP441" s="277"/>
      <c r="DQ441" s="276"/>
      <c r="DR441" s="276"/>
      <c r="DS441" s="276"/>
      <c r="DT441" s="276"/>
      <c r="DU441" s="276"/>
      <c r="DV441" s="276"/>
      <c r="DW441" s="276"/>
      <c r="DX441" s="276"/>
      <c r="DY441" s="276"/>
      <c r="DZ441" s="276"/>
      <c r="EA441" s="276"/>
      <c r="EB441" s="276"/>
      <c r="EC441" s="276"/>
      <c r="ED441" s="276"/>
      <c r="EE441" s="276"/>
      <c r="EF441" s="276"/>
      <c r="EG441" s="276"/>
      <c r="EH441" s="276"/>
      <c r="EI441" s="276"/>
      <c r="EJ441" s="276"/>
      <c r="EK441" s="276"/>
      <c r="EL441" s="276"/>
      <c r="EM441" s="276"/>
      <c r="EN441" s="276"/>
      <c r="EO441" s="276"/>
      <c r="EP441" s="276"/>
      <c r="EQ441" s="276"/>
      <c r="ER441" s="276"/>
      <c r="ES441" s="276"/>
      <c r="ET441" s="276"/>
    </row>
    <row r="442" spans="41:150" x14ac:dyDescent="0.25">
      <c r="AO442" s="276"/>
      <c r="AP442" s="276"/>
      <c r="BS442" s="276"/>
      <c r="BT442" s="277"/>
      <c r="BU442" s="276"/>
      <c r="BV442" s="277"/>
      <c r="BW442" s="276"/>
      <c r="BX442" s="277"/>
      <c r="BY442" s="276"/>
      <c r="BZ442" s="276"/>
      <c r="CA442" s="277"/>
      <c r="CB442" s="276"/>
      <c r="CC442" s="276"/>
      <c r="CD442" s="276"/>
      <c r="CE442" s="276"/>
      <c r="CF442" s="276"/>
      <c r="CG442" s="276"/>
      <c r="CH442" s="276"/>
      <c r="CI442" s="277"/>
      <c r="CJ442" s="276"/>
      <c r="CK442" s="277"/>
      <c r="CL442" s="276"/>
      <c r="CM442" s="277"/>
      <c r="CN442" s="276"/>
      <c r="CO442" s="277"/>
      <c r="CP442" s="276"/>
      <c r="CQ442" s="277"/>
      <c r="CR442" s="276"/>
      <c r="CS442" s="276"/>
      <c r="CT442" s="277"/>
      <c r="CU442" s="276"/>
      <c r="CV442" s="276"/>
      <c r="CW442" s="277"/>
      <c r="CX442" s="276"/>
      <c r="CY442" s="276"/>
      <c r="CZ442" s="276"/>
      <c r="DA442" s="276"/>
      <c r="DB442" s="277"/>
      <c r="DC442" s="276"/>
      <c r="DD442" s="276"/>
      <c r="DE442" s="277"/>
      <c r="DF442" s="276"/>
      <c r="DG442" s="276"/>
      <c r="DH442" s="277"/>
      <c r="DI442" s="276"/>
      <c r="DJ442" s="276"/>
      <c r="DK442" s="276"/>
      <c r="DL442" s="276"/>
      <c r="DM442" s="277"/>
      <c r="DN442" s="276"/>
      <c r="DO442" s="276"/>
      <c r="DP442" s="277"/>
      <c r="DQ442" s="276"/>
      <c r="DR442" s="276"/>
      <c r="DS442" s="276"/>
      <c r="DT442" s="276"/>
      <c r="DU442" s="276"/>
      <c r="DV442" s="276"/>
      <c r="DW442" s="276"/>
      <c r="DX442" s="276"/>
      <c r="DY442" s="276"/>
      <c r="DZ442" s="276"/>
      <c r="EA442" s="276"/>
      <c r="EB442" s="276"/>
      <c r="EC442" s="276"/>
      <c r="ED442" s="276"/>
      <c r="EE442" s="276"/>
      <c r="EF442" s="276"/>
      <c r="EG442" s="276"/>
      <c r="EH442" s="276"/>
      <c r="EI442" s="276"/>
      <c r="EJ442" s="276"/>
      <c r="EK442" s="276"/>
      <c r="EL442" s="276"/>
      <c r="EM442" s="276"/>
      <c r="EN442" s="276"/>
      <c r="EO442" s="276"/>
      <c r="EP442" s="276"/>
      <c r="EQ442" s="276"/>
      <c r="ER442" s="276"/>
      <c r="ES442" s="276"/>
      <c r="ET442" s="276"/>
    </row>
    <row r="443" spans="41:150" x14ac:dyDescent="0.25">
      <c r="AO443" s="276"/>
      <c r="AP443" s="276"/>
      <c r="BS443" s="276"/>
      <c r="BT443" s="277"/>
      <c r="BU443" s="276"/>
      <c r="BV443" s="277"/>
      <c r="BW443" s="276"/>
      <c r="BX443" s="277"/>
      <c r="BY443" s="276"/>
      <c r="BZ443" s="276"/>
      <c r="CA443" s="277"/>
      <c r="CB443" s="276"/>
      <c r="CC443" s="276"/>
      <c r="CD443" s="276"/>
      <c r="CE443" s="276"/>
      <c r="CF443" s="276"/>
      <c r="CG443" s="276"/>
      <c r="CH443" s="276"/>
      <c r="CI443" s="277"/>
      <c r="CJ443" s="276"/>
      <c r="CK443" s="277"/>
      <c r="CL443" s="276"/>
      <c r="CM443" s="277"/>
      <c r="CN443" s="276"/>
      <c r="CO443" s="277"/>
      <c r="CP443" s="276"/>
      <c r="CQ443" s="277"/>
      <c r="CR443" s="276"/>
      <c r="CS443" s="276"/>
      <c r="CT443" s="277"/>
      <c r="CU443" s="276"/>
      <c r="CV443" s="276"/>
      <c r="CW443" s="277"/>
      <c r="CX443" s="276"/>
      <c r="CY443" s="276"/>
      <c r="CZ443" s="276"/>
      <c r="DA443" s="276"/>
      <c r="DB443" s="277"/>
      <c r="DC443" s="276"/>
      <c r="DD443" s="276"/>
      <c r="DE443" s="277"/>
      <c r="DF443" s="276"/>
      <c r="DG443" s="276"/>
      <c r="DH443" s="277"/>
      <c r="DI443" s="276"/>
      <c r="DJ443" s="276"/>
      <c r="DK443" s="276"/>
      <c r="DL443" s="276"/>
      <c r="DM443" s="277"/>
      <c r="DN443" s="276"/>
      <c r="DO443" s="276"/>
      <c r="DP443" s="277"/>
      <c r="DQ443" s="276"/>
      <c r="DR443" s="276"/>
      <c r="DS443" s="276"/>
      <c r="DT443" s="276"/>
      <c r="DU443" s="276"/>
      <c r="DV443" s="276"/>
      <c r="DW443" s="276"/>
      <c r="DX443" s="276"/>
      <c r="DY443" s="276"/>
      <c r="DZ443" s="276"/>
      <c r="EA443" s="276"/>
      <c r="EB443" s="276"/>
      <c r="EC443" s="276"/>
      <c r="ED443" s="276"/>
      <c r="EE443" s="276"/>
      <c r="EF443" s="276"/>
      <c r="EG443" s="276"/>
      <c r="EH443" s="276"/>
      <c r="EI443" s="276"/>
      <c r="EJ443" s="276"/>
      <c r="EK443" s="276"/>
      <c r="EL443" s="276"/>
      <c r="EM443" s="276"/>
      <c r="EN443" s="276"/>
      <c r="EO443" s="276"/>
      <c r="EP443" s="276"/>
      <c r="EQ443" s="276"/>
      <c r="ER443" s="276"/>
      <c r="ES443" s="276"/>
      <c r="ET443" s="276"/>
    </row>
    <row r="444" spans="41:150" x14ac:dyDescent="0.25">
      <c r="AO444" s="276"/>
      <c r="AP444" s="276"/>
      <c r="BS444" s="276"/>
      <c r="BT444" s="277"/>
      <c r="BU444" s="276"/>
      <c r="BV444" s="277"/>
      <c r="BW444" s="276"/>
      <c r="BX444" s="277"/>
      <c r="BY444" s="276"/>
      <c r="BZ444" s="276"/>
      <c r="CA444" s="277"/>
      <c r="CB444" s="276"/>
      <c r="CC444" s="276"/>
      <c r="CD444" s="276"/>
      <c r="CE444" s="276"/>
      <c r="CF444" s="276"/>
      <c r="CG444" s="276"/>
      <c r="CH444" s="276"/>
      <c r="CI444" s="277"/>
      <c r="CJ444" s="276"/>
      <c r="CK444" s="277"/>
      <c r="CL444" s="276"/>
      <c r="CM444" s="277"/>
      <c r="CN444" s="276"/>
      <c r="CO444" s="277"/>
      <c r="CP444" s="276"/>
      <c r="CQ444" s="277"/>
      <c r="CR444" s="276"/>
      <c r="CS444" s="276"/>
      <c r="CT444" s="277"/>
      <c r="CU444" s="276"/>
      <c r="CV444" s="276"/>
      <c r="CW444" s="277"/>
      <c r="CX444" s="276"/>
      <c r="CY444" s="276"/>
      <c r="CZ444" s="276"/>
      <c r="DA444" s="276"/>
      <c r="DB444" s="277"/>
      <c r="DC444" s="276"/>
      <c r="DD444" s="276"/>
      <c r="DE444" s="277"/>
      <c r="DF444" s="276"/>
      <c r="DG444" s="276"/>
      <c r="DH444" s="277"/>
      <c r="DI444" s="276"/>
      <c r="DJ444" s="276"/>
      <c r="DK444" s="276"/>
      <c r="DL444" s="276"/>
      <c r="DM444" s="277"/>
      <c r="DN444" s="276"/>
      <c r="DO444" s="276"/>
      <c r="DP444" s="277"/>
      <c r="DQ444" s="276"/>
      <c r="DR444" s="276"/>
      <c r="DS444" s="276"/>
      <c r="DT444" s="276"/>
      <c r="DU444" s="276"/>
      <c r="DV444" s="276"/>
      <c r="DW444" s="276"/>
      <c r="DX444" s="276"/>
      <c r="DY444" s="276"/>
      <c r="DZ444" s="276"/>
      <c r="EA444" s="276"/>
      <c r="EB444" s="276"/>
      <c r="EC444" s="276"/>
      <c r="ED444" s="276"/>
      <c r="EE444" s="276"/>
      <c r="EF444" s="276"/>
      <c r="EG444" s="276"/>
      <c r="EH444" s="276"/>
      <c r="EI444" s="276"/>
      <c r="EJ444" s="276"/>
      <c r="EK444" s="276"/>
      <c r="EL444" s="276"/>
      <c r="EM444" s="276"/>
      <c r="EN444" s="276"/>
      <c r="EO444" s="276"/>
      <c r="EP444" s="276"/>
      <c r="EQ444" s="276"/>
      <c r="ER444" s="276"/>
      <c r="ES444" s="276"/>
      <c r="ET444" s="276"/>
    </row>
    <row r="445" spans="41:150" x14ac:dyDescent="0.25">
      <c r="AO445" s="276"/>
      <c r="AP445" s="276"/>
      <c r="BS445" s="276"/>
      <c r="BT445" s="277"/>
      <c r="BU445" s="276"/>
      <c r="BV445" s="277"/>
      <c r="BW445" s="276"/>
      <c r="BX445" s="277"/>
      <c r="BY445" s="276"/>
      <c r="BZ445" s="276"/>
      <c r="CA445" s="277"/>
      <c r="CB445" s="276"/>
      <c r="CC445" s="276"/>
      <c r="CD445" s="276"/>
      <c r="CE445" s="276"/>
      <c r="CF445" s="276"/>
      <c r="CG445" s="276"/>
      <c r="CH445" s="276"/>
      <c r="CI445" s="277"/>
      <c r="CJ445" s="276"/>
      <c r="CK445" s="277"/>
      <c r="CL445" s="276"/>
      <c r="CM445" s="277"/>
      <c r="CN445" s="276"/>
      <c r="CO445" s="277"/>
      <c r="CP445" s="276"/>
      <c r="CQ445" s="277"/>
      <c r="CR445" s="276"/>
      <c r="CS445" s="276"/>
      <c r="CT445" s="277"/>
      <c r="CU445" s="276"/>
      <c r="CV445" s="276"/>
      <c r="CW445" s="277"/>
      <c r="CX445" s="276"/>
      <c r="CY445" s="276"/>
      <c r="CZ445" s="276"/>
      <c r="DA445" s="276"/>
      <c r="DB445" s="277"/>
      <c r="DC445" s="276"/>
      <c r="DD445" s="276"/>
      <c r="DE445" s="277"/>
      <c r="DF445" s="276"/>
      <c r="DG445" s="276"/>
      <c r="DH445" s="277"/>
      <c r="DI445" s="276"/>
      <c r="DJ445" s="276"/>
      <c r="DK445" s="276"/>
      <c r="DL445" s="276"/>
      <c r="DM445" s="277"/>
      <c r="DN445" s="276"/>
      <c r="DO445" s="276"/>
      <c r="DP445" s="277"/>
      <c r="DQ445" s="276"/>
      <c r="DR445" s="276"/>
      <c r="DS445" s="276"/>
      <c r="DT445" s="276"/>
      <c r="DU445" s="276"/>
      <c r="DV445" s="276"/>
      <c r="DW445" s="276"/>
      <c r="DX445" s="276"/>
      <c r="DY445" s="276"/>
      <c r="DZ445" s="276"/>
      <c r="EA445" s="276"/>
      <c r="EB445" s="276"/>
      <c r="EC445" s="276"/>
      <c r="ED445" s="276"/>
      <c r="EE445" s="276"/>
      <c r="EF445" s="276"/>
      <c r="EG445" s="276"/>
      <c r="EH445" s="276"/>
      <c r="EI445" s="276"/>
      <c r="EJ445" s="276"/>
      <c r="EK445" s="276"/>
      <c r="EL445" s="276"/>
      <c r="EM445" s="276"/>
      <c r="EN445" s="276"/>
      <c r="EO445" s="276"/>
      <c r="EP445" s="276"/>
      <c r="EQ445" s="276"/>
      <c r="ER445" s="276"/>
      <c r="ES445" s="276"/>
      <c r="ET445" s="276"/>
    </row>
    <row r="446" spans="41:150" x14ac:dyDescent="0.25">
      <c r="AO446" s="276"/>
      <c r="AP446" s="276"/>
      <c r="BS446" s="276"/>
      <c r="BT446" s="277"/>
      <c r="BU446" s="276"/>
      <c r="BV446" s="277"/>
      <c r="BW446" s="276"/>
      <c r="BX446" s="277"/>
      <c r="BY446" s="276"/>
      <c r="BZ446" s="276"/>
      <c r="CA446" s="277"/>
      <c r="CB446" s="276"/>
      <c r="CC446" s="276"/>
      <c r="CD446" s="276"/>
      <c r="CE446" s="276"/>
      <c r="CF446" s="276"/>
      <c r="CG446" s="276"/>
      <c r="CH446" s="276"/>
      <c r="CI446" s="277"/>
      <c r="CJ446" s="276"/>
      <c r="CK446" s="277"/>
      <c r="CL446" s="276"/>
      <c r="CM446" s="277"/>
      <c r="CN446" s="276"/>
      <c r="CO446" s="277"/>
      <c r="CP446" s="276"/>
      <c r="CQ446" s="277"/>
      <c r="CR446" s="276"/>
      <c r="CS446" s="276"/>
      <c r="CT446" s="277"/>
      <c r="CU446" s="276"/>
      <c r="CV446" s="276"/>
      <c r="CW446" s="277"/>
      <c r="CX446" s="276"/>
      <c r="CY446" s="276"/>
      <c r="CZ446" s="276"/>
      <c r="DA446" s="276"/>
      <c r="DB446" s="277"/>
      <c r="DC446" s="276"/>
      <c r="DD446" s="276"/>
      <c r="DE446" s="277"/>
      <c r="DF446" s="276"/>
      <c r="DG446" s="276"/>
      <c r="DH446" s="277"/>
      <c r="DI446" s="276"/>
      <c r="DJ446" s="276"/>
      <c r="DK446" s="276"/>
      <c r="DL446" s="276"/>
      <c r="DM446" s="277"/>
      <c r="DN446" s="276"/>
      <c r="DO446" s="276"/>
      <c r="DP446" s="277"/>
      <c r="DQ446" s="276"/>
      <c r="DR446" s="276"/>
      <c r="DS446" s="276"/>
      <c r="DT446" s="276"/>
      <c r="DU446" s="276"/>
      <c r="DV446" s="276"/>
      <c r="DW446" s="276"/>
      <c r="DX446" s="276"/>
      <c r="DY446" s="276"/>
      <c r="DZ446" s="276"/>
      <c r="EA446" s="276"/>
      <c r="EB446" s="276"/>
      <c r="EC446" s="276"/>
      <c r="ED446" s="276"/>
      <c r="EE446" s="276"/>
      <c r="EF446" s="276"/>
      <c r="EG446" s="276"/>
      <c r="EH446" s="276"/>
      <c r="EI446" s="276"/>
      <c r="EJ446" s="276"/>
      <c r="EK446" s="276"/>
      <c r="EL446" s="276"/>
      <c r="EM446" s="276"/>
      <c r="EN446" s="276"/>
      <c r="EO446" s="276"/>
      <c r="EP446" s="276"/>
      <c r="EQ446" s="276"/>
      <c r="ER446" s="276"/>
      <c r="ES446" s="276"/>
      <c r="ET446" s="276"/>
    </row>
    <row r="447" spans="41:150" x14ac:dyDescent="0.25">
      <c r="AO447" s="276"/>
      <c r="AP447" s="276"/>
      <c r="BS447" s="276"/>
      <c r="BT447" s="277"/>
      <c r="BU447" s="276"/>
      <c r="BV447" s="277"/>
      <c r="BW447" s="276"/>
      <c r="BX447" s="277"/>
      <c r="BY447" s="276"/>
      <c r="BZ447" s="276"/>
      <c r="CA447" s="277"/>
      <c r="CB447" s="276"/>
      <c r="CC447" s="276"/>
      <c r="CD447" s="276"/>
      <c r="CE447" s="276"/>
      <c r="CF447" s="276"/>
      <c r="CG447" s="276"/>
      <c r="CH447" s="276"/>
      <c r="CI447" s="277"/>
      <c r="CJ447" s="276"/>
      <c r="CK447" s="277"/>
      <c r="CL447" s="276"/>
      <c r="CM447" s="277"/>
      <c r="CN447" s="276"/>
      <c r="CO447" s="277"/>
      <c r="CP447" s="276"/>
      <c r="CQ447" s="277"/>
      <c r="CR447" s="276"/>
      <c r="CS447" s="276"/>
      <c r="CT447" s="277"/>
      <c r="CU447" s="276"/>
      <c r="CV447" s="276"/>
      <c r="CW447" s="277"/>
      <c r="CX447" s="276"/>
      <c r="CY447" s="276"/>
      <c r="CZ447" s="276"/>
      <c r="DA447" s="276"/>
      <c r="DB447" s="277"/>
      <c r="DC447" s="276"/>
      <c r="DD447" s="276"/>
      <c r="DE447" s="277"/>
      <c r="DF447" s="276"/>
      <c r="DG447" s="276"/>
      <c r="DH447" s="277"/>
      <c r="DI447" s="276"/>
      <c r="DJ447" s="276"/>
      <c r="DK447" s="276"/>
      <c r="DL447" s="276"/>
      <c r="DM447" s="277"/>
      <c r="DN447" s="276"/>
      <c r="DO447" s="276"/>
      <c r="DP447" s="277"/>
      <c r="DQ447" s="276"/>
      <c r="DR447" s="276"/>
      <c r="DS447" s="276"/>
      <c r="DT447" s="276"/>
      <c r="DU447" s="276"/>
      <c r="DV447" s="276"/>
      <c r="DW447" s="276"/>
      <c r="DX447" s="276"/>
      <c r="DY447" s="276"/>
      <c r="DZ447" s="276"/>
      <c r="EA447" s="276"/>
      <c r="EB447" s="276"/>
      <c r="EC447" s="276"/>
      <c r="ED447" s="276"/>
      <c r="EE447" s="276"/>
      <c r="EF447" s="276"/>
      <c r="EG447" s="276"/>
      <c r="EH447" s="276"/>
      <c r="EI447" s="276"/>
      <c r="EJ447" s="276"/>
      <c r="EK447" s="276"/>
      <c r="EL447" s="276"/>
      <c r="EM447" s="276"/>
      <c r="EN447" s="276"/>
      <c r="EO447" s="276"/>
      <c r="EP447" s="276"/>
      <c r="EQ447" s="276"/>
      <c r="ER447" s="276"/>
      <c r="ES447" s="276"/>
      <c r="ET447" s="276"/>
    </row>
    <row r="448" spans="41:150" x14ac:dyDescent="0.25">
      <c r="AO448" s="276"/>
      <c r="AP448" s="276"/>
      <c r="BS448" s="276"/>
      <c r="BT448" s="277"/>
      <c r="BU448" s="276"/>
      <c r="BV448" s="277"/>
      <c r="BW448" s="276"/>
      <c r="BX448" s="277"/>
      <c r="BY448" s="276"/>
      <c r="BZ448" s="276"/>
      <c r="CA448" s="277"/>
      <c r="CB448" s="276"/>
      <c r="CC448" s="276"/>
      <c r="CD448" s="276"/>
      <c r="CE448" s="276"/>
      <c r="CF448" s="276"/>
      <c r="CG448" s="276"/>
      <c r="CH448" s="276"/>
      <c r="CI448" s="277"/>
      <c r="CJ448" s="276"/>
      <c r="CK448" s="277"/>
      <c r="CL448" s="276"/>
      <c r="CM448" s="277"/>
      <c r="CN448" s="276"/>
      <c r="CO448" s="277"/>
      <c r="CP448" s="276"/>
      <c r="CQ448" s="277"/>
      <c r="CR448" s="276"/>
      <c r="CS448" s="276"/>
      <c r="CT448" s="277"/>
      <c r="CU448" s="276"/>
      <c r="CV448" s="276"/>
      <c r="CW448" s="277"/>
      <c r="CX448" s="276"/>
      <c r="CY448" s="276"/>
      <c r="CZ448" s="276"/>
      <c r="DA448" s="276"/>
      <c r="DB448" s="277"/>
      <c r="DC448" s="276"/>
      <c r="DD448" s="276"/>
      <c r="DE448" s="277"/>
      <c r="DF448" s="276"/>
      <c r="DG448" s="276"/>
      <c r="DH448" s="277"/>
      <c r="DI448" s="276"/>
      <c r="DJ448" s="276"/>
      <c r="DK448" s="276"/>
      <c r="DL448" s="276"/>
      <c r="DM448" s="277"/>
      <c r="DN448" s="276"/>
      <c r="DO448" s="276"/>
      <c r="DP448" s="277"/>
      <c r="DQ448" s="276"/>
      <c r="DR448" s="276"/>
      <c r="DS448" s="276"/>
      <c r="DT448" s="276"/>
      <c r="DU448" s="276"/>
      <c r="DV448" s="276"/>
      <c r="DW448" s="276"/>
      <c r="DX448" s="276"/>
      <c r="DY448" s="276"/>
      <c r="DZ448" s="276"/>
      <c r="EA448" s="276"/>
      <c r="EB448" s="276"/>
      <c r="EC448" s="276"/>
      <c r="ED448" s="276"/>
      <c r="EE448" s="276"/>
      <c r="EF448" s="276"/>
      <c r="EG448" s="276"/>
      <c r="EH448" s="276"/>
      <c r="EI448" s="276"/>
      <c r="EJ448" s="276"/>
      <c r="EK448" s="276"/>
      <c r="EL448" s="276"/>
      <c r="EM448" s="276"/>
      <c r="EN448" s="276"/>
      <c r="EO448" s="276"/>
      <c r="EP448" s="276"/>
      <c r="EQ448" s="276"/>
      <c r="ER448" s="276"/>
      <c r="ES448" s="276"/>
      <c r="ET448" s="276"/>
    </row>
    <row r="449" spans="41:150" x14ac:dyDescent="0.25">
      <c r="AO449" s="276"/>
      <c r="AP449" s="276"/>
      <c r="BS449" s="276"/>
      <c r="BT449" s="277"/>
      <c r="BU449" s="276"/>
      <c r="BV449" s="277"/>
      <c r="BW449" s="276"/>
      <c r="BX449" s="277"/>
      <c r="BY449" s="276"/>
      <c r="BZ449" s="276"/>
      <c r="CA449" s="277"/>
      <c r="CB449" s="276"/>
      <c r="CC449" s="276"/>
      <c r="CD449" s="276"/>
      <c r="CE449" s="276"/>
      <c r="CF449" s="276"/>
      <c r="CG449" s="276"/>
      <c r="CH449" s="276"/>
      <c r="CI449" s="277"/>
      <c r="CJ449" s="276"/>
      <c r="CK449" s="277"/>
      <c r="CL449" s="276"/>
      <c r="CM449" s="277"/>
      <c r="CN449" s="276"/>
      <c r="CO449" s="277"/>
      <c r="CP449" s="276"/>
      <c r="CQ449" s="277"/>
      <c r="CR449" s="276"/>
      <c r="CS449" s="276"/>
      <c r="CT449" s="277"/>
      <c r="CU449" s="276"/>
      <c r="CV449" s="276"/>
      <c r="CW449" s="277"/>
      <c r="CX449" s="276"/>
      <c r="CY449" s="276"/>
      <c r="CZ449" s="276"/>
      <c r="DA449" s="276"/>
      <c r="DB449" s="277"/>
      <c r="DC449" s="276"/>
      <c r="DD449" s="276"/>
      <c r="DE449" s="277"/>
      <c r="DF449" s="276"/>
      <c r="DG449" s="276"/>
      <c r="DH449" s="277"/>
      <c r="DI449" s="276"/>
      <c r="DJ449" s="276"/>
      <c r="DK449" s="276"/>
      <c r="DL449" s="276"/>
      <c r="DM449" s="277"/>
      <c r="DN449" s="276"/>
      <c r="DO449" s="276"/>
      <c r="DP449" s="277"/>
      <c r="DQ449" s="276"/>
      <c r="DR449" s="276"/>
      <c r="DS449" s="276"/>
      <c r="DT449" s="276"/>
      <c r="DU449" s="276"/>
      <c r="DV449" s="276"/>
      <c r="DW449" s="276"/>
      <c r="DX449" s="276"/>
      <c r="DY449" s="276"/>
      <c r="DZ449" s="276"/>
      <c r="EA449" s="276"/>
      <c r="EB449" s="276"/>
      <c r="EC449" s="276"/>
      <c r="ED449" s="276"/>
      <c r="EE449" s="276"/>
      <c r="EF449" s="276"/>
      <c r="EG449" s="276"/>
      <c r="EH449" s="276"/>
      <c r="EI449" s="276"/>
      <c r="EJ449" s="276"/>
      <c r="EK449" s="276"/>
      <c r="EL449" s="276"/>
      <c r="EM449" s="276"/>
      <c r="EN449" s="276"/>
      <c r="EO449" s="276"/>
      <c r="EP449" s="276"/>
      <c r="EQ449" s="276"/>
      <c r="ER449" s="276"/>
      <c r="ES449" s="276"/>
      <c r="ET449" s="276"/>
    </row>
    <row r="450" spans="41:150" x14ac:dyDescent="0.25">
      <c r="AO450" s="276"/>
      <c r="AP450" s="276"/>
      <c r="BS450" s="276"/>
      <c r="BT450" s="277"/>
      <c r="BU450" s="276"/>
      <c r="BV450" s="277"/>
      <c r="BW450" s="276"/>
      <c r="BX450" s="277"/>
      <c r="BY450" s="276"/>
      <c r="BZ450" s="276"/>
      <c r="CA450" s="277"/>
      <c r="CB450" s="276"/>
      <c r="CC450" s="276"/>
      <c r="CD450" s="276"/>
      <c r="CE450" s="276"/>
      <c r="CF450" s="276"/>
      <c r="CG450" s="276"/>
      <c r="CH450" s="276"/>
      <c r="CI450" s="277"/>
      <c r="CJ450" s="276"/>
      <c r="CK450" s="277"/>
      <c r="CL450" s="276"/>
      <c r="CM450" s="277"/>
      <c r="CN450" s="276"/>
      <c r="CO450" s="277"/>
      <c r="CP450" s="276"/>
      <c r="CQ450" s="277"/>
      <c r="CR450" s="276"/>
      <c r="CS450" s="276"/>
      <c r="CT450" s="277"/>
      <c r="CU450" s="276"/>
      <c r="CV450" s="276"/>
      <c r="CW450" s="277"/>
      <c r="CX450" s="276"/>
      <c r="CY450" s="276"/>
      <c r="CZ450" s="276"/>
      <c r="DA450" s="276"/>
      <c r="DB450" s="277"/>
      <c r="DC450" s="276"/>
      <c r="DD450" s="276"/>
      <c r="DE450" s="277"/>
      <c r="DF450" s="276"/>
      <c r="DG450" s="276"/>
      <c r="DH450" s="277"/>
      <c r="DI450" s="276"/>
      <c r="DJ450" s="276"/>
      <c r="DK450" s="276"/>
      <c r="DL450" s="276"/>
      <c r="DM450" s="277"/>
      <c r="DN450" s="276"/>
      <c r="DO450" s="276"/>
      <c r="DP450" s="277"/>
      <c r="DQ450" s="276"/>
      <c r="DR450" s="276"/>
      <c r="DS450" s="276"/>
      <c r="DT450" s="276"/>
      <c r="DU450" s="276"/>
      <c r="DV450" s="276"/>
      <c r="DW450" s="276"/>
      <c r="DX450" s="276"/>
      <c r="DY450" s="276"/>
      <c r="DZ450" s="276"/>
      <c r="EA450" s="276"/>
      <c r="EB450" s="276"/>
      <c r="EC450" s="276"/>
      <c r="ED450" s="276"/>
      <c r="EE450" s="276"/>
      <c r="EF450" s="276"/>
      <c r="EG450" s="276"/>
      <c r="EH450" s="276"/>
      <c r="EI450" s="276"/>
      <c r="EJ450" s="276"/>
      <c r="EK450" s="276"/>
      <c r="EL450" s="276"/>
      <c r="EM450" s="276"/>
      <c r="EN450" s="276"/>
      <c r="EO450" s="276"/>
      <c r="EP450" s="276"/>
      <c r="EQ450" s="276"/>
      <c r="ER450" s="276"/>
      <c r="ES450" s="276"/>
      <c r="ET450" s="276"/>
    </row>
    <row r="451" spans="41:150" x14ac:dyDescent="0.25">
      <c r="AO451" s="276"/>
      <c r="AP451" s="276"/>
      <c r="BS451" s="276"/>
      <c r="BT451" s="277"/>
      <c r="BU451" s="276"/>
      <c r="BV451" s="277"/>
      <c r="BW451" s="276"/>
      <c r="BX451" s="277"/>
      <c r="BY451" s="276"/>
      <c r="BZ451" s="276"/>
      <c r="CA451" s="277"/>
      <c r="CB451" s="276"/>
      <c r="CC451" s="276"/>
      <c r="CD451" s="276"/>
      <c r="CE451" s="276"/>
      <c r="CF451" s="276"/>
      <c r="CG451" s="276"/>
      <c r="CH451" s="276"/>
      <c r="CI451" s="277"/>
      <c r="CJ451" s="276"/>
      <c r="CK451" s="277"/>
      <c r="CL451" s="276"/>
      <c r="CM451" s="277"/>
      <c r="CN451" s="276"/>
      <c r="CO451" s="277"/>
      <c r="CP451" s="276"/>
      <c r="CQ451" s="277"/>
      <c r="CR451" s="276"/>
      <c r="CS451" s="276"/>
      <c r="CT451" s="277"/>
      <c r="CU451" s="276"/>
      <c r="CV451" s="276"/>
      <c r="CW451" s="277"/>
      <c r="CX451" s="276"/>
      <c r="CY451" s="276"/>
      <c r="CZ451" s="276"/>
      <c r="DA451" s="276"/>
      <c r="DB451" s="277"/>
      <c r="DC451" s="276"/>
      <c r="DD451" s="276"/>
      <c r="DE451" s="277"/>
      <c r="DF451" s="276"/>
      <c r="DG451" s="276"/>
      <c r="DH451" s="277"/>
      <c r="DI451" s="276"/>
      <c r="DJ451" s="276"/>
      <c r="DK451" s="276"/>
      <c r="DL451" s="276"/>
      <c r="DM451" s="277"/>
      <c r="DN451" s="276"/>
      <c r="DO451" s="276"/>
      <c r="DP451" s="277"/>
      <c r="DQ451" s="276"/>
      <c r="DR451" s="276"/>
      <c r="DS451" s="276"/>
      <c r="DT451" s="276"/>
      <c r="DU451" s="276"/>
      <c r="DV451" s="276"/>
      <c r="DW451" s="276"/>
      <c r="DX451" s="276"/>
      <c r="DY451" s="276"/>
      <c r="DZ451" s="276"/>
      <c r="EA451" s="276"/>
      <c r="EB451" s="276"/>
      <c r="EC451" s="276"/>
      <c r="ED451" s="276"/>
      <c r="EE451" s="276"/>
      <c r="EF451" s="276"/>
      <c r="EG451" s="276"/>
      <c r="EH451" s="276"/>
      <c r="EI451" s="276"/>
      <c r="EJ451" s="276"/>
      <c r="EK451" s="276"/>
      <c r="EL451" s="276"/>
      <c r="EM451" s="276"/>
      <c r="EN451" s="276"/>
      <c r="EO451" s="276"/>
      <c r="EP451" s="276"/>
      <c r="EQ451" s="276"/>
      <c r="ER451" s="276"/>
      <c r="ES451" s="276"/>
      <c r="ET451" s="276"/>
    </row>
    <row r="452" spans="41:150" x14ac:dyDescent="0.25">
      <c r="AO452" s="276"/>
      <c r="AP452" s="276"/>
      <c r="BS452" s="276"/>
      <c r="BT452" s="277"/>
      <c r="BU452" s="276"/>
      <c r="BV452" s="277"/>
      <c r="BW452" s="276"/>
      <c r="BX452" s="277"/>
      <c r="BY452" s="276"/>
      <c r="BZ452" s="276"/>
      <c r="CA452" s="277"/>
      <c r="CB452" s="276"/>
      <c r="CC452" s="276"/>
      <c r="CD452" s="276"/>
      <c r="CE452" s="276"/>
      <c r="CF452" s="276"/>
      <c r="CG452" s="276"/>
      <c r="CH452" s="276"/>
      <c r="CI452" s="277"/>
      <c r="CJ452" s="276"/>
      <c r="CK452" s="277"/>
      <c r="CL452" s="276"/>
      <c r="CM452" s="277"/>
      <c r="CN452" s="276"/>
      <c r="CO452" s="277"/>
      <c r="CP452" s="276"/>
      <c r="CQ452" s="277"/>
      <c r="CR452" s="276"/>
      <c r="CS452" s="276"/>
      <c r="CT452" s="277"/>
      <c r="CU452" s="276"/>
      <c r="CV452" s="276"/>
      <c r="CW452" s="277"/>
      <c r="CX452" s="276"/>
      <c r="CY452" s="276"/>
      <c r="CZ452" s="276"/>
      <c r="DA452" s="276"/>
      <c r="DB452" s="277"/>
      <c r="DC452" s="276"/>
      <c r="DD452" s="276"/>
      <c r="DE452" s="277"/>
      <c r="DF452" s="276"/>
      <c r="DG452" s="276"/>
      <c r="DH452" s="277"/>
      <c r="DI452" s="276"/>
      <c r="DJ452" s="276"/>
      <c r="DK452" s="276"/>
      <c r="DL452" s="276"/>
      <c r="DM452" s="277"/>
      <c r="DN452" s="276"/>
      <c r="DO452" s="276"/>
      <c r="DP452" s="277"/>
      <c r="DQ452" s="276"/>
      <c r="DR452" s="276"/>
      <c r="DS452" s="276"/>
      <c r="DT452" s="276"/>
      <c r="DU452" s="276"/>
      <c r="DV452" s="276"/>
      <c r="DW452" s="276"/>
      <c r="DX452" s="276"/>
      <c r="DY452" s="276"/>
      <c r="DZ452" s="276"/>
      <c r="EA452" s="276"/>
      <c r="EB452" s="276"/>
      <c r="EC452" s="276"/>
      <c r="ED452" s="276"/>
      <c r="EE452" s="276"/>
      <c r="EF452" s="276"/>
      <c r="EG452" s="276"/>
      <c r="EH452" s="276"/>
      <c r="EI452" s="276"/>
      <c r="EJ452" s="276"/>
      <c r="EK452" s="276"/>
      <c r="EL452" s="276"/>
      <c r="EM452" s="276"/>
      <c r="EN452" s="276"/>
      <c r="EO452" s="276"/>
      <c r="EP452" s="276"/>
      <c r="EQ452" s="276"/>
      <c r="ER452" s="276"/>
      <c r="ES452" s="276"/>
      <c r="ET452" s="276"/>
    </row>
    <row r="453" spans="41:150" x14ac:dyDescent="0.25">
      <c r="AO453" s="276"/>
      <c r="AP453" s="276"/>
      <c r="BS453" s="276"/>
      <c r="BT453" s="277"/>
      <c r="BU453" s="276"/>
      <c r="BV453" s="277"/>
      <c r="BW453" s="276"/>
      <c r="BX453" s="277"/>
      <c r="BY453" s="276"/>
      <c r="BZ453" s="276"/>
      <c r="CA453" s="277"/>
      <c r="CB453" s="276"/>
      <c r="CC453" s="276"/>
      <c r="CD453" s="276"/>
      <c r="CE453" s="276"/>
      <c r="CF453" s="276"/>
      <c r="CG453" s="276"/>
      <c r="CH453" s="276"/>
      <c r="CI453" s="277"/>
      <c r="CJ453" s="276"/>
      <c r="CK453" s="277"/>
      <c r="CL453" s="276"/>
      <c r="CM453" s="277"/>
      <c r="CN453" s="276"/>
      <c r="CO453" s="277"/>
      <c r="CP453" s="276"/>
      <c r="CQ453" s="277"/>
      <c r="CR453" s="276"/>
      <c r="CS453" s="276"/>
      <c r="CT453" s="277"/>
      <c r="CU453" s="276"/>
      <c r="CV453" s="276"/>
      <c r="CW453" s="277"/>
      <c r="CX453" s="276"/>
      <c r="CY453" s="276"/>
      <c r="CZ453" s="276"/>
      <c r="DA453" s="276"/>
      <c r="DB453" s="277"/>
      <c r="DC453" s="276"/>
      <c r="DD453" s="276"/>
      <c r="DE453" s="277"/>
      <c r="DF453" s="276"/>
      <c r="DG453" s="276"/>
      <c r="DH453" s="277"/>
      <c r="DI453" s="276"/>
      <c r="DJ453" s="276"/>
      <c r="DK453" s="276"/>
      <c r="DL453" s="276"/>
      <c r="DM453" s="277"/>
      <c r="DN453" s="276"/>
      <c r="DO453" s="276"/>
      <c r="DP453" s="277"/>
      <c r="DQ453" s="276"/>
      <c r="DR453" s="276"/>
      <c r="DS453" s="276"/>
      <c r="DT453" s="276"/>
      <c r="DU453" s="276"/>
      <c r="DV453" s="276"/>
      <c r="DW453" s="276"/>
      <c r="DX453" s="276"/>
      <c r="DY453" s="276"/>
      <c r="DZ453" s="276"/>
      <c r="EA453" s="276"/>
      <c r="EB453" s="276"/>
      <c r="EC453" s="276"/>
      <c r="ED453" s="276"/>
      <c r="EE453" s="276"/>
      <c r="EF453" s="276"/>
      <c r="EG453" s="276"/>
      <c r="EH453" s="276"/>
      <c r="EI453" s="276"/>
      <c r="EJ453" s="276"/>
      <c r="EK453" s="276"/>
      <c r="EL453" s="276"/>
      <c r="EM453" s="276"/>
      <c r="EN453" s="276"/>
      <c r="EO453" s="276"/>
      <c r="EP453" s="276"/>
      <c r="EQ453" s="276"/>
      <c r="ER453" s="276"/>
      <c r="ES453" s="276"/>
      <c r="ET453" s="276"/>
    </row>
    <row r="454" spans="41:150" x14ac:dyDescent="0.25">
      <c r="AO454" s="276"/>
      <c r="AP454" s="276"/>
      <c r="BS454" s="276"/>
      <c r="BT454" s="277"/>
      <c r="BU454" s="276"/>
      <c r="BV454" s="277"/>
      <c r="BW454" s="276"/>
      <c r="BX454" s="277"/>
      <c r="BY454" s="276"/>
      <c r="BZ454" s="276"/>
      <c r="CA454" s="277"/>
      <c r="CB454" s="276"/>
      <c r="CC454" s="276"/>
      <c r="CD454" s="276"/>
      <c r="CE454" s="276"/>
      <c r="CF454" s="276"/>
      <c r="CG454" s="276"/>
      <c r="CH454" s="276"/>
      <c r="CI454" s="277"/>
      <c r="CJ454" s="276"/>
      <c r="CK454" s="277"/>
      <c r="CL454" s="276"/>
      <c r="CM454" s="277"/>
      <c r="CN454" s="276"/>
      <c r="CO454" s="277"/>
      <c r="CP454" s="276"/>
      <c r="CQ454" s="277"/>
      <c r="CR454" s="276"/>
      <c r="CS454" s="276"/>
      <c r="CT454" s="277"/>
      <c r="CU454" s="276"/>
      <c r="CV454" s="276"/>
      <c r="CW454" s="277"/>
      <c r="CX454" s="276"/>
      <c r="CY454" s="276"/>
      <c r="CZ454" s="276"/>
      <c r="DA454" s="276"/>
      <c r="DB454" s="277"/>
      <c r="DC454" s="276"/>
      <c r="DD454" s="276"/>
      <c r="DE454" s="277"/>
      <c r="DF454" s="276"/>
      <c r="DG454" s="276"/>
      <c r="DH454" s="277"/>
      <c r="DI454" s="276"/>
      <c r="DJ454" s="276"/>
      <c r="DK454" s="276"/>
      <c r="DL454" s="276"/>
      <c r="DM454" s="277"/>
      <c r="DN454" s="276"/>
      <c r="DO454" s="276"/>
      <c r="DP454" s="277"/>
      <c r="DQ454" s="276"/>
      <c r="DR454" s="276"/>
      <c r="DS454" s="276"/>
      <c r="DT454" s="276"/>
      <c r="DU454" s="276"/>
      <c r="DV454" s="276"/>
      <c r="DW454" s="276"/>
      <c r="DX454" s="276"/>
      <c r="DY454" s="276"/>
      <c r="DZ454" s="276"/>
      <c r="EA454" s="276"/>
      <c r="EB454" s="276"/>
      <c r="EC454" s="276"/>
      <c r="ED454" s="276"/>
      <c r="EE454" s="276"/>
      <c r="EF454" s="276"/>
      <c r="EG454" s="276"/>
      <c r="EH454" s="276"/>
      <c r="EI454" s="276"/>
      <c r="EJ454" s="276"/>
      <c r="EK454" s="276"/>
      <c r="EL454" s="276"/>
      <c r="EM454" s="276"/>
      <c r="EN454" s="276"/>
      <c r="EO454" s="276"/>
      <c r="EP454" s="276"/>
      <c r="EQ454" s="276"/>
      <c r="ER454" s="276"/>
      <c r="ES454" s="276"/>
      <c r="ET454" s="276"/>
    </row>
    <row r="455" spans="41:150" x14ac:dyDescent="0.25">
      <c r="AO455" s="276"/>
      <c r="AP455" s="276"/>
      <c r="BS455" s="276"/>
      <c r="BT455" s="277"/>
      <c r="BU455" s="276"/>
      <c r="BV455" s="277"/>
      <c r="BW455" s="276"/>
      <c r="BX455" s="277"/>
      <c r="BY455" s="276"/>
      <c r="BZ455" s="276"/>
      <c r="CA455" s="277"/>
      <c r="CB455" s="276"/>
      <c r="CC455" s="276"/>
      <c r="CD455" s="276"/>
      <c r="CE455" s="276"/>
      <c r="CF455" s="276"/>
      <c r="CG455" s="276"/>
      <c r="CH455" s="276"/>
      <c r="CI455" s="277"/>
      <c r="CJ455" s="276"/>
      <c r="CK455" s="277"/>
      <c r="CL455" s="276"/>
      <c r="CM455" s="277"/>
      <c r="CN455" s="276"/>
      <c r="CO455" s="277"/>
      <c r="CP455" s="276"/>
      <c r="CQ455" s="277"/>
      <c r="CR455" s="276"/>
      <c r="CS455" s="276"/>
      <c r="CT455" s="277"/>
      <c r="CU455" s="276"/>
      <c r="CV455" s="276"/>
      <c r="CW455" s="277"/>
      <c r="CX455" s="276"/>
      <c r="CY455" s="276"/>
      <c r="CZ455" s="276"/>
      <c r="DA455" s="276"/>
      <c r="DB455" s="277"/>
      <c r="DC455" s="276"/>
      <c r="DD455" s="276"/>
      <c r="DE455" s="277"/>
      <c r="DF455" s="276"/>
      <c r="DG455" s="276"/>
      <c r="DH455" s="277"/>
      <c r="DI455" s="276"/>
      <c r="DJ455" s="276"/>
      <c r="DK455" s="276"/>
      <c r="DL455" s="276"/>
      <c r="DM455" s="277"/>
      <c r="DN455" s="276"/>
      <c r="DO455" s="276"/>
      <c r="DP455" s="277"/>
      <c r="DQ455" s="276"/>
      <c r="DR455" s="276"/>
      <c r="DS455" s="276"/>
      <c r="DT455" s="276"/>
      <c r="DU455" s="276"/>
      <c r="DV455" s="276"/>
      <c r="DW455" s="276"/>
      <c r="DX455" s="276"/>
      <c r="DY455" s="276"/>
      <c r="DZ455" s="276"/>
      <c r="EA455" s="276"/>
      <c r="EB455" s="276"/>
      <c r="EC455" s="276"/>
      <c r="ED455" s="276"/>
      <c r="EE455" s="276"/>
      <c r="EF455" s="276"/>
      <c r="EG455" s="276"/>
      <c r="EH455" s="276"/>
      <c r="EI455" s="276"/>
      <c r="EJ455" s="276"/>
      <c r="EK455" s="276"/>
      <c r="EL455" s="276"/>
      <c r="EM455" s="276"/>
      <c r="EN455" s="276"/>
      <c r="EO455" s="276"/>
      <c r="EP455" s="276"/>
      <c r="EQ455" s="276"/>
      <c r="ER455" s="276"/>
      <c r="ES455" s="276"/>
      <c r="ET455" s="276"/>
    </row>
    <row r="456" spans="41:150" x14ac:dyDescent="0.25">
      <c r="AO456" s="276"/>
      <c r="AP456" s="276"/>
      <c r="BS456" s="276"/>
      <c r="BT456" s="277"/>
      <c r="BU456" s="276"/>
      <c r="BV456" s="277"/>
      <c r="BW456" s="276"/>
      <c r="BX456" s="277"/>
      <c r="BY456" s="276"/>
      <c r="BZ456" s="276"/>
      <c r="CA456" s="277"/>
      <c r="CB456" s="276"/>
      <c r="CC456" s="276"/>
      <c r="CD456" s="276"/>
      <c r="CE456" s="276"/>
      <c r="CF456" s="276"/>
      <c r="CG456" s="276"/>
      <c r="CH456" s="276"/>
      <c r="CI456" s="277"/>
      <c r="CJ456" s="276"/>
      <c r="CK456" s="277"/>
      <c r="CL456" s="276"/>
      <c r="CM456" s="277"/>
      <c r="CN456" s="276"/>
      <c r="CO456" s="277"/>
      <c r="CP456" s="276"/>
      <c r="CQ456" s="277"/>
      <c r="CR456" s="276"/>
      <c r="CS456" s="276"/>
      <c r="CT456" s="277"/>
      <c r="CU456" s="276"/>
      <c r="CV456" s="276"/>
      <c r="CW456" s="277"/>
      <c r="CX456" s="276"/>
      <c r="CY456" s="276"/>
      <c r="CZ456" s="276"/>
      <c r="DA456" s="276"/>
      <c r="DB456" s="277"/>
      <c r="DC456" s="276"/>
      <c r="DD456" s="276"/>
      <c r="DE456" s="277"/>
      <c r="DF456" s="276"/>
      <c r="DG456" s="276"/>
      <c r="DH456" s="277"/>
      <c r="DI456" s="276"/>
      <c r="DJ456" s="276"/>
      <c r="DK456" s="276"/>
      <c r="DL456" s="276"/>
      <c r="DM456" s="277"/>
      <c r="DN456" s="276"/>
      <c r="DO456" s="276"/>
      <c r="DP456" s="277"/>
      <c r="DQ456" s="276"/>
      <c r="DR456" s="276"/>
      <c r="DS456" s="276"/>
      <c r="DT456" s="276"/>
      <c r="DU456" s="276"/>
      <c r="DV456" s="276"/>
      <c r="DW456" s="276"/>
      <c r="DX456" s="276"/>
      <c r="DY456" s="276"/>
      <c r="DZ456" s="276"/>
      <c r="EA456" s="276"/>
      <c r="EB456" s="276"/>
      <c r="EC456" s="276"/>
      <c r="ED456" s="276"/>
      <c r="EE456" s="276"/>
      <c r="EF456" s="276"/>
      <c r="EG456" s="276"/>
      <c r="EH456" s="276"/>
      <c r="EI456" s="276"/>
      <c r="EJ456" s="276"/>
      <c r="EK456" s="276"/>
      <c r="EL456" s="276"/>
      <c r="EM456" s="276"/>
      <c r="EN456" s="276"/>
      <c r="EO456" s="276"/>
      <c r="EP456" s="276"/>
      <c r="EQ456" s="276"/>
      <c r="ER456" s="276"/>
      <c r="ES456" s="276"/>
      <c r="ET456" s="276"/>
    </row>
    <row r="457" spans="41:150" x14ac:dyDescent="0.25">
      <c r="AO457" s="276"/>
      <c r="AP457" s="276"/>
      <c r="BS457" s="276"/>
      <c r="BT457" s="277"/>
      <c r="BU457" s="276"/>
      <c r="BV457" s="277"/>
      <c r="BW457" s="276"/>
      <c r="BX457" s="277"/>
      <c r="BY457" s="276"/>
      <c r="BZ457" s="276"/>
      <c r="CA457" s="277"/>
      <c r="CB457" s="276"/>
      <c r="CC457" s="276"/>
      <c r="CD457" s="276"/>
      <c r="CE457" s="276"/>
      <c r="CF457" s="276"/>
      <c r="CG457" s="276"/>
      <c r="CH457" s="276"/>
      <c r="CI457" s="277"/>
      <c r="CJ457" s="276"/>
      <c r="CK457" s="277"/>
      <c r="CL457" s="276"/>
      <c r="CM457" s="277"/>
      <c r="CN457" s="276"/>
      <c r="CO457" s="277"/>
      <c r="CP457" s="276"/>
      <c r="CQ457" s="277"/>
      <c r="CR457" s="276"/>
      <c r="CS457" s="276"/>
      <c r="CT457" s="277"/>
      <c r="CU457" s="276"/>
      <c r="CV457" s="276"/>
      <c r="CW457" s="277"/>
      <c r="CX457" s="276"/>
      <c r="CY457" s="276"/>
      <c r="CZ457" s="276"/>
      <c r="DA457" s="276"/>
      <c r="DB457" s="277"/>
      <c r="DC457" s="276"/>
      <c r="DD457" s="276"/>
      <c r="DE457" s="277"/>
      <c r="DF457" s="276"/>
      <c r="DG457" s="276"/>
      <c r="DH457" s="277"/>
      <c r="DI457" s="276"/>
      <c r="DJ457" s="276"/>
      <c r="DK457" s="276"/>
      <c r="DL457" s="276"/>
      <c r="DM457" s="277"/>
      <c r="DN457" s="276"/>
      <c r="DO457" s="276"/>
      <c r="DP457" s="277"/>
      <c r="DQ457" s="276"/>
      <c r="DR457" s="276"/>
      <c r="DS457" s="276"/>
      <c r="DT457" s="276"/>
      <c r="DU457" s="276"/>
      <c r="DV457" s="276"/>
      <c r="DW457" s="276"/>
      <c r="DX457" s="276"/>
      <c r="DY457" s="276"/>
      <c r="DZ457" s="276"/>
      <c r="EA457" s="276"/>
      <c r="EB457" s="276"/>
      <c r="EC457" s="276"/>
      <c r="ED457" s="276"/>
      <c r="EE457" s="276"/>
      <c r="EF457" s="276"/>
      <c r="EG457" s="276"/>
      <c r="EH457" s="276"/>
      <c r="EI457" s="276"/>
      <c r="EJ457" s="276"/>
      <c r="EK457" s="276"/>
      <c r="EL457" s="276"/>
      <c r="EM457" s="276"/>
      <c r="EN457" s="276"/>
      <c r="EO457" s="276"/>
      <c r="EP457" s="276"/>
      <c r="EQ457" s="276"/>
      <c r="ER457" s="276"/>
      <c r="ES457" s="276"/>
      <c r="ET457" s="276"/>
    </row>
    <row r="458" spans="41:150" x14ac:dyDescent="0.25">
      <c r="AO458" s="276"/>
      <c r="AP458" s="276"/>
      <c r="BS458" s="276"/>
      <c r="BT458" s="277"/>
      <c r="BU458" s="276"/>
      <c r="BV458" s="277"/>
      <c r="BW458" s="276"/>
      <c r="BX458" s="277"/>
      <c r="BY458" s="276"/>
      <c r="BZ458" s="276"/>
      <c r="CA458" s="277"/>
      <c r="CB458" s="276"/>
      <c r="CC458" s="276"/>
      <c r="CD458" s="276"/>
      <c r="CE458" s="276"/>
      <c r="CF458" s="276"/>
      <c r="CG458" s="276"/>
      <c r="CH458" s="276"/>
      <c r="CI458" s="277"/>
      <c r="CJ458" s="276"/>
      <c r="CK458" s="277"/>
      <c r="CL458" s="276"/>
      <c r="CM458" s="277"/>
      <c r="CN458" s="276"/>
      <c r="CO458" s="277"/>
      <c r="CP458" s="276"/>
      <c r="CQ458" s="277"/>
      <c r="CR458" s="276"/>
      <c r="CS458" s="276"/>
      <c r="CT458" s="277"/>
      <c r="CU458" s="276"/>
      <c r="CV458" s="276"/>
      <c r="CW458" s="277"/>
      <c r="CX458" s="276"/>
      <c r="CY458" s="276"/>
      <c r="CZ458" s="276"/>
      <c r="DA458" s="276"/>
      <c r="DB458" s="277"/>
      <c r="DC458" s="276"/>
      <c r="DD458" s="276"/>
      <c r="DE458" s="277"/>
      <c r="DF458" s="276"/>
      <c r="DG458" s="276"/>
      <c r="DH458" s="277"/>
      <c r="DI458" s="276"/>
      <c r="DJ458" s="276"/>
      <c r="DK458" s="276"/>
      <c r="DL458" s="276"/>
      <c r="DM458" s="277"/>
      <c r="DN458" s="276"/>
      <c r="DO458" s="276"/>
      <c r="DP458" s="277"/>
      <c r="DQ458" s="276"/>
      <c r="DR458" s="276"/>
      <c r="DS458" s="276"/>
      <c r="DT458" s="276"/>
      <c r="DU458" s="276"/>
      <c r="DV458" s="276"/>
      <c r="DW458" s="276"/>
      <c r="DX458" s="276"/>
      <c r="DY458" s="276"/>
      <c r="DZ458" s="276"/>
      <c r="EA458" s="276"/>
      <c r="EB458" s="276"/>
      <c r="EC458" s="276"/>
      <c r="ED458" s="276"/>
      <c r="EE458" s="276"/>
      <c r="EF458" s="276"/>
      <c r="EG458" s="276"/>
      <c r="EH458" s="276"/>
      <c r="EI458" s="276"/>
      <c r="EJ458" s="276"/>
      <c r="EK458" s="276"/>
      <c r="EL458" s="276"/>
      <c r="EM458" s="276"/>
      <c r="EN458" s="276"/>
      <c r="EO458" s="276"/>
      <c r="EP458" s="276"/>
      <c r="EQ458" s="276"/>
      <c r="ER458" s="276"/>
      <c r="ES458" s="276"/>
      <c r="ET458" s="276"/>
    </row>
    <row r="459" spans="41:150" x14ac:dyDescent="0.25">
      <c r="AO459" s="276"/>
      <c r="AP459" s="276"/>
      <c r="BS459" s="276"/>
      <c r="BT459" s="277"/>
      <c r="BU459" s="276"/>
      <c r="BV459" s="277"/>
      <c r="BW459" s="276"/>
      <c r="BX459" s="277"/>
      <c r="BY459" s="276"/>
      <c r="BZ459" s="276"/>
      <c r="CA459" s="277"/>
      <c r="CB459" s="276"/>
      <c r="CC459" s="276"/>
      <c r="CD459" s="276"/>
      <c r="CE459" s="276"/>
      <c r="CF459" s="276"/>
      <c r="CG459" s="276"/>
      <c r="CH459" s="276"/>
      <c r="CI459" s="277"/>
      <c r="CJ459" s="276"/>
      <c r="CK459" s="277"/>
      <c r="CL459" s="276"/>
      <c r="CM459" s="277"/>
      <c r="CN459" s="276"/>
      <c r="CO459" s="277"/>
      <c r="CP459" s="276"/>
      <c r="CQ459" s="277"/>
      <c r="CR459" s="276"/>
      <c r="CS459" s="276"/>
      <c r="CT459" s="277"/>
      <c r="CU459" s="276"/>
      <c r="CV459" s="276"/>
      <c r="CW459" s="277"/>
      <c r="CX459" s="276"/>
      <c r="CY459" s="276"/>
      <c r="CZ459" s="276"/>
      <c r="DA459" s="276"/>
      <c r="DB459" s="277"/>
      <c r="DC459" s="276"/>
      <c r="DD459" s="276"/>
      <c r="DE459" s="277"/>
      <c r="DF459" s="276"/>
      <c r="DG459" s="276"/>
      <c r="DH459" s="277"/>
      <c r="DI459" s="276"/>
      <c r="DJ459" s="276"/>
      <c r="DK459" s="276"/>
      <c r="DL459" s="276"/>
      <c r="DM459" s="277"/>
      <c r="DN459" s="276"/>
      <c r="DO459" s="276"/>
      <c r="DP459" s="277"/>
      <c r="DQ459" s="276"/>
      <c r="DR459" s="276"/>
      <c r="DS459" s="276"/>
      <c r="DT459" s="276"/>
      <c r="DU459" s="276"/>
      <c r="DV459" s="276"/>
      <c r="DW459" s="276"/>
      <c r="DX459" s="276"/>
      <c r="DY459" s="276"/>
      <c r="DZ459" s="276"/>
      <c r="EA459" s="276"/>
      <c r="EB459" s="276"/>
      <c r="EC459" s="276"/>
      <c r="ED459" s="276"/>
      <c r="EE459" s="276"/>
      <c r="EF459" s="276"/>
      <c r="EG459" s="276"/>
      <c r="EH459" s="276"/>
      <c r="EI459" s="276"/>
      <c r="EJ459" s="276"/>
      <c r="EK459" s="276"/>
      <c r="EL459" s="276"/>
      <c r="EM459" s="276"/>
      <c r="EN459" s="276"/>
      <c r="EO459" s="276"/>
      <c r="EP459" s="276"/>
      <c r="EQ459" s="276"/>
      <c r="ER459" s="276"/>
      <c r="ES459" s="276"/>
      <c r="ET459" s="276"/>
    </row>
    <row r="460" spans="41:150" x14ac:dyDescent="0.25">
      <c r="AO460" s="276"/>
      <c r="AP460" s="276"/>
      <c r="BS460" s="276"/>
      <c r="BT460" s="277"/>
      <c r="BU460" s="276"/>
      <c r="BV460" s="277"/>
      <c r="BW460" s="276"/>
      <c r="BX460" s="277"/>
      <c r="BY460" s="276"/>
      <c r="BZ460" s="276"/>
      <c r="CA460" s="277"/>
      <c r="CB460" s="276"/>
      <c r="CC460" s="276"/>
      <c r="CD460" s="276"/>
      <c r="CE460" s="276"/>
      <c r="CF460" s="276"/>
      <c r="CG460" s="276"/>
      <c r="CH460" s="276"/>
      <c r="CI460" s="277"/>
      <c r="CJ460" s="276"/>
      <c r="CK460" s="277"/>
      <c r="CL460" s="276"/>
      <c r="CM460" s="277"/>
      <c r="CN460" s="276"/>
      <c r="CO460" s="277"/>
      <c r="CP460" s="276"/>
      <c r="CQ460" s="277"/>
      <c r="CR460" s="276"/>
      <c r="CS460" s="276"/>
      <c r="CT460" s="277"/>
      <c r="CU460" s="276"/>
      <c r="CV460" s="276"/>
      <c r="CW460" s="277"/>
      <c r="CX460" s="276"/>
      <c r="CY460" s="276"/>
      <c r="CZ460" s="276"/>
      <c r="DA460" s="276"/>
      <c r="DB460" s="277"/>
      <c r="DC460" s="276"/>
      <c r="DD460" s="276"/>
      <c r="DE460" s="277"/>
      <c r="DF460" s="276"/>
      <c r="DG460" s="276"/>
      <c r="DH460" s="277"/>
      <c r="DI460" s="276"/>
      <c r="DJ460" s="276"/>
      <c r="DK460" s="276"/>
      <c r="DL460" s="276"/>
      <c r="DM460" s="277"/>
      <c r="DN460" s="276"/>
      <c r="DO460" s="276"/>
      <c r="DP460" s="277"/>
      <c r="DQ460" s="276"/>
      <c r="DR460" s="276"/>
      <c r="DS460" s="276"/>
      <c r="DT460" s="276"/>
      <c r="DU460" s="276"/>
      <c r="DV460" s="276"/>
      <c r="DW460" s="276"/>
      <c r="DX460" s="276"/>
      <c r="DY460" s="276"/>
      <c r="DZ460" s="276"/>
      <c r="EA460" s="276"/>
      <c r="EB460" s="276"/>
      <c r="EC460" s="276"/>
      <c r="ED460" s="276"/>
      <c r="EE460" s="276"/>
      <c r="EF460" s="276"/>
      <c r="EG460" s="276"/>
      <c r="EH460" s="276"/>
      <c r="EI460" s="276"/>
      <c r="EJ460" s="276"/>
      <c r="EK460" s="276"/>
      <c r="EL460" s="276"/>
      <c r="EM460" s="276"/>
      <c r="EN460" s="276"/>
      <c r="EO460" s="276"/>
      <c r="EP460" s="276"/>
      <c r="EQ460" s="276"/>
      <c r="ER460" s="276"/>
      <c r="ES460" s="276"/>
      <c r="ET460" s="276"/>
    </row>
    <row r="461" spans="41:150" x14ac:dyDescent="0.25">
      <c r="AO461" s="276"/>
      <c r="AP461" s="276"/>
      <c r="BS461" s="276"/>
      <c r="BT461" s="277"/>
      <c r="BU461" s="276"/>
      <c r="BV461" s="277"/>
      <c r="BW461" s="276"/>
      <c r="BX461" s="277"/>
      <c r="BY461" s="276"/>
      <c r="BZ461" s="276"/>
      <c r="CA461" s="277"/>
      <c r="CB461" s="276"/>
      <c r="CC461" s="276"/>
      <c r="CD461" s="276"/>
      <c r="CE461" s="276"/>
      <c r="CF461" s="276"/>
      <c r="CG461" s="276"/>
      <c r="CH461" s="276"/>
      <c r="CI461" s="277"/>
      <c r="CJ461" s="276"/>
      <c r="CK461" s="277"/>
      <c r="CL461" s="276"/>
      <c r="CM461" s="277"/>
      <c r="CN461" s="276"/>
      <c r="CO461" s="277"/>
      <c r="CP461" s="276"/>
      <c r="CQ461" s="277"/>
      <c r="CR461" s="276"/>
      <c r="CS461" s="276"/>
      <c r="CT461" s="277"/>
      <c r="CU461" s="276"/>
      <c r="CV461" s="276"/>
      <c r="CW461" s="277"/>
      <c r="CX461" s="276"/>
      <c r="CY461" s="276"/>
      <c r="CZ461" s="276"/>
      <c r="DA461" s="276"/>
      <c r="DB461" s="277"/>
      <c r="DC461" s="276"/>
      <c r="DD461" s="276"/>
      <c r="DE461" s="277"/>
      <c r="DF461" s="276"/>
      <c r="DG461" s="276"/>
      <c r="DH461" s="277"/>
      <c r="DI461" s="276"/>
      <c r="DJ461" s="276"/>
      <c r="DK461" s="276"/>
      <c r="DL461" s="276"/>
      <c r="DM461" s="277"/>
      <c r="DN461" s="276"/>
      <c r="DO461" s="276"/>
      <c r="DP461" s="277"/>
      <c r="DQ461" s="276"/>
      <c r="DR461" s="276"/>
      <c r="DS461" s="276"/>
      <c r="DT461" s="276"/>
      <c r="DU461" s="276"/>
      <c r="DV461" s="276"/>
      <c r="DW461" s="276"/>
      <c r="DX461" s="276"/>
      <c r="DY461" s="276"/>
      <c r="DZ461" s="276"/>
      <c r="EA461" s="276"/>
      <c r="EB461" s="276"/>
      <c r="EC461" s="276"/>
      <c r="ED461" s="276"/>
      <c r="EE461" s="276"/>
      <c r="EF461" s="276"/>
      <c r="EG461" s="276"/>
      <c r="EH461" s="276"/>
      <c r="EI461" s="276"/>
      <c r="EJ461" s="276"/>
      <c r="EK461" s="276"/>
      <c r="EL461" s="276"/>
      <c r="EM461" s="276"/>
      <c r="EN461" s="276"/>
      <c r="EO461" s="276"/>
      <c r="EP461" s="276"/>
      <c r="EQ461" s="276"/>
      <c r="ER461" s="276"/>
      <c r="ES461" s="276"/>
      <c r="ET461" s="276"/>
    </row>
    <row r="462" spans="41:150" x14ac:dyDescent="0.25">
      <c r="AO462" s="276"/>
      <c r="AP462" s="276"/>
      <c r="BS462" s="276"/>
      <c r="BT462" s="277"/>
      <c r="BU462" s="276"/>
      <c r="BV462" s="277"/>
      <c r="BW462" s="276"/>
      <c r="BX462" s="277"/>
      <c r="BY462" s="276"/>
      <c r="BZ462" s="276"/>
      <c r="CA462" s="277"/>
      <c r="CB462" s="276"/>
      <c r="CC462" s="276"/>
      <c r="CD462" s="276"/>
      <c r="CE462" s="276"/>
      <c r="CF462" s="276"/>
      <c r="CG462" s="276"/>
      <c r="CH462" s="276"/>
      <c r="CI462" s="277"/>
      <c r="CJ462" s="276"/>
      <c r="CK462" s="277"/>
      <c r="CL462" s="276"/>
      <c r="CM462" s="277"/>
      <c r="CN462" s="276"/>
      <c r="CO462" s="277"/>
      <c r="CP462" s="276"/>
      <c r="CQ462" s="277"/>
      <c r="CR462" s="276"/>
      <c r="CS462" s="276"/>
      <c r="CT462" s="277"/>
      <c r="CU462" s="276"/>
      <c r="CV462" s="276"/>
      <c r="CW462" s="277"/>
      <c r="CX462" s="276"/>
      <c r="CY462" s="276"/>
      <c r="CZ462" s="276"/>
      <c r="DA462" s="276"/>
      <c r="DB462" s="277"/>
      <c r="DC462" s="276"/>
      <c r="DD462" s="276"/>
      <c r="DE462" s="277"/>
      <c r="DF462" s="276"/>
      <c r="DG462" s="276"/>
      <c r="DH462" s="277"/>
      <c r="DI462" s="276"/>
      <c r="DJ462" s="276"/>
      <c r="DK462" s="276"/>
      <c r="DL462" s="276"/>
      <c r="DM462" s="277"/>
      <c r="DN462" s="276"/>
      <c r="DO462" s="276"/>
      <c r="DP462" s="277"/>
      <c r="DQ462" s="276"/>
      <c r="DR462" s="276"/>
      <c r="DS462" s="276"/>
      <c r="DT462" s="276"/>
      <c r="DU462" s="276"/>
      <c r="DV462" s="276"/>
      <c r="DW462" s="276"/>
      <c r="DX462" s="276"/>
      <c r="DY462" s="276"/>
      <c r="DZ462" s="276"/>
      <c r="EA462" s="276"/>
      <c r="EB462" s="276"/>
      <c r="EC462" s="276"/>
      <c r="ED462" s="276"/>
      <c r="EE462" s="276"/>
      <c r="EF462" s="276"/>
      <c r="EG462" s="276"/>
      <c r="EH462" s="276"/>
      <c r="EI462" s="276"/>
      <c r="EJ462" s="276"/>
      <c r="EK462" s="276"/>
      <c r="EL462" s="276"/>
      <c r="EM462" s="276"/>
      <c r="EN462" s="276"/>
      <c r="EO462" s="276"/>
      <c r="EP462" s="276"/>
      <c r="EQ462" s="276"/>
      <c r="ER462" s="276"/>
      <c r="ES462" s="276"/>
      <c r="ET462" s="276"/>
    </row>
    <row r="463" spans="41:150" x14ac:dyDescent="0.25">
      <c r="AO463" s="276"/>
      <c r="AP463" s="276"/>
      <c r="BS463" s="276"/>
      <c r="BT463" s="277"/>
      <c r="BU463" s="276"/>
      <c r="BV463" s="277"/>
      <c r="BW463" s="276"/>
      <c r="BX463" s="277"/>
      <c r="BY463" s="276"/>
      <c r="BZ463" s="276"/>
      <c r="CA463" s="277"/>
      <c r="CB463" s="276"/>
      <c r="CC463" s="276"/>
      <c r="CD463" s="276"/>
      <c r="CE463" s="276"/>
      <c r="CF463" s="276"/>
      <c r="CG463" s="276"/>
      <c r="CH463" s="276"/>
      <c r="CI463" s="277"/>
      <c r="CJ463" s="276"/>
      <c r="CK463" s="277"/>
      <c r="CL463" s="276"/>
      <c r="CM463" s="277"/>
      <c r="CN463" s="276"/>
      <c r="CO463" s="277"/>
      <c r="CP463" s="276"/>
      <c r="CQ463" s="277"/>
      <c r="CR463" s="276"/>
      <c r="CS463" s="276"/>
      <c r="CT463" s="277"/>
      <c r="CU463" s="276"/>
      <c r="CV463" s="276"/>
      <c r="CW463" s="277"/>
      <c r="CX463" s="276"/>
      <c r="CY463" s="276"/>
      <c r="CZ463" s="276"/>
      <c r="DA463" s="276"/>
      <c r="DB463" s="277"/>
      <c r="DC463" s="276"/>
      <c r="DD463" s="276"/>
      <c r="DE463" s="277"/>
      <c r="DF463" s="276"/>
      <c r="DG463" s="276"/>
      <c r="DH463" s="277"/>
      <c r="DI463" s="276"/>
      <c r="DJ463" s="276"/>
      <c r="DK463" s="276"/>
      <c r="DL463" s="276"/>
      <c r="DM463" s="277"/>
      <c r="DN463" s="276"/>
      <c r="DO463" s="276"/>
      <c r="DP463" s="277"/>
      <c r="DQ463" s="276"/>
      <c r="DR463" s="276"/>
      <c r="DS463" s="276"/>
      <c r="DT463" s="276"/>
      <c r="DU463" s="276"/>
      <c r="DV463" s="276"/>
      <c r="DW463" s="276"/>
      <c r="DX463" s="276"/>
      <c r="DY463" s="276"/>
      <c r="DZ463" s="276"/>
      <c r="EA463" s="276"/>
      <c r="EB463" s="276"/>
      <c r="EC463" s="276"/>
      <c r="ED463" s="276"/>
      <c r="EE463" s="276"/>
      <c r="EF463" s="276"/>
      <c r="EG463" s="276"/>
      <c r="EH463" s="276"/>
      <c r="EI463" s="276"/>
      <c r="EJ463" s="276"/>
      <c r="EK463" s="276"/>
      <c r="EL463" s="276"/>
      <c r="EM463" s="276"/>
      <c r="EN463" s="276"/>
      <c r="EO463" s="276"/>
      <c r="EP463" s="276"/>
      <c r="EQ463" s="276"/>
      <c r="ER463" s="276"/>
      <c r="ES463" s="276"/>
      <c r="ET463" s="276"/>
    </row>
    <row r="464" spans="41:150" x14ac:dyDescent="0.25">
      <c r="AO464" s="276"/>
      <c r="AP464" s="276"/>
      <c r="BS464" s="276"/>
      <c r="BT464" s="277"/>
      <c r="BU464" s="276"/>
      <c r="BV464" s="277"/>
      <c r="BW464" s="276"/>
      <c r="BX464" s="277"/>
      <c r="BY464" s="276"/>
      <c r="BZ464" s="276"/>
      <c r="CA464" s="277"/>
      <c r="CB464" s="276"/>
      <c r="CC464" s="276"/>
      <c r="CD464" s="276"/>
      <c r="CE464" s="276"/>
      <c r="CF464" s="276"/>
      <c r="CG464" s="276"/>
      <c r="CH464" s="276"/>
      <c r="CI464" s="277"/>
      <c r="CJ464" s="276"/>
      <c r="CK464" s="277"/>
      <c r="CL464" s="276"/>
      <c r="CM464" s="277"/>
      <c r="CN464" s="276"/>
      <c r="CO464" s="277"/>
      <c r="CP464" s="276"/>
      <c r="CQ464" s="277"/>
      <c r="CR464" s="276"/>
      <c r="CS464" s="276"/>
      <c r="CT464" s="277"/>
      <c r="CU464" s="276"/>
      <c r="CV464" s="276"/>
      <c r="CW464" s="277"/>
      <c r="CX464" s="276"/>
      <c r="CY464" s="276"/>
      <c r="CZ464" s="276"/>
      <c r="DA464" s="276"/>
      <c r="DB464" s="277"/>
      <c r="DC464" s="276"/>
      <c r="DD464" s="276"/>
      <c r="DE464" s="277"/>
      <c r="DF464" s="276"/>
      <c r="DG464" s="276"/>
      <c r="DH464" s="277"/>
      <c r="DI464" s="276"/>
      <c r="DJ464" s="276"/>
      <c r="DK464" s="276"/>
      <c r="DL464" s="276"/>
      <c r="DM464" s="277"/>
      <c r="DN464" s="276"/>
      <c r="DO464" s="276"/>
      <c r="DP464" s="277"/>
      <c r="DQ464" s="276"/>
      <c r="DR464" s="276"/>
      <c r="DS464" s="276"/>
      <c r="DT464" s="276"/>
      <c r="DU464" s="276"/>
      <c r="DV464" s="276"/>
      <c r="DW464" s="276"/>
      <c r="DX464" s="276"/>
      <c r="DY464" s="276"/>
      <c r="DZ464" s="276"/>
      <c r="EA464" s="276"/>
      <c r="EB464" s="276"/>
      <c r="EC464" s="276"/>
      <c r="ED464" s="276"/>
      <c r="EE464" s="276"/>
      <c r="EF464" s="276"/>
      <c r="EG464" s="276"/>
      <c r="EH464" s="276"/>
      <c r="EI464" s="276"/>
      <c r="EJ464" s="276"/>
      <c r="EK464" s="276"/>
      <c r="EL464" s="276"/>
      <c r="EM464" s="276"/>
      <c r="EN464" s="276"/>
      <c r="EO464" s="276"/>
      <c r="EP464" s="276"/>
      <c r="EQ464" s="276"/>
      <c r="ER464" s="276"/>
      <c r="ES464" s="276"/>
      <c r="ET464" s="276"/>
    </row>
    <row r="465" spans="41:150" x14ac:dyDescent="0.25">
      <c r="AO465" s="276"/>
      <c r="AP465" s="276"/>
      <c r="BS465" s="276"/>
      <c r="BT465" s="277"/>
      <c r="BU465" s="276"/>
      <c r="BV465" s="277"/>
      <c r="BW465" s="276"/>
      <c r="BX465" s="277"/>
      <c r="BY465" s="276"/>
      <c r="BZ465" s="276"/>
      <c r="CA465" s="277"/>
      <c r="CB465" s="276"/>
      <c r="CC465" s="276"/>
      <c r="CD465" s="276"/>
      <c r="CE465" s="276"/>
      <c r="CF465" s="276"/>
      <c r="CG465" s="276"/>
      <c r="CH465" s="276"/>
      <c r="CI465" s="277"/>
      <c r="CJ465" s="276"/>
      <c r="CK465" s="277"/>
      <c r="CL465" s="276"/>
      <c r="CM465" s="277"/>
      <c r="CN465" s="276"/>
      <c r="CO465" s="277"/>
      <c r="CP465" s="276"/>
      <c r="CQ465" s="277"/>
      <c r="CR465" s="276"/>
      <c r="CS465" s="276"/>
      <c r="CT465" s="277"/>
      <c r="CU465" s="276"/>
      <c r="CV465" s="276"/>
      <c r="CW465" s="277"/>
      <c r="CX465" s="276"/>
      <c r="CY465" s="276"/>
      <c r="CZ465" s="276"/>
      <c r="DA465" s="276"/>
      <c r="DB465" s="277"/>
      <c r="DC465" s="276"/>
      <c r="DD465" s="276"/>
      <c r="DE465" s="277"/>
      <c r="DF465" s="276"/>
      <c r="DG465" s="276"/>
      <c r="DH465" s="277"/>
      <c r="DI465" s="276"/>
      <c r="DJ465" s="276"/>
      <c r="DK465" s="276"/>
      <c r="DL465" s="276"/>
      <c r="DM465" s="277"/>
      <c r="DN465" s="276"/>
      <c r="DO465" s="276"/>
      <c r="DP465" s="277"/>
      <c r="DQ465" s="276"/>
      <c r="DR465" s="276"/>
      <c r="DS465" s="276"/>
      <c r="DT465" s="276"/>
      <c r="DU465" s="276"/>
      <c r="DV465" s="276"/>
      <c r="DW465" s="276"/>
      <c r="DX465" s="276"/>
      <c r="DY465" s="276"/>
      <c r="DZ465" s="276"/>
      <c r="EA465" s="276"/>
      <c r="EB465" s="276"/>
      <c r="EC465" s="276"/>
      <c r="ED465" s="276"/>
      <c r="EE465" s="276"/>
      <c r="EF465" s="276"/>
      <c r="EG465" s="276"/>
      <c r="EH465" s="276"/>
      <c r="EI465" s="276"/>
      <c r="EJ465" s="276"/>
      <c r="EK465" s="276"/>
      <c r="EL465" s="276"/>
      <c r="EM465" s="276"/>
      <c r="EN465" s="276"/>
      <c r="EO465" s="276"/>
      <c r="EP465" s="276"/>
      <c r="EQ465" s="276"/>
      <c r="ER465" s="276"/>
      <c r="ES465" s="276"/>
      <c r="ET465" s="276"/>
    </row>
    <row r="466" spans="41:150" x14ac:dyDescent="0.25">
      <c r="AO466" s="276"/>
      <c r="AP466" s="276"/>
      <c r="BS466" s="276"/>
      <c r="BT466" s="277"/>
      <c r="BU466" s="276"/>
      <c r="BV466" s="277"/>
      <c r="BW466" s="276"/>
      <c r="BX466" s="277"/>
      <c r="BY466" s="276"/>
      <c r="BZ466" s="276"/>
      <c r="CA466" s="277"/>
      <c r="CB466" s="276"/>
      <c r="CC466" s="276"/>
      <c r="CD466" s="276"/>
      <c r="CE466" s="276"/>
      <c r="CF466" s="276"/>
      <c r="CG466" s="276"/>
      <c r="CH466" s="276"/>
      <c r="CI466" s="277"/>
      <c r="CJ466" s="276"/>
      <c r="CK466" s="277"/>
      <c r="CL466" s="276"/>
      <c r="CM466" s="277"/>
      <c r="CN466" s="276"/>
      <c r="CO466" s="277"/>
      <c r="CP466" s="276"/>
      <c r="CQ466" s="277"/>
      <c r="CR466" s="276"/>
      <c r="CS466" s="276"/>
      <c r="CT466" s="277"/>
      <c r="CU466" s="276"/>
      <c r="CV466" s="276"/>
      <c r="CW466" s="277"/>
      <c r="CX466" s="276"/>
      <c r="CY466" s="276"/>
      <c r="CZ466" s="276"/>
      <c r="DA466" s="276"/>
      <c r="DB466" s="277"/>
      <c r="DC466" s="276"/>
      <c r="DD466" s="276"/>
      <c r="DE466" s="277"/>
      <c r="DF466" s="276"/>
      <c r="DG466" s="276"/>
      <c r="DH466" s="277"/>
      <c r="DI466" s="276"/>
      <c r="DJ466" s="276"/>
      <c r="DK466" s="276"/>
      <c r="DL466" s="276"/>
      <c r="DM466" s="277"/>
      <c r="DN466" s="276"/>
      <c r="DO466" s="276"/>
      <c r="DP466" s="277"/>
      <c r="DQ466" s="276"/>
      <c r="DR466" s="276"/>
      <c r="DS466" s="276"/>
      <c r="DT466" s="276"/>
      <c r="DU466" s="276"/>
      <c r="DV466" s="276"/>
      <c r="DW466" s="276"/>
      <c r="DX466" s="276"/>
      <c r="DY466" s="276"/>
      <c r="DZ466" s="276"/>
      <c r="EA466" s="276"/>
      <c r="EB466" s="276"/>
      <c r="EC466" s="276"/>
      <c r="ED466" s="276"/>
      <c r="EE466" s="276"/>
      <c r="EF466" s="276"/>
      <c r="EG466" s="276"/>
      <c r="EH466" s="276"/>
      <c r="EI466" s="276"/>
      <c r="EJ466" s="276"/>
      <c r="EK466" s="276"/>
      <c r="EL466" s="276"/>
      <c r="EM466" s="276"/>
      <c r="EN466" s="276"/>
      <c r="EO466" s="276"/>
      <c r="EP466" s="276"/>
      <c r="EQ466" s="276"/>
      <c r="ER466" s="276"/>
      <c r="ES466" s="276"/>
      <c r="ET466" s="276"/>
    </row>
    <row r="467" spans="41:150" x14ac:dyDescent="0.25">
      <c r="AO467" s="276"/>
      <c r="AP467" s="276"/>
      <c r="BS467" s="276"/>
      <c r="BT467" s="277"/>
      <c r="BU467" s="276"/>
      <c r="BV467" s="277"/>
      <c r="BW467" s="276"/>
      <c r="BX467" s="277"/>
      <c r="BY467" s="276"/>
      <c r="BZ467" s="276"/>
      <c r="CA467" s="277"/>
      <c r="CB467" s="276"/>
      <c r="CC467" s="276"/>
      <c r="CD467" s="276"/>
      <c r="CE467" s="276"/>
      <c r="CF467" s="276"/>
      <c r="CG467" s="276"/>
      <c r="CH467" s="276"/>
      <c r="CI467" s="277"/>
      <c r="CJ467" s="276"/>
      <c r="CK467" s="277"/>
      <c r="CL467" s="276"/>
      <c r="CM467" s="277"/>
      <c r="CN467" s="276"/>
      <c r="CO467" s="277"/>
      <c r="CP467" s="276"/>
      <c r="CQ467" s="277"/>
      <c r="CR467" s="276"/>
      <c r="CS467" s="276"/>
      <c r="CT467" s="277"/>
      <c r="CU467" s="276"/>
      <c r="CV467" s="276"/>
      <c r="CW467" s="277"/>
      <c r="CX467" s="276"/>
      <c r="CY467" s="276"/>
      <c r="CZ467" s="276"/>
      <c r="DA467" s="276"/>
      <c r="DB467" s="277"/>
      <c r="DC467" s="276"/>
      <c r="DD467" s="276"/>
      <c r="DE467" s="277"/>
      <c r="DF467" s="276"/>
      <c r="DG467" s="276"/>
      <c r="DH467" s="277"/>
      <c r="DI467" s="276"/>
      <c r="DJ467" s="276"/>
      <c r="DK467" s="276"/>
      <c r="DL467" s="276"/>
      <c r="DM467" s="277"/>
      <c r="DN467" s="276"/>
      <c r="DO467" s="276"/>
      <c r="DP467" s="277"/>
      <c r="DQ467" s="276"/>
      <c r="DR467" s="276"/>
      <c r="DS467" s="276"/>
      <c r="DT467" s="276"/>
      <c r="DU467" s="276"/>
      <c r="DV467" s="276"/>
      <c r="DW467" s="276"/>
      <c r="DX467" s="276"/>
      <c r="DY467" s="276"/>
      <c r="DZ467" s="276"/>
      <c r="EA467" s="276"/>
      <c r="EB467" s="276"/>
      <c r="EC467" s="276"/>
      <c r="ED467" s="276"/>
      <c r="EE467" s="276"/>
      <c r="EF467" s="276"/>
      <c r="EG467" s="276"/>
      <c r="EH467" s="276"/>
      <c r="EI467" s="276"/>
      <c r="EJ467" s="276"/>
      <c r="EK467" s="276"/>
      <c r="EL467" s="276"/>
      <c r="EM467" s="276"/>
      <c r="EN467" s="276"/>
      <c r="EO467" s="276"/>
      <c r="EP467" s="276"/>
      <c r="EQ467" s="276"/>
      <c r="ER467" s="276"/>
      <c r="ES467" s="276"/>
      <c r="ET467" s="276"/>
    </row>
    <row r="468" spans="41:150" x14ac:dyDescent="0.25">
      <c r="AO468" s="276"/>
      <c r="AP468" s="276"/>
      <c r="BS468" s="276"/>
      <c r="BT468" s="277"/>
      <c r="BU468" s="276"/>
      <c r="BV468" s="277"/>
      <c r="BW468" s="276"/>
      <c r="BX468" s="277"/>
      <c r="BY468" s="276"/>
      <c r="BZ468" s="276"/>
      <c r="CA468" s="277"/>
      <c r="CB468" s="276"/>
      <c r="CC468" s="276"/>
      <c r="CD468" s="276"/>
      <c r="CE468" s="276"/>
      <c r="CF468" s="276"/>
      <c r="CG468" s="276"/>
      <c r="CH468" s="276"/>
      <c r="CI468" s="277"/>
      <c r="CJ468" s="276"/>
      <c r="CK468" s="277"/>
      <c r="CL468" s="276"/>
      <c r="CM468" s="277"/>
      <c r="CN468" s="276"/>
      <c r="CO468" s="277"/>
      <c r="CP468" s="276"/>
      <c r="CQ468" s="277"/>
      <c r="CR468" s="276"/>
      <c r="CS468" s="276"/>
      <c r="CT468" s="277"/>
      <c r="CU468" s="276"/>
      <c r="CV468" s="276"/>
      <c r="CW468" s="277"/>
      <c r="CX468" s="276"/>
      <c r="CY468" s="276"/>
      <c r="CZ468" s="276"/>
      <c r="DA468" s="276"/>
      <c r="DB468" s="277"/>
      <c r="DC468" s="276"/>
      <c r="DD468" s="276"/>
      <c r="DE468" s="277"/>
      <c r="DF468" s="276"/>
      <c r="DG468" s="276"/>
      <c r="DH468" s="277"/>
      <c r="DI468" s="276"/>
      <c r="DJ468" s="276"/>
      <c r="DK468" s="276"/>
      <c r="DL468" s="276"/>
      <c r="DM468" s="277"/>
      <c r="DN468" s="276"/>
      <c r="DO468" s="276"/>
      <c r="DP468" s="277"/>
      <c r="DQ468" s="276"/>
      <c r="DR468" s="276"/>
      <c r="DS468" s="276"/>
      <c r="DT468" s="276"/>
      <c r="DU468" s="276"/>
      <c r="DV468" s="276"/>
      <c r="DW468" s="276"/>
      <c r="DX468" s="276"/>
      <c r="DY468" s="276"/>
      <c r="DZ468" s="276"/>
      <c r="EA468" s="276"/>
      <c r="EB468" s="276"/>
      <c r="EC468" s="276"/>
      <c r="ED468" s="276"/>
      <c r="EE468" s="276"/>
      <c r="EF468" s="276"/>
      <c r="EG468" s="276"/>
      <c r="EH468" s="276"/>
      <c r="EI468" s="276"/>
      <c r="EJ468" s="276"/>
      <c r="EK468" s="276"/>
      <c r="EL468" s="276"/>
      <c r="EM468" s="276"/>
      <c r="EN468" s="276"/>
      <c r="EO468" s="276"/>
      <c r="EP468" s="276"/>
      <c r="EQ468" s="276"/>
      <c r="ER468" s="276"/>
      <c r="ES468" s="276"/>
      <c r="ET468" s="276"/>
    </row>
    <row r="469" spans="41:150" x14ac:dyDescent="0.25">
      <c r="AO469" s="276"/>
      <c r="AP469" s="276"/>
      <c r="BS469" s="276"/>
      <c r="BT469" s="277"/>
      <c r="BU469" s="276"/>
      <c r="BV469" s="277"/>
      <c r="BW469" s="276"/>
      <c r="BX469" s="277"/>
      <c r="BY469" s="276"/>
      <c r="BZ469" s="276"/>
      <c r="CA469" s="277"/>
      <c r="CB469" s="276"/>
      <c r="CC469" s="276"/>
      <c r="CD469" s="276"/>
      <c r="CE469" s="276"/>
      <c r="CF469" s="276"/>
      <c r="CG469" s="276"/>
      <c r="CH469" s="276"/>
      <c r="CI469" s="277"/>
      <c r="CJ469" s="276"/>
      <c r="CK469" s="277"/>
      <c r="CL469" s="276"/>
      <c r="CM469" s="277"/>
      <c r="CN469" s="276"/>
      <c r="CO469" s="277"/>
      <c r="CP469" s="276"/>
      <c r="CQ469" s="277"/>
      <c r="CR469" s="276"/>
      <c r="CS469" s="276"/>
      <c r="CT469" s="277"/>
      <c r="CU469" s="276"/>
      <c r="CV469" s="276"/>
      <c r="CW469" s="277"/>
      <c r="CX469" s="276"/>
      <c r="CY469" s="276"/>
      <c r="CZ469" s="276"/>
      <c r="DA469" s="276"/>
      <c r="DB469" s="277"/>
      <c r="DC469" s="276"/>
      <c r="DD469" s="276"/>
      <c r="DE469" s="277"/>
      <c r="DF469" s="276"/>
      <c r="DG469" s="276"/>
      <c r="DH469" s="277"/>
      <c r="DI469" s="276"/>
      <c r="DJ469" s="276"/>
      <c r="DK469" s="276"/>
      <c r="DL469" s="276"/>
      <c r="DM469" s="277"/>
      <c r="DN469" s="276"/>
      <c r="DO469" s="276"/>
      <c r="DP469" s="277"/>
      <c r="DQ469" s="276"/>
      <c r="DR469" s="276"/>
      <c r="DS469" s="276"/>
      <c r="DT469" s="276"/>
      <c r="DU469" s="276"/>
      <c r="DV469" s="276"/>
      <c r="DW469" s="276"/>
      <c r="DX469" s="276"/>
      <c r="DY469" s="276"/>
      <c r="DZ469" s="276"/>
      <c r="EA469" s="276"/>
      <c r="EB469" s="276"/>
      <c r="EC469" s="276"/>
      <c r="ED469" s="276"/>
      <c r="EE469" s="276"/>
      <c r="EF469" s="276"/>
      <c r="EG469" s="276"/>
      <c r="EH469" s="276"/>
      <c r="EI469" s="276"/>
      <c r="EJ469" s="276"/>
      <c r="EK469" s="276"/>
      <c r="EL469" s="276"/>
      <c r="EM469" s="276"/>
      <c r="EN469" s="276"/>
      <c r="EO469" s="276"/>
      <c r="EP469" s="276"/>
      <c r="EQ469" s="276"/>
      <c r="ER469" s="276"/>
      <c r="ES469" s="276"/>
      <c r="ET469" s="276"/>
    </row>
    <row r="470" spans="41:150" x14ac:dyDescent="0.25">
      <c r="AO470" s="276"/>
      <c r="AP470" s="276"/>
      <c r="BS470" s="276"/>
      <c r="BT470" s="277"/>
      <c r="BU470" s="276"/>
      <c r="BV470" s="277"/>
      <c r="BW470" s="276"/>
      <c r="BX470" s="277"/>
      <c r="BY470" s="276"/>
      <c r="BZ470" s="276"/>
      <c r="CA470" s="277"/>
      <c r="CB470" s="276"/>
      <c r="CC470" s="276"/>
      <c r="CD470" s="276"/>
      <c r="CE470" s="276"/>
      <c r="CF470" s="276"/>
      <c r="CG470" s="276"/>
      <c r="CH470" s="276"/>
      <c r="CI470" s="277"/>
      <c r="CJ470" s="276"/>
      <c r="CK470" s="277"/>
      <c r="CL470" s="276"/>
      <c r="CM470" s="277"/>
      <c r="CN470" s="276"/>
      <c r="CO470" s="277"/>
      <c r="CP470" s="276"/>
      <c r="CQ470" s="277"/>
      <c r="CR470" s="276"/>
      <c r="CS470" s="276"/>
      <c r="CT470" s="277"/>
      <c r="CU470" s="276"/>
      <c r="CV470" s="276"/>
      <c r="CW470" s="277"/>
      <c r="CX470" s="276"/>
      <c r="CY470" s="276"/>
      <c r="CZ470" s="276"/>
      <c r="DA470" s="276"/>
      <c r="DB470" s="277"/>
      <c r="DC470" s="276"/>
      <c r="DD470" s="276"/>
      <c r="DE470" s="277"/>
      <c r="DF470" s="276"/>
      <c r="DG470" s="276"/>
      <c r="DH470" s="277"/>
      <c r="DI470" s="276"/>
      <c r="DJ470" s="276"/>
      <c r="DK470" s="276"/>
      <c r="DL470" s="276"/>
      <c r="DM470" s="277"/>
      <c r="DN470" s="276"/>
      <c r="DO470" s="276"/>
      <c r="DP470" s="277"/>
      <c r="DQ470" s="276"/>
      <c r="DR470" s="276"/>
      <c r="DS470" s="276"/>
      <c r="DT470" s="276"/>
      <c r="DU470" s="276"/>
      <c r="DV470" s="276"/>
      <c r="DW470" s="276"/>
      <c r="DX470" s="276"/>
      <c r="DY470" s="276"/>
      <c r="DZ470" s="276"/>
      <c r="EA470" s="276"/>
      <c r="EB470" s="276"/>
      <c r="EC470" s="276"/>
      <c r="ED470" s="276"/>
      <c r="EE470" s="276"/>
      <c r="EF470" s="276"/>
      <c r="EG470" s="276"/>
      <c r="EH470" s="276"/>
      <c r="EI470" s="276"/>
      <c r="EJ470" s="276"/>
      <c r="EK470" s="276"/>
      <c r="EL470" s="276"/>
      <c r="EM470" s="276"/>
      <c r="EN470" s="276"/>
      <c r="EO470" s="276"/>
      <c r="EP470" s="276"/>
      <c r="EQ470" s="276"/>
      <c r="ER470" s="276"/>
      <c r="ES470" s="276"/>
      <c r="ET470" s="276"/>
    </row>
    <row r="471" spans="41:150" x14ac:dyDescent="0.25">
      <c r="AO471" s="276"/>
      <c r="AP471" s="276"/>
      <c r="BS471" s="276"/>
      <c r="BT471" s="277"/>
      <c r="BU471" s="276"/>
      <c r="BV471" s="277"/>
      <c r="BW471" s="276"/>
      <c r="BX471" s="277"/>
      <c r="BY471" s="276"/>
      <c r="BZ471" s="276"/>
      <c r="CA471" s="277"/>
      <c r="CB471" s="276"/>
      <c r="CC471" s="276"/>
      <c r="CD471" s="276"/>
      <c r="CE471" s="276"/>
      <c r="CF471" s="276"/>
      <c r="CG471" s="276"/>
      <c r="CH471" s="276"/>
      <c r="CI471" s="277"/>
      <c r="CJ471" s="276"/>
      <c r="CK471" s="277"/>
      <c r="CL471" s="276"/>
      <c r="CM471" s="277"/>
      <c r="CN471" s="276"/>
      <c r="CO471" s="277"/>
      <c r="CP471" s="276"/>
      <c r="CQ471" s="277"/>
      <c r="CR471" s="276"/>
      <c r="CS471" s="276"/>
      <c r="CT471" s="277"/>
      <c r="CU471" s="276"/>
      <c r="CV471" s="276"/>
      <c r="CW471" s="277"/>
      <c r="CX471" s="276"/>
      <c r="CY471" s="276"/>
      <c r="CZ471" s="276"/>
      <c r="DA471" s="276"/>
      <c r="DB471" s="277"/>
      <c r="DC471" s="276"/>
      <c r="DD471" s="276"/>
      <c r="DE471" s="277"/>
      <c r="DF471" s="276"/>
      <c r="DG471" s="276"/>
      <c r="DH471" s="277"/>
      <c r="DI471" s="276"/>
      <c r="DJ471" s="276"/>
      <c r="DK471" s="276"/>
      <c r="DL471" s="276"/>
      <c r="DM471" s="277"/>
      <c r="DN471" s="276"/>
      <c r="DO471" s="276"/>
      <c r="DP471" s="277"/>
      <c r="DQ471" s="276"/>
      <c r="DR471" s="276"/>
      <c r="DS471" s="276"/>
      <c r="DT471" s="276"/>
      <c r="DU471" s="276"/>
      <c r="DV471" s="276"/>
      <c r="DW471" s="276"/>
      <c r="DX471" s="276"/>
      <c r="DY471" s="276"/>
      <c r="DZ471" s="276"/>
      <c r="EA471" s="276"/>
      <c r="EB471" s="276"/>
      <c r="EC471" s="276"/>
      <c r="ED471" s="276"/>
      <c r="EE471" s="276"/>
      <c r="EF471" s="276"/>
      <c r="EG471" s="276"/>
      <c r="EH471" s="276"/>
      <c r="EI471" s="276"/>
      <c r="EJ471" s="276"/>
      <c r="EK471" s="276"/>
      <c r="EL471" s="276"/>
      <c r="EM471" s="276"/>
      <c r="EN471" s="276"/>
      <c r="EO471" s="276"/>
      <c r="EP471" s="276"/>
      <c r="EQ471" s="276"/>
      <c r="ER471" s="276"/>
      <c r="ES471" s="276"/>
      <c r="ET471" s="276"/>
    </row>
    <row r="472" spans="41:150" x14ac:dyDescent="0.25">
      <c r="AO472" s="276"/>
      <c r="AP472" s="276"/>
      <c r="BS472" s="276"/>
      <c r="BT472" s="277"/>
      <c r="BU472" s="276"/>
      <c r="BV472" s="277"/>
      <c r="BW472" s="276"/>
      <c r="BX472" s="277"/>
      <c r="BY472" s="276"/>
      <c r="BZ472" s="276"/>
      <c r="CA472" s="277"/>
      <c r="CB472" s="276"/>
      <c r="CC472" s="276"/>
      <c r="CD472" s="276"/>
      <c r="CE472" s="276"/>
      <c r="CF472" s="276"/>
      <c r="CG472" s="276"/>
      <c r="CH472" s="276"/>
      <c r="CI472" s="277"/>
      <c r="CJ472" s="276"/>
      <c r="CK472" s="277"/>
      <c r="CL472" s="276"/>
      <c r="CM472" s="277"/>
      <c r="CN472" s="276"/>
      <c r="CO472" s="277"/>
      <c r="CP472" s="276"/>
      <c r="CQ472" s="277"/>
      <c r="CR472" s="276"/>
      <c r="CS472" s="276"/>
      <c r="CT472" s="277"/>
      <c r="CU472" s="276"/>
      <c r="CV472" s="276"/>
      <c r="CW472" s="277"/>
      <c r="CX472" s="276"/>
      <c r="CY472" s="276"/>
      <c r="CZ472" s="276"/>
      <c r="DA472" s="276"/>
      <c r="DB472" s="277"/>
      <c r="DC472" s="276"/>
      <c r="DD472" s="276"/>
      <c r="DE472" s="277"/>
      <c r="DF472" s="276"/>
      <c r="DG472" s="276"/>
      <c r="DH472" s="277"/>
      <c r="DI472" s="276"/>
      <c r="DJ472" s="276"/>
      <c r="DK472" s="276"/>
      <c r="DL472" s="276"/>
      <c r="DM472" s="277"/>
      <c r="DN472" s="276"/>
      <c r="DO472" s="276"/>
      <c r="DP472" s="277"/>
      <c r="DQ472" s="276"/>
      <c r="DR472" s="276"/>
      <c r="DS472" s="276"/>
      <c r="DT472" s="276"/>
      <c r="DU472" s="276"/>
      <c r="DV472" s="276"/>
      <c r="DW472" s="276"/>
      <c r="DX472" s="276"/>
      <c r="DY472" s="276"/>
      <c r="DZ472" s="276"/>
      <c r="EA472" s="276"/>
      <c r="EB472" s="276"/>
      <c r="EC472" s="276"/>
      <c r="ED472" s="276"/>
      <c r="EE472" s="276"/>
      <c r="EF472" s="276"/>
      <c r="EG472" s="276"/>
      <c r="EH472" s="276"/>
      <c r="EI472" s="276"/>
      <c r="EJ472" s="276"/>
      <c r="EK472" s="276"/>
      <c r="EL472" s="276"/>
      <c r="EM472" s="276"/>
      <c r="EN472" s="276"/>
      <c r="EO472" s="276"/>
      <c r="EP472" s="276"/>
      <c r="EQ472" s="276"/>
      <c r="ER472" s="276"/>
      <c r="ES472" s="276"/>
      <c r="ET472" s="276"/>
    </row>
    <row r="473" spans="41:150" x14ac:dyDescent="0.25">
      <c r="AO473" s="276"/>
      <c r="AP473" s="276"/>
      <c r="BS473" s="276"/>
      <c r="BT473" s="277"/>
      <c r="BU473" s="276"/>
      <c r="BV473" s="277"/>
      <c r="BW473" s="276"/>
      <c r="BX473" s="277"/>
      <c r="BY473" s="276"/>
      <c r="BZ473" s="276"/>
      <c r="CA473" s="277"/>
      <c r="CB473" s="276"/>
      <c r="CC473" s="276"/>
      <c r="CD473" s="276"/>
      <c r="CE473" s="276"/>
      <c r="CF473" s="276"/>
      <c r="CG473" s="276"/>
      <c r="CH473" s="276"/>
      <c r="CI473" s="277"/>
      <c r="CJ473" s="276"/>
      <c r="CK473" s="277"/>
      <c r="CL473" s="276"/>
      <c r="CM473" s="277"/>
      <c r="CN473" s="276"/>
      <c r="CO473" s="277"/>
      <c r="CP473" s="276"/>
      <c r="CQ473" s="277"/>
      <c r="CR473" s="276"/>
      <c r="CS473" s="276"/>
      <c r="CT473" s="277"/>
      <c r="CU473" s="276"/>
      <c r="CV473" s="276"/>
      <c r="CW473" s="277"/>
      <c r="CX473" s="276"/>
      <c r="CY473" s="276"/>
      <c r="CZ473" s="276"/>
      <c r="DA473" s="276"/>
      <c r="DB473" s="277"/>
      <c r="DC473" s="276"/>
      <c r="DD473" s="276"/>
      <c r="DE473" s="277"/>
      <c r="DF473" s="276"/>
      <c r="DG473" s="276"/>
      <c r="DH473" s="277"/>
      <c r="DI473" s="276"/>
      <c r="DJ473" s="276"/>
      <c r="DK473" s="276"/>
      <c r="DL473" s="276"/>
      <c r="DM473" s="277"/>
      <c r="DN473" s="276"/>
      <c r="DO473" s="276"/>
      <c r="DP473" s="277"/>
      <c r="DQ473" s="276"/>
      <c r="DR473" s="276"/>
      <c r="DS473" s="276"/>
      <c r="DT473" s="276"/>
      <c r="DU473" s="276"/>
      <c r="DV473" s="276"/>
      <c r="DW473" s="276"/>
      <c r="DX473" s="276"/>
      <c r="DY473" s="276"/>
      <c r="DZ473" s="276"/>
      <c r="EA473" s="276"/>
      <c r="EB473" s="276"/>
      <c r="EC473" s="276"/>
      <c r="ED473" s="276"/>
      <c r="EE473" s="276"/>
      <c r="EF473" s="276"/>
      <c r="EG473" s="276"/>
      <c r="EH473" s="276"/>
      <c r="EI473" s="276"/>
      <c r="EJ473" s="276"/>
      <c r="EK473" s="276"/>
      <c r="EL473" s="276"/>
      <c r="EM473" s="276"/>
      <c r="EN473" s="276"/>
      <c r="EO473" s="276"/>
      <c r="EP473" s="276"/>
      <c r="EQ473" s="276"/>
      <c r="ER473" s="276"/>
      <c r="ES473" s="276"/>
      <c r="ET473" s="276"/>
    </row>
    <row r="474" spans="41:150" x14ac:dyDescent="0.25">
      <c r="AO474" s="276"/>
      <c r="AP474" s="276"/>
      <c r="BS474" s="276"/>
      <c r="BT474" s="277"/>
      <c r="BU474" s="276"/>
      <c r="BV474" s="277"/>
      <c r="BW474" s="276"/>
      <c r="BX474" s="277"/>
      <c r="BY474" s="276"/>
      <c r="BZ474" s="276"/>
      <c r="CA474" s="277"/>
      <c r="CB474" s="276"/>
      <c r="CC474" s="276"/>
      <c r="CD474" s="276"/>
      <c r="CE474" s="276"/>
      <c r="CF474" s="276"/>
      <c r="CG474" s="276"/>
      <c r="CH474" s="276"/>
      <c r="CI474" s="277"/>
      <c r="CJ474" s="276"/>
      <c r="CK474" s="277"/>
      <c r="CL474" s="276"/>
      <c r="CM474" s="277"/>
      <c r="CN474" s="276"/>
      <c r="CO474" s="277"/>
      <c r="CP474" s="276"/>
      <c r="CQ474" s="277"/>
      <c r="CR474" s="276"/>
      <c r="CS474" s="276"/>
      <c r="CT474" s="277"/>
      <c r="CU474" s="276"/>
      <c r="CV474" s="276"/>
      <c r="CW474" s="277"/>
      <c r="CX474" s="276"/>
      <c r="CY474" s="276"/>
      <c r="CZ474" s="276"/>
      <c r="DA474" s="276"/>
      <c r="DB474" s="277"/>
      <c r="DC474" s="276"/>
      <c r="DD474" s="276"/>
      <c r="DE474" s="277"/>
      <c r="DF474" s="276"/>
      <c r="DG474" s="276"/>
      <c r="DH474" s="277"/>
      <c r="DI474" s="276"/>
      <c r="DJ474" s="276"/>
      <c r="DK474" s="276"/>
      <c r="DL474" s="276"/>
      <c r="DM474" s="277"/>
      <c r="DN474" s="276"/>
      <c r="DO474" s="276"/>
      <c r="DP474" s="277"/>
      <c r="DQ474" s="276"/>
      <c r="DR474" s="276"/>
      <c r="DS474" s="276"/>
      <c r="DT474" s="276"/>
      <c r="DU474" s="276"/>
      <c r="DV474" s="276"/>
      <c r="DW474" s="276"/>
      <c r="DX474" s="276"/>
      <c r="DY474" s="276"/>
      <c r="DZ474" s="276"/>
      <c r="EA474" s="276"/>
      <c r="EB474" s="276"/>
      <c r="EC474" s="276"/>
      <c r="ED474" s="276"/>
      <c r="EE474" s="276"/>
      <c r="EF474" s="276"/>
      <c r="EG474" s="276"/>
      <c r="EH474" s="276"/>
      <c r="EI474" s="276"/>
      <c r="EJ474" s="276"/>
      <c r="EK474" s="276"/>
      <c r="EL474" s="276"/>
      <c r="EM474" s="276"/>
      <c r="EN474" s="276"/>
      <c r="EO474" s="276"/>
      <c r="EP474" s="276"/>
      <c r="EQ474" s="276"/>
      <c r="ER474" s="276"/>
      <c r="ES474" s="276"/>
      <c r="ET474" s="276"/>
    </row>
    <row r="475" spans="41:150" x14ac:dyDescent="0.25">
      <c r="AO475" s="276"/>
      <c r="AP475" s="276"/>
      <c r="BS475" s="276"/>
      <c r="BT475" s="277"/>
      <c r="BU475" s="276"/>
      <c r="BV475" s="277"/>
      <c r="BW475" s="276"/>
      <c r="BX475" s="277"/>
      <c r="BY475" s="276"/>
      <c r="BZ475" s="276"/>
      <c r="CA475" s="277"/>
      <c r="CB475" s="276"/>
      <c r="CC475" s="276"/>
      <c r="CD475" s="276"/>
      <c r="CE475" s="276"/>
      <c r="CF475" s="276"/>
      <c r="CG475" s="276"/>
      <c r="CH475" s="276"/>
      <c r="CI475" s="277"/>
      <c r="CJ475" s="276"/>
      <c r="CK475" s="277"/>
      <c r="CL475" s="276"/>
      <c r="CM475" s="277"/>
      <c r="CN475" s="276"/>
      <c r="CO475" s="277"/>
      <c r="CP475" s="276"/>
      <c r="CQ475" s="277"/>
      <c r="CR475" s="276"/>
      <c r="CS475" s="276"/>
      <c r="CT475" s="277"/>
      <c r="CU475" s="276"/>
      <c r="CV475" s="276"/>
      <c r="CW475" s="277"/>
      <c r="CX475" s="276"/>
      <c r="CY475" s="276"/>
      <c r="CZ475" s="276"/>
      <c r="DA475" s="276"/>
      <c r="DB475" s="277"/>
      <c r="DC475" s="276"/>
      <c r="DD475" s="276"/>
      <c r="DE475" s="277"/>
      <c r="DF475" s="276"/>
      <c r="DG475" s="276"/>
      <c r="DH475" s="277"/>
      <c r="DI475" s="276"/>
      <c r="DJ475" s="276"/>
      <c r="DK475" s="276"/>
      <c r="DL475" s="276"/>
      <c r="DM475" s="277"/>
      <c r="DN475" s="276"/>
      <c r="DO475" s="276"/>
      <c r="DP475" s="277"/>
      <c r="DQ475" s="276"/>
      <c r="DR475" s="276"/>
      <c r="DS475" s="276"/>
      <c r="DT475" s="276"/>
      <c r="DU475" s="276"/>
      <c r="DV475" s="276"/>
      <c r="DW475" s="276"/>
      <c r="DX475" s="276"/>
      <c r="DY475" s="276"/>
      <c r="DZ475" s="276"/>
      <c r="EA475" s="276"/>
      <c r="EB475" s="276"/>
      <c r="EC475" s="276"/>
      <c r="ED475" s="276"/>
      <c r="EE475" s="276"/>
      <c r="EF475" s="276"/>
      <c r="EG475" s="276"/>
      <c r="EH475" s="276"/>
      <c r="EI475" s="276"/>
      <c r="EJ475" s="276"/>
      <c r="EK475" s="276"/>
      <c r="EL475" s="276"/>
      <c r="EM475" s="276"/>
      <c r="EN475" s="276"/>
      <c r="EO475" s="276"/>
      <c r="EP475" s="276"/>
      <c r="EQ475" s="276"/>
      <c r="ER475" s="276"/>
      <c r="ES475" s="276"/>
      <c r="ET475" s="276"/>
    </row>
    <row r="476" spans="41:150" x14ac:dyDescent="0.25">
      <c r="AO476" s="276"/>
      <c r="AP476" s="276"/>
      <c r="BS476" s="276"/>
      <c r="BT476" s="277"/>
      <c r="BU476" s="276"/>
      <c r="BV476" s="277"/>
      <c r="BW476" s="276"/>
      <c r="BX476" s="277"/>
      <c r="BY476" s="276"/>
      <c r="BZ476" s="276"/>
      <c r="CA476" s="277"/>
      <c r="CB476" s="276"/>
      <c r="CC476" s="276"/>
      <c r="CD476" s="276"/>
      <c r="CE476" s="276"/>
      <c r="CF476" s="276"/>
      <c r="CG476" s="276"/>
      <c r="CH476" s="276"/>
      <c r="CI476" s="277"/>
      <c r="CJ476" s="276"/>
      <c r="CK476" s="277"/>
      <c r="CL476" s="276"/>
      <c r="CM476" s="277"/>
      <c r="CN476" s="276"/>
      <c r="CO476" s="277"/>
      <c r="CP476" s="276"/>
      <c r="CQ476" s="277"/>
      <c r="CR476" s="276"/>
      <c r="CS476" s="276"/>
      <c r="CT476" s="277"/>
      <c r="CU476" s="276"/>
      <c r="CV476" s="276"/>
      <c r="CW476" s="277"/>
      <c r="CX476" s="276"/>
      <c r="CY476" s="276"/>
      <c r="CZ476" s="276"/>
      <c r="DA476" s="276"/>
      <c r="DB476" s="277"/>
      <c r="DC476" s="276"/>
      <c r="DD476" s="276"/>
      <c r="DE476" s="277"/>
      <c r="DF476" s="276"/>
      <c r="DG476" s="276"/>
      <c r="DH476" s="277"/>
      <c r="DI476" s="276"/>
      <c r="DJ476" s="276"/>
      <c r="DK476" s="276"/>
      <c r="DL476" s="276"/>
      <c r="DM476" s="277"/>
      <c r="DN476" s="276"/>
      <c r="DO476" s="276"/>
      <c r="DP476" s="277"/>
      <c r="DQ476" s="276"/>
      <c r="DR476" s="276"/>
      <c r="DS476" s="276"/>
      <c r="DT476" s="276"/>
      <c r="DU476" s="276"/>
      <c r="DV476" s="276"/>
      <c r="DW476" s="276"/>
      <c r="DX476" s="276"/>
      <c r="DY476" s="276"/>
      <c r="DZ476" s="276"/>
      <c r="EA476" s="276"/>
      <c r="EB476" s="276"/>
      <c r="EC476" s="276"/>
      <c r="ED476" s="276"/>
      <c r="EE476" s="276"/>
      <c r="EF476" s="276"/>
      <c r="EG476" s="276"/>
      <c r="EH476" s="276"/>
      <c r="EI476" s="276"/>
      <c r="EJ476" s="276"/>
      <c r="EK476" s="276"/>
      <c r="EL476" s="276"/>
      <c r="EM476" s="276"/>
      <c r="EN476" s="276"/>
      <c r="EO476" s="276"/>
      <c r="EP476" s="276"/>
      <c r="EQ476" s="276"/>
      <c r="ER476" s="276"/>
      <c r="ES476" s="276"/>
      <c r="ET476" s="276"/>
    </row>
    <row r="477" spans="41:150" x14ac:dyDescent="0.25">
      <c r="AO477" s="276"/>
      <c r="AP477" s="276"/>
      <c r="BS477" s="276"/>
      <c r="BT477" s="277"/>
      <c r="BU477" s="276"/>
      <c r="BV477" s="277"/>
      <c r="BW477" s="276"/>
      <c r="BX477" s="277"/>
      <c r="BY477" s="276"/>
      <c r="BZ477" s="276"/>
      <c r="CA477" s="277"/>
      <c r="CB477" s="276"/>
      <c r="CC477" s="276"/>
      <c r="CD477" s="276"/>
      <c r="CE477" s="276"/>
      <c r="CF477" s="276"/>
      <c r="CG477" s="276"/>
      <c r="CH477" s="276"/>
      <c r="CI477" s="277"/>
      <c r="CJ477" s="276"/>
      <c r="CK477" s="277"/>
      <c r="CL477" s="276"/>
      <c r="CM477" s="277"/>
      <c r="CN477" s="276"/>
      <c r="CO477" s="277"/>
      <c r="CP477" s="276"/>
      <c r="CQ477" s="277"/>
      <c r="CR477" s="276"/>
      <c r="CS477" s="276"/>
      <c r="CT477" s="277"/>
      <c r="CU477" s="276"/>
      <c r="CV477" s="276"/>
      <c r="CW477" s="277"/>
      <c r="CX477" s="276"/>
      <c r="CY477" s="276"/>
      <c r="CZ477" s="276"/>
      <c r="DA477" s="276"/>
      <c r="DB477" s="277"/>
      <c r="DC477" s="276"/>
      <c r="DD477" s="276"/>
      <c r="DE477" s="277"/>
      <c r="DF477" s="276"/>
      <c r="DG477" s="276"/>
      <c r="DH477" s="277"/>
      <c r="DI477" s="276"/>
      <c r="DJ477" s="276"/>
      <c r="DK477" s="276"/>
      <c r="DL477" s="276"/>
      <c r="DM477" s="277"/>
      <c r="DN477" s="276"/>
      <c r="DO477" s="276"/>
      <c r="DP477" s="277"/>
      <c r="DQ477" s="276"/>
      <c r="DR477" s="276"/>
      <c r="DS477" s="276"/>
      <c r="DT477" s="276"/>
      <c r="DU477" s="276"/>
      <c r="DV477" s="276"/>
      <c r="DW477" s="276"/>
      <c r="DX477" s="276"/>
      <c r="DY477" s="276"/>
      <c r="DZ477" s="276"/>
      <c r="EA477" s="276"/>
      <c r="EB477" s="276"/>
      <c r="EC477" s="276"/>
      <c r="ED477" s="276"/>
      <c r="EE477" s="276"/>
      <c r="EF477" s="276"/>
      <c r="EG477" s="276"/>
      <c r="EH477" s="276"/>
      <c r="EI477" s="276"/>
      <c r="EJ477" s="276"/>
      <c r="EK477" s="276"/>
      <c r="EL477" s="276"/>
      <c r="EM477" s="276"/>
      <c r="EN477" s="276"/>
      <c r="EO477" s="276"/>
      <c r="EP477" s="276"/>
      <c r="EQ477" s="276"/>
      <c r="ER477" s="276"/>
      <c r="ES477" s="276"/>
      <c r="ET477" s="276"/>
    </row>
    <row r="478" spans="41:150" x14ac:dyDescent="0.25">
      <c r="AO478" s="276"/>
      <c r="AP478" s="276"/>
      <c r="BS478" s="276"/>
      <c r="BT478" s="277"/>
      <c r="BU478" s="276"/>
      <c r="BV478" s="277"/>
      <c r="BW478" s="276"/>
      <c r="BX478" s="277"/>
      <c r="BY478" s="276"/>
      <c r="BZ478" s="276"/>
      <c r="CA478" s="277"/>
      <c r="CB478" s="276"/>
      <c r="CC478" s="276"/>
      <c r="CD478" s="276"/>
      <c r="CE478" s="276"/>
      <c r="CF478" s="276"/>
      <c r="CG478" s="276"/>
      <c r="CH478" s="276"/>
      <c r="CI478" s="277"/>
      <c r="CJ478" s="276"/>
      <c r="CK478" s="277"/>
      <c r="CL478" s="276"/>
      <c r="CM478" s="277"/>
      <c r="CN478" s="276"/>
      <c r="CO478" s="277"/>
      <c r="CP478" s="276"/>
      <c r="CQ478" s="277"/>
      <c r="CR478" s="276"/>
      <c r="CS478" s="276"/>
      <c r="CT478" s="277"/>
      <c r="CU478" s="276"/>
      <c r="CV478" s="276"/>
      <c r="CW478" s="277"/>
      <c r="CX478" s="276"/>
      <c r="CY478" s="276"/>
      <c r="CZ478" s="276"/>
      <c r="DA478" s="276"/>
      <c r="DB478" s="277"/>
      <c r="DC478" s="276"/>
      <c r="DD478" s="276"/>
      <c r="DE478" s="277"/>
      <c r="DF478" s="276"/>
      <c r="DG478" s="276"/>
      <c r="DH478" s="277"/>
      <c r="DI478" s="276"/>
      <c r="DJ478" s="276"/>
      <c r="DK478" s="276"/>
      <c r="DL478" s="276"/>
      <c r="DM478" s="277"/>
      <c r="DN478" s="276"/>
      <c r="DO478" s="276"/>
      <c r="DP478" s="277"/>
      <c r="DQ478" s="276"/>
      <c r="DR478" s="276"/>
      <c r="DS478" s="276"/>
      <c r="DT478" s="276"/>
      <c r="DU478" s="276"/>
      <c r="DV478" s="276"/>
      <c r="DW478" s="276"/>
      <c r="DX478" s="276"/>
      <c r="DY478" s="276"/>
      <c r="DZ478" s="276"/>
      <c r="EA478" s="276"/>
      <c r="EB478" s="276"/>
      <c r="EC478" s="276"/>
      <c r="ED478" s="276"/>
      <c r="EE478" s="276"/>
      <c r="EF478" s="276"/>
      <c r="EG478" s="276"/>
      <c r="EH478" s="276"/>
      <c r="EI478" s="276"/>
      <c r="EJ478" s="276"/>
      <c r="EK478" s="276"/>
      <c r="EL478" s="276"/>
      <c r="EM478" s="276"/>
      <c r="EN478" s="276"/>
      <c r="EO478" s="276"/>
      <c r="EP478" s="276"/>
      <c r="EQ478" s="276"/>
      <c r="ER478" s="276"/>
      <c r="ES478" s="276"/>
      <c r="ET478" s="276"/>
    </row>
    <row r="479" spans="41:150" x14ac:dyDescent="0.25">
      <c r="AO479" s="276"/>
      <c r="AP479" s="276"/>
      <c r="BS479" s="276"/>
      <c r="BT479" s="277"/>
      <c r="BU479" s="276"/>
      <c r="BV479" s="277"/>
      <c r="BW479" s="276"/>
      <c r="BX479" s="277"/>
      <c r="BY479" s="276"/>
      <c r="BZ479" s="276"/>
      <c r="CA479" s="277"/>
      <c r="CB479" s="276"/>
      <c r="CC479" s="276"/>
      <c r="CD479" s="276"/>
      <c r="CE479" s="276"/>
      <c r="CF479" s="276"/>
      <c r="CG479" s="276"/>
      <c r="CH479" s="276"/>
      <c r="CI479" s="277"/>
      <c r="CJ479" s="276"/>
      <c r="CK479" s="277"/>
      <c r="CL479" s="276"/>
      <c r="CM479" s="277"/>
      <c r="CN479" s="276"/>
      <c r="CO479" s="277"/>
      <c r="CP479" s="276"/>
      <c r="CQ479" s="277"/>
      <c r="CR479" s="276"/>
      <c r="CS479" s="276"/>
      <c r="CT479" s="277"/>
      <c r="CU479" s="276"/>
      <c r="CV479" s="276"/>
      <c r="CW479" s="277"/>
      <c r="CX479" s="276"/>
      <c r="CY479" s="276"/>
      <c r="CZ479" s="276"/>
      <c r="DA479" s="276"/>
      <c r="DB479" s="277"/>
      <c r="DC479" s="276"/>
      <c r="DD479" s="276"/>
      <c r="DE479" s="277"/>
      <c r="DF479" s="276"/>
      <c r="DG479" s="276"/>
      <c r="DH479" s="277"/>
      <c r="DI479" s="276"/>
      <c r="DJ479" s="276"/>
      <c r="DK479" s="276"/>
      <c r="DL479" s="276"/>
      <c r="DM479" s="277"/>
      <c r="DN479" s="276"/>
      <c r="DO479" s="276"/>
      <c r="DP479" s="277"/>
      <c r="DQ479" s="276"/>
      <c r="DR479" s="276"/>
      <c r="DS479" s="276"/>
      <c r="DT479" s="276"/>
      <c r="DU479" s="276"/>
      <c r="DV479" s="276"/>
      <c r="DW479" s="276"/>
      <c r="DX479" s="276"/>
      <c r="DY479" s="276"/>
      <c r="DZ479" s="276"/>
      <c r="EA479" s="276"/>
      <c r="EB479" s="276"/>
      <c r="EC479" s="276"/>
      <c r="ED479" s="276"/>
      <c r="EE479" s="276"/>
      <c r="EF479" s="276"/>
      <c r="EG479" s="276"/>
      <c r="EH479" s="276"/>
      <c r="EI479" s="276"/>
      <c r="EJ479" s="276"/>
      <c r="EK479" s="276"/>
      <c r="EL479" s="276"/>
      <c r="EM479" s="276"/>
      <c r="EN479" s="276"/>
      <c r="EO479" s="276"/>
      <c r="EP479" s="276"/>
      <c r="EQ479" s="276"/>
      <c r="ER479" s="276"/>
      <c r="ES479" s="276"/>
      <c r="ET479" s="276"/>
    </row>
    <row r="480" spans="41:150" x14ac:dyDescent="0.25">
      <c r="AO480" s="276"/>
      <c r="AP480" s="276"/>
      <c r="BS480" s="276"/>
      <c r="BT480" s="277"/>
      <c r="BU480" s="276"/>
      <c r="BV480" s="277"/>
      <c r="BW480" s="276"/>
      <c r="BX480" s="277"/>
      <c r="BY480" s="276"/>
      <c r="BZ480" s="276"/>
      <c r="CA480" s="277"/>
      <c r="CB480" s="276"/>
      <c r="CC480" s="276"/>
      <c r="CD480" s="276"/>
      <c r="CE480" s="276"/>
      <c r="CF480" s="276"/>
      <c r="CG480" s="276"/>
      <c r="CH480" s="276"/>
      <c r="CI480" s="277"/>
      <c r="CJ480" s="276"/>
      <c r="CK480" s="277"/>
      <c r="CL480" s="276"/>
      <c r="CM480" s="277"/>
      <c r="CN480" s="276"/>
      <c r="CO480" s="277"/>
      <c r="CP480" s="276"/>
      <c r="CQ480" s="277"/>
      <c r="CR480" s="276"/>
      <c r="CS480" s="276"/>
      <c r="CT480" s="277"/>
      <c r="CU480" s="276"/>
      <c r="CV480" s="276"/>
      <c r="CW480" s="277"/>
      <c r="CX480" s="276"/>
      <c r="CY480" s="276"/>
      <c r="CZ480" s="276"/>
      <c r="DA480" s="276"/>
      <c r="DB480" s="277"/>
      <c r="DC480" s="276"/>
      <c r="DD480" s="276"/>
      <c r="DE480" s="277"/>
      <c r="DF480" s="276"/>
      <c r="DG480" s="276"/>
      <c r="DH480" s="277"/>
      <c r="DI480" s="276"/>
      <c r="DJ480" s="276"/>
      <c r="DK480" s="276"/>
      <c r="DL480" s="276"/>
      <c r="DM480" s="277"/>
      <c r="DN480" s="276"/>
      <c r="DO480" s="276"/>
      <c r="DP480" s="277"/>
      <c r="DQ480" s="276"/>
      <c r="DR480" s="276"/>
      <c r="DS480" s="276"/>
      <c r="DT480" s="276"/>
      <c r="DU480" s="276"/>
      <c r="DV480" s="276"/>
      <c r="DW480" s="276"/>
      <c r="DX480" s="276"/>
      <c r="DY480" s="276"/>
      <c r="DZ480" s="276"/>
      <c r="EA480" s="276"/>
      <c r="EB480" s="276"/>
      <c r="EC480" s="276"/>
      <c r="ED480" s="276"/>
      <c r="EE480" s="276"/>
      <c r="EF480" s="276"/>
      <c r="EG480" s="276"/>
      <c r="EH480" s="276"/>
      <c r="EI480" s="276"/>
      <c r="EJ480" s="276"/>
      <c r="EK480" s="276"/>
      <c r="EL480" s="276"/>
      <c r="EM480" s="276"/>
      <c r="EN480" s="276"/>
      <c r="EO480" s="276"/>
      <c r="EP480" s="276"/>
      <c r="EQ480" s="276"/>
      <c r="ER480" s="276"/>
      <c r="ES480" s="276"/>
      <c r="ET480" s="276"/>
    </row>
    <row r="481" spans="41:150" x14ac:dyDescent="0.25">
      <c r="AO481" s="276"/>
      <c r="AP481" s="276"/>
      <c r="BS481" s="276"/>
      <c r="BT481" s="277"/>
      <c r="BU481" s="276"/>
      <c r="BV481" s="277"/>
      <c r="BW481" s="276"/>
      <c r="BX481" s="277"/>
      <c r="BY481" s="276"/>
      <c r="BZ481" s="276"/>
      <c r="CA481" s="277"/>
      <c r="CB481" s="276"/>
      <c r="CC481" s="276"/>
      <c r="CD481" s="276"/>
      <c r="CE481" s="276"/>
      <c r="CF481" s="276"/>
      <c r="CG481" s="276"/>
      <c r="CH481" s="276"/>
      <c r="CI481" s="277"/>
      <c r="CJ481" s="276"/>
      <c r="CK481" s="277"/>
      <c r="CL481" s="276"/>
      <c r="CM481" s="277"/>
      <c r="CN481" s="276"/>
      <c r="CO481" s="277"/>
      <c r="CP481" s="276"/>
      <c r="CQ481" s="277"/>
      <c r="CR481" s="276"/>
      <c r="CS481" s="276"/>
      <c r="CT481" s="277"/>
      <c r="CU481" s="276"/>
      <c r="CV481" s="276"/>
      <c r="CW481" s="277"/>
      <c r="CX481" s="276"/>
      <c r="CY481" s="276"/>
      <c r="CZ481" s="276"/>
      <c r="DA481" s="276"/>
      <c r="DB481" s="277"/>
      <c r="DC481" s="276"/>
      <c r="DD481" s="276"/>
      <c r="DE481" s="277"/>
      <c r="DF481" s="276"/>
      <c r="DG481" s="276"/>
      <c r="DH481" s="277"/>
      <c r="DI481" s="276"/>
      <c r="DJ481" s="276"/>
      <c r="DK481" s="276"/>
      <c r="DL481" s="276"/>
      <c r="DM481" s="277"/>
      <c r="DN481" s="276"/>
      <c r="DO481" s="276"/>
      <c r="DP481" s="277"/>
      <c r="DQ481" s="276"/>
      <c r="DR481" s="276"/>
      <c r="DS481" s="276"/>
      <c r="DT481" s="276"/>
      <c r="DU481" s="276"/>
      <c r="DV481" s="276"/>
      <c r="DW481" s="276"/>
      <c r="DX481" s="276"/>
      <c r="DY481" s="276"/>
      <c r="DZ481" s="276"/>
      <c r="EA481" s="276"/>
      <c r="EB481" s="276"/>
      <c r="EC481" s="276"/>
      <c r="ED481" s="276"/>
      <c r="EE481" s="276"/>
      <c r="EF481" s="276"/>
      <c r="EG481" s="276"/>
      <c r="EH481" s="276"/>
      <c r="EI481" s="276"/>
      <c r="EJ481" s="276"/>
      <c r="EK481" s="276"/>
      <c r="EL481" s="276"/>
      <c r="EM481" s="276"/>
      <c r="EN481" s="276"/>
      <c r="EO481" s="276"/>
      <c r="EP481" s="276"/>
      <c r="EQ481" s="276"/>
      <c r="ER481" s="276"/>
      <c r="ES481" s="276"/>
      <c r="ET481" s="276"/>
    </row>
    <row r="482" spans="41:150" x14ac:dyDescent="0.25">
      <c r="AO482" s="276"/>
      <c r="AP482" s="276"/>
      <c r="BS482" s="276"/>
      <c r="BT482" s="277"/>
      <c r="BU482" s="276"/>
      <c r="BV482" s="277"/>
      <c r="BW482" s="276"/>
      <c r="BX482" s="277"/>
      <c r="BY482" s="276"/>
      <c r="BZ482" s="276"/>
      <c r="CA482" s="277"/>
      <c r="CB482" s="276"/>
      <c r="CC482" s="276"/>
      <c r="CD482" s="276"/>
      <c r="CE482" s="276"/>
      <c r="CF482" s="276"/>
      <c r="CG482" s="276"/>
      <c r="CH482" s="276"/>
      <c r="CI482" s="277"/>
      <c r="CJ482" s="276"/>
      <c r="CK482" s="277"/>
      <c r="CL482" s="276"/>
      <c r="CM482" s="277"/>
      <c r="CN482" s="276"/>
      <c r="CO482" s="277"/>
      <c r="CP482" s="276"/>
      <c r="CQ482" s="277"/>
      <c r="CR482" s="276"/>
      <c r="CS482" s="276"/>
      <c r="CT482" s="277"/>
      <c r="CU482" s="276"/>
      <c r="CV482" s="276"/>
      <c r="CW482" s="277"/>
      <c r="CX482" s="276"/>
      <c r="CY482" s="276"/>
      <c r="CZ482" s="276"/>
      <c r="DA482" s="276"/>
      <c r="DB482" s="277"/>
      <c r="DC482" s="276"/>
      <c r="DD482" s="276"/>
      <c r="DE482" s="277"/>
      <c r="DF482" s="276"/>
      <c r="DG482" s="276"/>
      <c r="DH482" s="277"/>
      <c r="DI482" s="276"/>
      <c r="DJ482" s="276"/>
      <c r="DK482" s="276"/>
      <c r="DL482" s="276"/>
      <c r="DM482" s="277"/>
      <c r="DN482" s="276"/>
      <c r="DO482" s="276"/>
      <c r="DP482" s="277"/>
      <c r="DQ482" s="276"/>
      <c r="DR482" s="276"/>
      <c r="DS482" s="276"/>
      <c r="DT482" s="276"/>
      <c r="DU482" s="276"/>
      <c r="DV482" s="276"/>
      <c r="DW482" s="276"/>
      <c r="DX482" s="276"/>
      <c r="DY482" s="276"/>
      <c r="DZ482" s="276"/>
      <c r="EA482" s="276"/>
      <c r="EB482" s="276"/>
      <c r="EC482" s="276"/>
      <c r="ED482" s="276"/>
      <c r="EE482" s="276"/>
      <c r="EF482" s="276"/>
      <c r="EG482" s="276"/>
      <c r="EH482" s="276"/>
      <c r="EI482" s="276"/>
      <c r="EJ482" s="276"/>
      <c r="EK482" s="276"/>
      <c r="EL482" s="276"/>
      <c r="EM482" s="276"/>
      <c r="EN482" s="276"/>
      <c r="EO482" s="276"/>
      <c r="EP482" s="276"/>
      <c r="EQ482" s="276"/>
      <c r="ER482" s="276"/>
      <c r="ES482" s="276"/>
      <c r="ET482" s="276"/>
    </row>
    <row r="483" spans="41:150" x14ac:dyDescent="0.25">
      <c r="AO483" s="276"/>
      <c r="AP483" s="276"/>
      <c r="BS483" s="276"/>
      <c r="BT483" s="277"/>
      <c r="BU483" s="276"/>
      <c r="BV483" s="277"/>
      <c r="BW483" s="276"/>
      <c r="BX483" s="277"/>
      <c r="BY483" s="276"/>
      <c r="BZ483" s="276"/>
      <c r="CA483" s="277"/>
      <c r="CB483" s="276"/>
      <c r="CC483" s="276"/>
      <c r="CD483" s="276"/>
      <c r="CE483" s="276"/>
      <c r="CF483" s="276"/>
      <c r="CG483" s="276"/>
      <c r="CH483" s="276"/>
      <c r="CI483" s="277"/>
      <c r="CJ483" s="276"/>
      <c r="CK483" s="277"/>
      <c r="CL483" s="276"/>
      <c r="CM483" s="277"/>
      <c r="CN483" s="276"/>
      <c r="CO483" s="277"/>
      <c r="CP483" s="276"/>
      <c r="CQ483" s="277"/>
      <c r="CR483" s="276"/>
      <c r="CS483" s="276"/>
      <c r="CT483" s="277"/>
      <c r="CU483" s="276"/>
      <c r="CV483" s="276"/>
      <c r="CW483" s="277"/>
      <c r="CX483" s="276"/>
      <c r="CY483" s="276"/>
      <c r="CZ483" s="276"/>
      <c r="DA483" s="276"/>
      <c r="DB483" s="277"/>
      <c r="DC483" s="276"/>
      <c r="DD483" s="276"/>
      <c r="DE483" s="277"/>
      <c r="DF483" s="276"/>
      <c r="DG483" s="276"/>
      <c r="DH483" s="277"/>
      <c r="DI483" s="276"/>
      <c r="DJ483" s="276"/>
      <c r="DK483" s="276"/>
      <c r="DL483" s="276"/>
      <c r="DM483" s="277"/>
      <c r="DN483" s="276"/>
      <c r="DO483" s="276"/>
      <c r="DP483" s="277"/>
      <c r="DQ483" s="276"/>
      <c r="DR483" s="276"/>
      <c r="DS483" s="276"/>
      <c r="DT483" s="276"/>
      <c r="DU483" s="276"/>
      <c r="DV483" s="276"/>
      <c r="DW483" s="276"/>
      <c r="DX483" s="276"/>
      <c r="DY483" s="276"/>
      <c r="DZ483" s="276"/>
      <c r="EA483" s="276"/>
      <c r="EB483" s="276"/>
      <c r="EC483" s="276"/>
      <c r="ED483" s="276"/>
      <c r="EE483" s="276"/>
      <c r="EF483" s="276"/>
      <c r="EG483" s="276"/>
      <c r="EH483" s="276"/>
      <c r="EI483" s="276"/>
      <c r="EJ483" s="276"/>
      <c r="EK483" s="276"/>
      <c r="EL483" s="276"/>
      <c r="EM483" s="276"/>
      <c r="EN483" s="276"/>
      <c r="EO483" s="276"/>
      <c r="EP483" s="276"/>
      <c r="EQ483" s="276"/>
      <c r="ER483" s="276"/>
      <c r="ES483" s="276"/>
      <c r="ET483" s="276"/>
    </row>
    <row r="484" spans="41:150" x14ac:dyDescent="0.25">
      <c r="AO484" s="276"/>
      <c r="AP484" s="276"/>
      <c r="BS484" s="276"/>
      <c r="BT484" s="277"/>
      <c r="BU484" s="276"/>
      <c r="BV484" s="277"/>
      <c r="BW484" s="276"/>
      <c r="BX484" s="277"/>
      <c r="BY484" s="276"/>
      <c r="BZ484" s="276"/>
      <c r="CA484" s="277"/>
      <c r="CB484" s="276"/>
      <c r="CC484" s="276"/>
      <c r="CD484" s="276"/>
      <c r="CE484" s="276"/>
      <c r="CF484" s="276"/>
      <c r="CG484" s="276"/>
      <c r="CH484" s="276"/>
      <c r="CI484" s="277"/>
      <c r="CJ484" s="276"/>
      <c r="CK484" s="277"/>
      <c r="CL484" s="276"/>
      <c r="CM484" s="277"/>
      <c r="CN484" s="276"/>
      <c r="CO484" s="277"/>
      <c r="CP484" s="276"/>
      <c r="CQ484" s="277"/>
      <c r="CR484" s="276"/>
      <c r="CS484" s="276"/>
      <c r="CT484" s="277"/>
      <c r="CU484" s="276"/>
      <c r="CV484" s="276"/>
      <c r="CW484" s="277"/>
      <c r="CX484" s="276"/>
      <c r="CY484" s="276"/>
      <c r="CZ484" s="276"/>
      <c r="DA484" s="276"/>
      <c r="DB484" s="277"/>
      <c r="DC484" s="276"/>
      <c r="DD484" s="276"/>
      <c r="DE484" s="277"/>
      <c r="DF484" s="276"/>
      <c r="DG484" s="276"/>
      <c r="DH484" s="277"/>
      <c r="DI484" s="276"/>
      <c r="DJ484" s="276"/>
      <c r="DK484" s="276"/>
      <c r="DL484" s="276"/>
      <c r="DM484" s="277"/>
      <c r="DN484" s="276"/>
      <c r="DO484" s="276"/>
      <c r="DP484" s="277"/>
      <c r="DQ484" s="276"/>
      <c r="DR484" s="276"/>
      <c r="DS484" s="276"/>
      <c r="DT484" s="276"/>
      <c r="DU484" s="276"/>
      <c r="DV484" s="276"/>
      <c r="DW484" s="276"/>
      <c r="DX484" s="276"/>
      <c r="DY484" s="276"/>
      <c r="DZ484" s="276"/>
      <c r="EA484" s="276"/>
      <c r="EB484" s="276"/>
      <c r="EC484" s="276"/>
      <c r="ED484" s="276"/>
      <c r="EE484" s="276"/>
      <c r="EF484" s="276"/>
      <c r="EG484" s="276"/>
      <c r="EH484" s="276"/>
      <c r="EI484" s="276"/>
      <c r="EJ484" s="276"/>
      <c r="EK484" s="276"/>
      <c r="EL484" s="276"/>
      <c r="EM484" s="276"/>
      <c r="EN484" s="276"/>
      <c r="EO484" s="276"/>
      <c r="EP484" s="276"/>
      <c r="EQ484" s="276"/>
      <c r="ER484" s="276"/>
      <c r="ES484" s="276"/>
      <c r="ET484" s="276"/>
    </row>
    <row r="485" spans="41:150" x14ac:dyDescent="0.25">
      <c r="AO485" s="276"/>
      <c r="AP485" s="276"/>
      <c r="BS485" s="276"/>
      <c r="BT485" s="277"/>
      <c r="BU485" s="276"/>
      <c r="BV485" s="277"/>
      <c r="BW485" s="276"/>
      <c r="BX485" s="277"/>
      <c r="BY485" s="276"/>
      <c r="BZ485" s="276"/>
      <c r="CA485" s="277"/>
      <c r="CB485" s="276"/>
      <c r="CC485" s="276"/>
      <c r="CD485" s="276"/>
      <c r="CE485" s="276"/>
      <c r="CF485" s="276"/>
      <c r="CG485" s="276"/>
      <c r="CH485" s="276"/>
      <c r="CI485" s="277"/>
      <c r="CJ485" s="276"/>
      <c r="CK485" s="277"/>
      <c r="CL485" s="276"/>
      <c r="CM485" s="277"/>
      <c r="CN485" s="276"/>
      <c r="CO485" s="277"/>
      <c r="CP485" s="276"/>
      <c r="CQ485" s="277"/>
      <c r="CR485" s="276"/>
      <c r="CS485" s="276"/>
      <c r="CT485" s="277"/>
      <c r="CU485" s="276"/>
      <c r="CV485" s="276"/>
      <c r="CW485" s="277"/>
      <c r="CX485" s="276"/>
      <c r="CY485" s="276"/>
      <c r="CZ485" s="276"/>
      <c r="DA485" s="276"/>
      <c r="DB485" s="277"/>
      <c r="DC485" s="276"/>
      <c r="DD485" s="276"/>
      <c r="DE485" s="277"/>
      <c r="DF485" s="276"/>
      <c r="DG485" s="276"/>
      <c r="DH485" s="277"/>
      <c r="DI485" s="276"/>
      <c r="DJ485" s="276"/>
      <c r="DK485" s="276"/>
      <c r="DL485" s="276"/>
      <c r="DM485" s="277"/>
      <c r="DN485" s="276"/>
      <c r="DO485" s="276"/>
      <c r="DP485" s="277"/>
      <c r="DQ485" s="276"/>
      <c r="DR485" s="276"/>
      <c r="DS485" s="276"/>
      <c r="DT485" s="276"/>
      <c r="DU485" s="276"/>
      <c r="DV485" s="276"/>
      <c r="DW485" s="276"/>
      <c r="DX485" s="276"/>
      <c r="DY485" s="276"/>
      <c r="DZ485" s="276"/>
      <c r="EA485" s="276"/>
      <c r="EB485" s="276"/>
      <c r="EC485" s="276"/>
      <c r="ED485" s="276"/>
      <c r="EE485" s="276"/>
      <c r="EF485" s="276"/>
      <c r="EG485" s="276"/>
      <c r="EH485" s="276"/>
      <c r="EI485" s="276"/>
      <c r="EJ485" s="276"/>
      <c r="EK485" s="276"/>
      <c r="EL485" s="276"/>
      <c r="EM485" s="276"/>
      <c r="EN485" s="276"/>
      <c r="EO485" s="276"/>
      <c r="EP485" s="276"/>
      <c r="EQ485" s="276"/>
      <c r="ER485" s="276"/>
      <c r="ES485" s="276"/>
      <c r="ET485" s="276"/>
    </row>
    <row r="486" spans="41:150" x14ac:dyDescent="0.25">
      <c r="AO486" s="276"/>
      <c r="AP486" s="276"/>
      <c r="BS486" s="276"/>
      <c r="BT486" s="277"/>
      <c r="BU486" s="276"/>
      <c r="BV486" s="277"/>
      <c r="BW486" s="276"/>
      <c r="BX486" s="277"/>
      <c r="BY486" s="276"/>
      <c r="BZ486" s="276"/>
      <c r="CA486" s="277"/>
      <c r="CB486" s="276"/>
      <c r="CC486" s="276"/>
      <c r="CD486" s="276"/>
      <c r="CE486" s="276"/>
      <c r="CF486" s="276"/>
      <c r="CG486" s="276"/>
      <c r="CH486" s="276"/>
      <c r="CI486" s="277"/>
      <c r="CJ486" s="276"/>
      <c r="CK486" s="277"/>
      <c r="CL486" s="276"/>
      <c r="CM486" s="277"/>
      <c r="CN486" s="276"/>
      <c r="CO486" s="277"/>
      <c r="CP486" s="276"/>
      <c r="CQ486" s="277"/>
      <c r="CR486" s="276"/>
      <c r="CS486" s="276"/>
      <c r="CT486" s="277"/>
      <c r="CU486" s="276"/>
      <c r="CV486" s="276"/>
      <c r="CW486" s="277"/>
      <c r="CX486" s="276"/>
      <c r="CY486" s="276"/>
      <c r="CZ486" s="276"/>
      <c r="DA486" s="276"/>
      <c r="DB486" s="277"/>
      <c r="DC486" s="276"/>
      <c r="DD486" s="276"/>
      <c r="DE486" s="277"/>
      <c r="DF486" s="276"/>
      <c r="DG486" s="276"/>
      <c r="DH486" s="277"/>
      <c r="DI486" s="276"/>
      <c r="DJ486" s="276"/>
      <c r="DK486" s="276"/>
      <c r="DL486" s="276"/>
      <c r="DM486" s="277"/>
      <c r="DN486" s="276"/>
      <c r="DO486" s="276"/>
      <c r="DP486" s="277"/>
      <c r="DQ486" s="276"/>
      <c r="DR486" s="276"/>
      <c r="DS486" s="276"/>
      <c r="DT486" s="276"/>
      <c r="DU486" s="276"/>
      <c r="DV486" s="276"/>
      <c r="DW486" s="276"/>
      <c r="DX486" s="276"/>
      <c r="DY486" s="276"/>
      <c r="DZ486" s="276"/>
      <c r="EA486" s="276"/>
      <c r="EB486" s="276"/>
      <c r="EC486" s="276"/>
      <c r="ED486" s="276"/>
      <c r="EE486" s="276"/>
      <c r="EF486" s="276"/>
      <c r="EG486" s="276"/>
      <c r="EH486" s="276"/>
      <c r="EI486" s="276"/>
      <c r="EJ486" s="276"/>
      <c r="EK486" s="276"/>
      <c r="EL486" s="276"/>
      <c r="EM486" s="276"/>
      <c r="EN486" s="276"/>
      <c r="EO486" s="276"/>
      <c r="EP486" s="276"/>
      <c r="EQ486" s="276"/>
      <c r="ER486" s="276"/>
      <c r="ES486" s="276"/>
      <c r="ET486" s="276"/>
    </row>
    <row r="487" spans="41:150" x14ac:dyDescent="0.25">
      <c r="AO487" s="276"/>
      <c r="AP487" s="276"/>
      <c r="BS487" s="276"/>
      <c r="BT487" s="277"/>
      <c r="BU487" s="276"/>
      <c r="BV487" s="277"/>
      <c r="BW487" s="276"/>
      <c r="BX487" s="277"/>
      <c r="BY487" s="276"/>
      <c r="BZ487" s="276"/>
      <c r="CA487" s="277"/>
      <c r="CB487" s="276"/>
      <c r="CC487" s="276"/>
      <c r="CD487" s="276"/>
      <c r="CE487" s="276"/>
      <c r="CF487" s="276"/>
      <c r="CG487" s="276"/>
      <c r="CH487" s="276"/>
      <c r="CI487" s="277"/>
      <c r="CJ487" s="276"/>
      <c r="CK487" s="277"/>
      <c r="CL487" s="276"/>
      <c r="CM487" s="277"/>
      <c r="CN487" s="276"/>
      <c r="CO487" s="277"/>
      <c r="CP487" s="276"/>
      <c r="CQ487" s="277"/>
      <c r="CR487" s="276"/>
      <c r="CS487" s="276"/>
      <c r="CT487" s="277"/>
      <c r="CU487" s="276"/>
      <c r="CV487" s="276"/>
      <c r="CW487" s="277"/>
      <c r="CX487" s="276"/>
      <c r="CY487" s="276"/>
      <c r="CZ487" s="276"/>
      <c r="DA487" s="276"/>
      <c r="DB487" s="277"/>
      <c r="DC487" s="276"/>
      <c r="DD487" s="276"/>
      <c r="DE487" s="277"/>
      <c r="DF487" s="276"/>
      <c r="DG487" s="276"/>
      <c r="DH487" s="277"/>
      <c r="DI487" s="276"/>
      <c r="DJ487" s="276"/>
      <c r="DK487" s="276"/>
      <c r="DL487" s="276"/>
      <c r="DM487" s="277"/>
      <c r="DN487" s="276"/>
      <c r="DO487" s="276"/>
      <c r="DP487" s="277"/>
      <c r="DQ487" s="276"/>
      <c r="DR487" s="276"/>
      <c r="DS487" s="276"/>
      <c r="DT487" s="276"/>
      <c r="DU487" s="276"/>
      <c r="DV487" s="276"/>
      <c r="DW487" s="276"/>
      <c r="DX487" s="276"/>
      <c r="DY487" s="276"/>
      <c r="DZ487" s="276"/>
      <c r="EA487" s="276"/>
      <c r="EB487" s="276"/>
      <c r="EC487" s="276"/>
      <c r="ED487" s="276"/>
      <c r="EE487" s="276"/>
      <c r="EF487" s="276"/>
      <c r="EG487" s="276"/>
      <c r="EH487" s="276"/>
      <c r="EI487" s="276"/>
      <c r="EJ487" s="276"/>
      <c r="EK487" s="276"/>
      <c r="EL487" s="276"/>
      <c r="EM487" s="276"/>
      <c r="EN487" s="276"/>
      <c r="EO487" s="276"/>
      <c r="EP487" s="276"/>
      <c r="EQ487" s="276"/>
      <c r="ER487" s="276"/>
      <c r="ES487" s="276"/>
      <c r="ET487" s="276"/>
    </row>
    <row r="488" spans="41:150" x14ac:dyDescent="0.25">
      <c r="AO488" s="276"/>
      <c r="AP488" s="276"/>
      <c r="BS488" s="276"/>
      <c r="BT488" s="277"/>
      <c r="BU488" s="276"/>
      <c r="BV488" s="277"/>
      <c r="BW488" s="276"/>
      <c r="BX488" s="277"/>
      <c r="BY488" s="276"/>
      <c r="BZ488" s="276"/>
      <c r="CA488" s="277"/>
      <c r="CB488" s="276"/>
      <c r="CC488" s="276"/>
      <c r="CD488" s="276"/>
      <c r="CE488" s="276"/>
      <c r="CF488" s="276"/>
      <c r="CG488" s="276"/>
      <c r="CH488" s="276"/>
      <c r="CI488" s="277"/>
      <c r="CJ488" s="276"/>
      <c r="CK488" s="277"/>
      <c r="CL488" s="276"/>
      <c r="CM488" s="277"/>
      <c r="CN488" s="276"/>
      <c r="CO488" s="277"/>
      <c r="CP488" s="276"/>
      <c r="CQ488" s="277"/>
      <c r="CR488" s="276"/>
      <c r="CS488" s="276"/>
      <c r="CT488" s="277"/>
      <c r="CU488" s="276"/>
      <c r="CV488" s="276"/>
      <c r="CW488" s="277"/>
      <c r="CX488" s="276"/>
      <c r="CY488" s="276"/>
      <c r="CZ488" s="276"/>
      <c r="DA488" s="276"/>
      <c r="DB488" s="277"/>
      <c r="DC488" s="276"/>
      <c r="DD488" s="276"/>
      <c r="DE488" s="277"/>
      <c r="DF488" s="276"/>
      <c r="DG488" s="276"/>
      <c r="DH488" s="277"/>
      <c r="DI488" s="276"/>
      <c r="DJ488" s="276"/>
      <c r="DK488" s="276"/>
      <c r="DL488" s="276"/>
      <c r="DM488" s="277"/>
      <c r="DN488" s="276"/>
      <c r="DO488" s="276"/>
      <c r="DP488" s="277"/>
      <c r="DQ488" s="276"/>
      <c r="DR488" s="276"/>
      <c r="DS488" s="276"/>
      <c r="DT488" s="276"/>
      <c r="DU488" s="276"/>
      <c r="DV488" s="276"/>
      <c r="DW488" s="276"/>
      <c r="DX488" s="276"/>
      <c r="DY488" s="276"/>
      <c r="DZ488" s="276"/>
      <c r="EA488" s="276"/>
      <c r="EB488" s="276"/>
      <c r="EC488" s="276"/>
      <c r="ED488" s="276"/>
      <c r="EE488" s="276"/>
      <c r="EF488" s="276"/>
      <c r="EG488" s="276"/>
      <c r="EH488" s="276"/>
      <c r="EI488" s="276"/>
      <c r="EJ488" s="276"/>
      <c r="EK488" s="276"/>
      <c r="EL488" s="276"/>
      <c r="EM488" s="276"/>
      <c r="EN488" s="276"/>
      <c r="EO488" s="276"/>
      <c r="EP488" s="276"/>
      <c r="EQ488" s="276"/>
      <c r="ER488" s="276"/>
      <c r="ES488" s="276"/>
      <c r="ET488" s="276"/>
    </row>
    <row r="489" spans="41:150" x14ac:dyDescent="0.25">
      <c r="AO489" s="276"/>
      <c r="AP489" s="276"/>
      <c r="BS489" s="276"/>
      <c r="BT489" s="277"/>
      <c r="BU489" s="276"/>
      <c r="BV489" s="277"/>
      <c r="BW489" s="276"/>
      <c r="BX489" s="277"/>
      <c r="BY489" s="276"/>
      <c r="BZ489" s="276"/>
      <c r="CA489" s="277"/>
      <c r="CB489" s="276"/>
      <c r="CC489" s="276"/>
      <c r="CD489" s="276"/>
      <c r="CE489" s="276"/>
      <c r="CF489" s="276"/>
      <c r="CG489" s="276"/>
      <c r="CH489" s="276"/>
      <c r="CI489" s="277"/>
      <c r="CJ489" s="276"/>
      <c r="CK489" s="277"/>
      <c r="CL489" s="276"/>
      <c r="CM489" s="277"/>
      <c r="CN489" s="276"/>
      <c r="CO489" s="277"/>
      <c r="CP489" s="276"/>
      <c r="CQ489" s="277"/>
      <c r="CR489" s="276"/>
      <c r="CS489" s="276"/>
      <c r="CT489" s="277"/>
      <c r="CU489" s="276"/>
      <c r="CV489" s="276"/>
      <c r="CW489" s="277"/>
      <c r="CX489" s="276"/>
      <c r="CY489" s="276"/>
      <c r="CZ489" s="276"/>
      <c r="DA489" s="276"/>
      <c r="DB489" s="277"/>
      <c r="DC489" s="276"/>
      <c r="DD489" s="276"/>
      <c r="DE489" s="277"/>
      <c r="DF489" s="276"/>
      <c r="DG489" s="276"/>
      <c r="DH489" s="277"/>
      <c r="DI489" s="276"/>
      <c r="DJ489" s="276"/>
      <c r="DK489" s="276"/>
      <c r="DL489" s="276"/>
      <c r="DM489" s="277"/>
      <c r="DN489" s="276"/>
      <c r="DO489" s="276"/>
      <c r="DP489" s="277"/>
      <c r="DQ489" s="276"/>
      <c r="DR489" s="276"/>
      <c r="DS489" s="276"/>
      <c r="DT489" s="276"/>
      <c r="DU489" s="276"/>
      <c r="DV489" s="276"/>
      <c r="DW489" s="276"/>
      <c r="DX489" s="276"/>
      <c r="DY489" s="276"/>
      <c r="DZ489" s="276"/>
      <c r="EA489" s="276"/>
      <c r="EB489" s="276"/>
      <c r="EC489" s="276"/>
      <c r="ED489" s="276"/>
      <c r="EE489" s="276"/>
      <c r="EF489" s="276"/>
      <c r="EG489" s="276"/>
      <c r="EH489" s="276"/>
      <c r="EI489" s="276"/>
      <c r="EJ489" s="276"/>
      <c r="EK489" s="276"/>
      <c r="EL489" s="276"/>
      <c r="EM489" s="276"/>
      <c r="EN489" s="276"/>
      <c r="EO489" s="276"/>
      <c r="EP489" s="276"/>
      <c r="EQ489" s="276"/>
      <c r="ER489" s="276"/>
      <c r="ES489" s="276"/>
      <c r="ET489" s="276"/>
    </row>
    <row r="490" spans="41:150" x14ac:dyDescent="0.25">
      <c r="AO490" s="276"/>
      <c r="AP490" s="276"/>
      <c r="BS490" s="276"/>
      <c r="BT490" s="277"/>
      <c r="BU490" s="276"/>
      <c r="BV490" s="277"/>
      <c r="BW490" s="276"/>
      <c r="BX490" s="277"/>
      <c r="BY490" s="276"/>
      <c r="BZ490" s="276"/>
      <c r="CA490" s="277"/>
      <c r="CB490" s="276"/>
      <c r="CC490" s="276"/>
      <c r="CD490" s="276"/>
      <c r="CE490" s="276"/>
      <c r="CF490" s="276"/>
      <c r="CG490" s="276"/>
      <c r="CH490" s="276"/>
      <c r="CI490" s="277"/>
      <c r="CJ490" s="276"/>
      <c r="CK490" s="277"/>
      <c r="CL490" s="276"/>
      <c r="CM490" s="277"/>
      <c r="CN490" s="276"/>
      <c r="CO490" s="277"/>
      <c r="CP490" s="276"/>
      <c r="CQ490" s="277"/>
      <c r="CR490" s="276"/>
      <c r="CS490" s="276"/>
      <c r="CT490" s="277"/>
      <c r="CU490" s="276"/>
      <c r="CV490" s="276"/>
      <c r="CW490" s="277"/>
      <c r="CX490" s="276"/>
      <c r="CY490" s="276"/>
      <c r="CZ490" s="276"/>
      <c r="DA490" s="276"/>
      <c r="DB490" s="277"/>
      <c r="DC490" s="276"/>
      <c r="DD490" s="276"/>
      <c r="DE490" s="277"/>
      <c r="DF490" s="276"/>
      <c r="DG490" s="276"/>
      <c r="DH490" s="277"/>
      <c r="DI490" s="276"/>
      <c r="DJ490" s="276"/>
      <c r="DK490" s="276"/>
      <c r="DL490" s="276"/>
      <c r="DM490" s="277"/>
      <c r="DN490" s="276"/>
      <c r="DO490" s="276"/>
      <c r="DP490" s="277"/>
      <c r="DQ490" s="276"/>
      <c r="DR490" s="276"/>
      <c r="DS490" s="276"/>
      <c r="DT490" s="276"/>
      <c r="DU490" s="276"/>
      <c r="DV490" s="276"/>
      <c r="DW490" s="276"/>
      <c r="DX490" s="276"/>
      <c r="DY490" s="276"/>
      <c r="DZ490" s="276"/>
      <c r="EA490" s="276"/>
      <c r="EB490" s="276"/>
      <c r="EC490" s="276"/>
      <c r="ED490" s="276"/>
      <c r="EE490" s="276"/>
      <c r="EF490" s="276"/>
      <c r="EG490" s="276"/>
      <c r="EH490" s="276"/>
      <c r="EI490" s="276"/>
      <c r="EJ490" s="276"/>
      <c r="EK490" s="276"/>
      <c r="EL490" s="276"/>
      <c r="EM490" s="276"/>
      <c r="EN490" s="276"/>
      <c r="EO490" s="276"/>
      <c r="EP490" s="276"/>
      <c r="EQ490" s="276"/>
      <c r="ER490" s="276"/>
      <c r="ES490" s="276"/>
      <c r="ET490" s="276"/>
    </row>
    <row r="491" spans="41:150" x14ac:dyDescent="0.25">
      <c r="AO491" s="276"/>
      <c r="AP491" s="276"/>
      <c r="BS491" s="276"/>
      <c r="BT491" s="277"/>
      <c r="BU491" s="276"/>
      <c r="BV491" s="277"/>
      <c r="BW491" s="276"/>
      <c r="BX491" s="277"/>
      <c r="BY491" s="276"/>
      <c r="BZ491" s="276"/>
      <c r="CA491" s="277"/>
      <c r="CB491" s="276"/>
      <c r="CC491" s="276"/>
      <c r="CD491" s="276"/>
      <c r="CE491" s="276"/>
      <c r="CF491" s="276"/>
      <c r="CG491" s="276"/>
      <c r="CH491" s="276"/>
      <c r="CI491" s="277"/>
      <c r="CJ491" s="276"/>
      <c r="CK491" s="277"/>
      <c r="CL491" s="276"/>
      <c r="CM491" s="277"/>
      <c r="CN491" s="276"/>
      <c r="CO491" s="277"/>
      <c r="CP491" s="276"/>
      <c r="CQ491" s="277"/>
      <c r="CR491" s="276"/>
      <c r="CS491" s="276"/>
      <c r="CT491" s="277"/>
      <c r="CU491" s="276"/>
      <c r="CV491" s="276"/>
      <c r="CW491" s="277"/>
      <c r="CX491" s="276"/>
      <c r="CY491" s="276"/>
      <c r="CZ491" s="276"/>
      <c r="DA491" s="276"/>
      <c r="DB491" s="277"/>
      <c r="DC491" s="276"/>
      <c r="DD491" s="276"/>
      <c r="DE491" s="277"/>
      <c r="DF491" s="276"/>
      <c r="DG491" s="276"/>
      <c r="DH491" s="277"/>
      <c r="DI491" s="276"/>
      <c r="DJ491" s="276"/>
      <c r="DK491" s="276"/>
      <c r="DL491" s="276"/>
      <c r="DM491" s="277"/>
      <c r="DN491" s="276"/>
      <c r="DO491" s="276"/>
      <c r="DP491" s="277"/>
      <c r="DQ491" s="276"/>
      <c r="DR491" s="276"/>
      <c r="DS491" s="276"/>
      <c r="DT491" s="276"/>
      <c r="DU491" s="276"/>
      <c r="DV491" s="276"/>
      <c r="DW491" s="276"/>
      <c r="DX491" s="276"/>
      <c r="DY491" s="276"/>
      <c r="DZ491" s="276"/>
      <c r="EA491" s="276"/>
      <c r="EB491" s="276"/>
      <c r="EC491" s="276"/>
      <c r="ED491" s="276"/>
      <c r="EE491" s="276"/>
      <c r="EF491" s="276"/>
      <c r="EG491" s="276"/>
      <c r="EH491" s="276"/>
      <c r="EI491" s="276"/>
      <c r="EJ491" s="276"/>
      <c r="EK491" s="276"/>
      <c r="EL491" s="276"/>
      <c r="EM491" s="276"/>
      <c r="EN491" s="276"/>
      <c r="EO491" s="276"/>
      <c r="EP491" s="276"/>
      <c r="EQ491" s="276"/>
      <c r="ER491" s="276"/>
      <c r="ES491" s="276"/>
      <c r="ET491" s="276"/>
    </row>
    <row r="492" spans="41:150" x14ac:dyDescent="0.25">
      <c r="AO492" s="276"/>
      <c r="AP492" s="276"/>
      <c r="BS492" s="276"/>
      <c r="BT492" s="277"/>
      <c r="BU492" s="276"/>
      <c r="BV492" s="277"/>
      <c r="BW492" s="276"/>
      <c r="BX492" s="277"/>
      <c r="BY492" s="276"/>
      <c r="BZ492" s="276"/>
      <c r="CA492" s="277"/>
      <c r="CB492" s="276"/>
      <c r="CC492" s="276"/>
      <c r="CD492" s="276"/>
      <c r="CE492" s="276"/>
      <c r="CF492" s="276"/>
      <c r="CG492" s="276"/>
      <c r="CH492" s="276"/>
      <c r="CI492" s="277"/>
      <c r="CJ492" s="276"/>
      <c r="CK492" s="277"/>
      <c r="CL492" s="276"/>
      <c r="CM492" s="277"/>
      <c r="CN492" s="276"/>
      <c r="CO492" s="277"/>
      <c r="CP492" s="276"/>
      <c r="CQ492" s="277"/>
      <c r="CR492" s="276"/>
      <c r="CS492" s="276"/>
      <c r="CT492" s="277"/>
      <c r="CU492" s="276"/>
      <c r="CV492" s="276"/>
      <c r="CW492" s="277"/>
      <c r="CX492" s="276"/>
      <c r="CY492" s="276"/>
      <c r="CZ492" s="276"/>
      <c r="DA492" s="276"/>
      <c r="DB492" s="277"/>
      <c r="DC492" s="276"/>
      <c r="DD492" s="276"/>
      <c r="DE492" s="277"/>
      <c r="DF492" s="276"/>
      <c r="DG492" s="276"/>
      <c r="DH492" s="277"/>
      <c r="DI492" s="276"/>
      <c r="DJ492" s="276"/>
      <c r="DK492" s="276"/>
      <c r="DL492" s="276"/>
      <c r="DM492" s="277"/>
      <c r="DN492" s="276"/>
      <c r="DO492" s="276"/>
      <c r="DP492" s="277"/>
      <c r="DQ492" s="276"/>
      <c r="DR492" s="276"/>
      <c r="DS492" s="276"/>
      <c r="DT492" s="276"/>
      <c r="DU492" s="276"/>
      <c r="DV492" s="276"/>
      <c r="DW492" s="276"/>
      <c r="DX492" s="276"/>
      <c r="DY492" s="276"/>
      <c r="DZ492" s="276"/>
      <c r="EA492" s="276"/>
      <c r="EB492" s="276"/>
      <c r="EC492" s="276"/>
      <c r="ED492" s="276"/>
      <c r="EE492" s="276"/>
      <c r="EF492" s="276"/>
      <c r="EG492" s="276"/>
      <c r="EH492" s="276"/>
      <c r="EI492" s="276"/>
      <c r="EJ492" s="276"/>
      <c r="EK492" s="276"/>
      <c r="EL492" s="276"/>
      <c r="EM492" s="276"/>
      <c r="EN492" s="276"/>
      <c r="EO492" s="276"/>
      <c r="EP492" s="276"/>
      <c r="EQ492" s="276"/>
      <c r="ER492" s="276"/>
      <c r="ES492" s="276"/>
      <c r="ET492" s="276"/>
    </row>
    <row r="493" spans="41:150" x14ac:dyDescent="0.25">
      <c r="AO493" s="276"/>
      <c r="AP493" s="276"/>
      <c r="BS493" s="276"/>
      <c r="BT493" s="277"/>
      <c r="BU493" s="276"/>
      <c r="BV493" s="277"/>
      <c r="BW493" s="276"/>
      <c r="BX493" s="277"/>
      <c r="BY493" s="276"/>
      <c r="BZ493" s="276"/>
      <c r="CA493" s="277"/>
      <c r="CB493" s="276"/>
      <c r="CC493" s="276"/>
      <c r="CD493" s="276"/>
      <c r="CE493" s="276"/>
      <c r="CF493" s="276"/>
      <c r="CG493" s="276"/>
      <c r="CH493" s="276"/>
      <c r="CI493" s="277"/>
      <c r="CJ493" s="276"/>
      <c r="CK493" s="277"/>
      <c r="CL493" s="276"/>
      <c r="CM493" s="277"/>
      <c r="CN493" s="276"/>
      <c r="CO493" s="277"/>
      <c r="CP493" s="276"/>
      <c r="CQ493" s="277"/>
      <c r="CR493" s="276"/>
      <c r="CS493" s="276"/>
      <c r="CT493" s="277"/>
      <c r="CU493" s="276"/>
      <c r="CV493" s="276"/>
      <c r="CW493" s="277"/>
      <c r="CX493" s="276"/>
      <c r="CY493" s="276"/>
      <c r="CZ493" s="276"/>
      <c r="DA493" s="276"/>
      <c r="DB493" s="277"/>
      <c r="DC493" s="276"/>
      <c r="DD493" s="276"/>
      <c r="DE493" s="277"/>
      <c r="DF493" s="276"/>
      <c r="DG493" s="276"/>
      <c r="DH493" s="277"/>
      <c r="DI493" s="276"/>
      <c r="DJ493" s="276"/>
      <c r="DK493" s="276"/>
      <c r="DL493" s="276"/>
      <c r="DM493" s="277"/>
      <c r="DN493" s="276"/>
      <c r="DO493" s="276"/>
      <c r="DP493" s="277"/>
      <c r="DQ493" s="276"/>
      <c r="DR493" s="276"/>
      <c r="DS493" s="276"/>
      <c r="DT493" s="276"/>
      <c r="DU493" s="276"/>
      <c r="DV493" s="276"/>
      <c r="DW493" s="276"/>
      <c r="DX493" s="276"/>
      <c r="DY493" s="276"/>
      <c r="DZ493" s="276"/>
      <c r="EA493" s="276"/>
      <c r="EB493" s="276"/>
      <c r="EC493" s="276"/>
      <c r="ED493" s="276"/>
      <c r="EE493" s="276"/>
      <c r="EF493" s="276"/>
      <c r="EG493" s="276"/>
      <c r="EH493" s="276"/>
      <c r="EI493" s="276"/>
      <c r="EJ493" s="276"/>
      <c r="EK493" s="276"/>
      <c r="EL493" s="276"/>
      <c r="EM493" s="276"/>
      <c r="EN493" s="276"/>
      <c r="EO493" s="276"/>
      <c r="EP493" s="276"/>
      <c r="EQ493" s="276"/>
      <c r="ER493" s="276"/>
      <c r="ES493" s="276"/>
      <c r="ET493" s="276"/>
    </row>
    <row r="494" spans="41:150" x14ac:dyDescent="0.25">
      <c r="AO494" s="276"/>
      <c r="AP494" s="276"/>
      <c r="BS494" s="276"/>
      <c r="BT494" s="277"/>
      <c r="BU494" s="276"/>
      <c r="BV494" s="277"/>
      <c r="BW494" s="276"/>
      <c r="BX494" s="277"/>
      <c r="BY494" s="276"/>
      <c r="BZ494" s="276"/>
      <c r="CA494" s="277"/>
      <c r="CB494" s="276"/>
      <c r="CC494" s="276"/>
      <c r="CD494" s="276"/>
      <c r="CE494" s="276"/>
      <c r="CF494" s="276"/>
      <c r="CG494" s="276"/>
      <c r="CH494" s="276"/>
      <c r="CI494" s="277"/>
      <c r="CJ494" s="276"/>
      <c r="CK494" s="277"/>
      <c r="CL494" s="276"/>
      <c r="CM494" s="277"/>
      <c r="CN494" s="276"/>
      <c r="CO494" s="277"/>
      <c r="CP494" s="276"/>
      <c r="CQ494" s="277"/>
      <c r="CR494" s="276"/>
      <c r="CS494" s="276"/>
      <c r="CT494" s="277"/>
      <c r="CU494" s="276"/>
      <c r="CV494" s="276"/>
      <c r="CW494" s="277"/>
      <c r="CX494" s="276"/>
      <c r="CY494" s="276"/>
      <c r="CZ494" s="276"/>
      <c r="DA494" s="276"/>
      <c r="DB494" s="277"/>
      <c r="DC494" s="276"/>
      <c r="DD494" s="276"/>
      <c r="DE494" s="277"/>
      <c r="DF494" s="276"/>
      <c r="DG494" s="276"/>
      <c r="DH494" s="277"/>
      <c r="DI494" s="276"/>
      <c r="DJ494" s="276"/>
      <c r="DK494" s="276"/>
      <c r="DL494" s="276"/>
      <c r="DM494" s="277"/>
      <c r="DN494" s="276"/>
      <c r="DO494" s="276"/>
      <c r="DP494" s="277"/>
      <c r="DQ494" s="276"/>
      <c r="DR494" s="276"/>
      <c r="DS494" s="276"/>
      <c r="DT494" s="276"/>
      <c r="DU494" s="276"/>
      <c r="DV494" s="276"/>
      <c r="DW494" s="276"/>
      <c r="DX494" s="276"/>
      <c r="DY494" s="276"/>
      <c r="DZ494" s="276"/>
      <c r="EA494" s="276"/>
      <c r="EB494" s="276"/>
      <c r="EC494" s="276"/>
      <c r="ED494" s="276"/>
      <c r="EE494" s="276"/>
      <c r="EF494" s="276"/>
      <c r="EG494" s="276"/>
      <c r="EH494" s="276"/>
      <c r="EI494" s="276"/>
      <c r="EJ494" s="276"/>
      <c r="EK494" s="276"/>
      <c r="EL494" s="276"/>
      <c r="EM494" s="276"/>
      <c r="EN494" s="276"/>
      <c r="EO494" s="276"/>
      <c r="EP494" s="276"/>
      <c r="EQ494" s="276"/>
      <c r="ER494" s="276"/>
      <c r="ES494" s="276"/>
      <c r="ET494" s="276"/>
    </row>
    <row r="495" spans="41:150" x14ac:dyDescent="0.25">
      <c r="AO495" s="276"/>
      <c r="AP495" s="276"/>
      <c r="BS495" s="276"/>
      <c r="BT495" s="277"/>
      <c r="BU495" s="276"/>
      <c r="BV495" s="277"/>
      <c r="BW495" s="276"/>
      <c r="BX495" s="277"/>
      <c r="BY495" s="276"/>
      <c r="BZ495" s="276"/>
      <c r="CA495" s="277"/>
      <c r="CB495" s="276"/>
      <c r="CC495" s="276"/>
      <c r="CD495" s="276"/>
      <c r="CE495" s="276"/>
      <c r="CF495" s="276"/>
      <c r="CG495" s="276"/>
      <c r="CH495" s="276"/>
      <c r="CI495" s="277"/>
      <c r="CJ495" s="276"/>
      <c r="CK495" s="277"/>
      <c r="CL495" s="276"/>
      <c r="CM495" s="277"/>
      <c r="CN495" s="276"/>
      <c r="CO495" s="277"/>
      <c r="CP495" s="276"/>
      <c r="CQ495" s="277"/>
      <c r="CR495" s="276"/>
      <c r="CS495" s="276"/>
      <c r="CT495" s="277"/>
      <c r="CU495" s="276"/>
      <c r="CV495" s="276"/>
      <c r="CW495" s="277"/>
      <c r="CX495" s="276"/>
      <c r="CY495" s="276"/>
      <c r="CZ495" s="276"/>
      <c r="DA495" s="276"/>
      <c r="DB495" s="277"/>
      <c r="DC495" s="276"/>
      <c r="DD495" s="276"/>
      <c r="DE495" s="277"/>
      <c r="DF495" s="276"/>
      <c r="DG495" s="276"/>
      <c r="DH495" s="277"/>
      <c r="DI495" s="276"/>
      <c r="DJ495" s="276"/>
      <c r="DK495" s="276"/>
      <c r="DL495" s="276"/>
      <c r="DM495" s="277"/>
      <c r="DN495" s="276"/>
      <c r="DO495" s="276"/>
      <c r="DP495" s="277"/>
      <c r="DQ495" s="276"/>
      <c r="DR495" s="276"/>
      <c r="DS495" s="276"/>
      <c r="DT495" s="276"/>
      <c r="DU495" s="276"/>
      <c r="DV495" s="276"/>
      <c r="DW495" s="276"/>
      <c r="DX495" s="276"/>
      <c r="DY495" s="276"/>
      <c r="DZ495" s="276"/>
      <c r="EA495" s="276"/>
      <c r="EB495" s="276"/>
      <c r="EC495" s="276"/>
      <c r="ED495" s="276"/>
      <c r="EE495" s="276"/>
      <c r="EF495" s="276"/>
      <c r="EG495" s="276"/>
      <c r="EH495" s="276"/>
      <c r="EI495" s="276"/>
      <c r="EJ495" s="276"/>
      <c r="EK495" s="276"/>
      <c r="EL495" s="276"/>
      <c r="EM495" s="276"/>
      <c r="EN495" s="276"/>
      <c r="EO495" s="276"/>
      <c r="EP495" s="276"/>
      <c r="EQ495" s="276"/>
      <c r="ER495" s="276"/>
      <c r="ES495" s="276"/>
      <c r="ET495" s="276"/>
    </row>
    <row r="496" spans="41:150" x14ac:dyDescent="0.25">
      <c r="AO496" s="276"/>
      <c r="AP496" s="276"/>
      <c r="BS496" s="276"/>
      <c r="BT496" s="277"/>
      <c r="BU496" s="276"/>
      <c r="BV496" s="277"/>
      <c r="BW496" s="276"/>
      <c r="BX496" s="277"/>
      <c r="BY496" s="276"/>
      <c r="BZ496" s="276"/>
      <c r="CA496" s="277"/>
      <c r="CB496" s="276"/>
      <c r="CC496" s="276"/>
      <c r="CD496" s="276"/>
      <c r="CE496" s="276"/>
      <c r="CF496" s="276"/>
      <c r="CG496" s="276"/>
      <c r="CH496" s="276"/>
      <c r="CI496" s="277"/>
      <c r="CJ496" s="276"/>
      <c r="CK496" s="277"/>
      <c r="CL496" s="276"/>
      <c r="CM496" s="277"/>
      <c r="CN496" s="276"/>
      <c r="CO496" s="277"/>
      <c r="CP496" s="276"/>
      <c r="CQ496" s="277"/>
      <c r="CR496" s="276"/>
      <c r="CS496" s="276"/>
      <c r="CT496" s="277"/>
      <c r="CU496" s="276"/>
      <c r="CV496" s="276"/>
      <c r="CW496" s="277"/>
      <c r="CX496" s="276"/>
      <c r="CY496" s="276"/>
      <c r="CZ496" s="276"/>
      <c r="DA496" s="276"/>
      <c r="DB496" s="277"/>
      <c r="DC496" s="276"/>
      <c r="DD496" s="276"/>
      <c r="DE496" s="277"/>
      <c r="DF496" s="276"/>
      <c r="DG496" s="276"/>
      <c r="DH496" s="277"/>
      <c r="DI496" s="276"/>
      <c r="DJ496" s="276"/>
      <c r="DK496" s="276"/>
      <c r="DL496" s="276"/>
      <c r="DM496" s="277"/>
      <c r="DN496" s="276"/>
      <c r="DO496" s="276"/>
      <c r="DP496" s="277"/>
      <c r="DQ496" s="276"/>
      <c r="DR496" s="276"/>
      <c r="DS496" s="276"/>
      <c r="DT496" s="276"/>
      <c r="DU496" s="276"/>
      <c r="DV496" s="276"/>
      <c r="DW496" s="276"/>
      <c r="DX496" s="276"/>
      <c r="DY496" s="276"/>
      <c r="DZ496" s="276"/>
      <c r="EA496" s="276"/>
      <c r="EB496" s="276"/>
      <c r="EC496" s="276"/>
      <c r="ED496" s="276"/>
      <c r="EE496" s="276"/>
      <c r="EF496" s="276"/>
      <c r="EG496" s="276"/>
      <c r="EH496" s="276"/>
      <c r="EI496" s="276"/>
      <c r="EJ496" s="276"/>
      <c r="EK496" s="276"/>
      <c r="EL496" s="276"/>
      <c r="EM496" s="276"/>
      <c r="EN496" s="276"/>
      <c r="EO496" s="276"/>
      <c r="EP496" s="276"/>
      <c r="EQ496" s="276"/>
      <c r="ER496" s="276"/>
      <c r="ES496" s="276"/>
      <c r="ET496" s="276"/>
    </row>
    <row r="497" spans="41:150" x14ac:dyDescent="0.25">
      <c r="AO497" s="276"/>
      <c r="AP497" s="276"/>
      <c r="BS497" s="276"/>
      <c r="BT497" s="277"/>
      <c r="BU497" s="276"/>
      <c r="BV497" s="277"/>
      <c r="BW497" s="276"/>
      <c r="BX497" s="277"/>
      <c r="BY497" s="276"/>
      <c r="BZ497" s="276"/>
      <c r="CA497" s="277"/>
      <c r="CB497" s="276"/>
      <c r="CC497" s="276"/>
      <c r="CD497" s="276"/>
      <c r="CE497" s="276"/>
      <c r="CF497" s="276"/>
      <c r="CG497" s="276"/>
      <c r="CH497" s="276"/>
      <c r="CI497" s="277"/>
      <c r="CJ497" s="276"/>
      <c r="CK497" s="277"/>
      <c r="CL497" s="276"/>
      <c r="CM497" s="277"/>
      <c r="CN497" s="276"/>
      <c r="CO497" s="277"/>
      <c r="CP497" s="276"/>
      <c r="CQ497" s="277"/>
      <c r="CR497" s="276"/>
      <c r="CS497" s="276"/>
      <c r="CT497" s="277"/>
      <c r="CU497" s="276"/>
      <c r="CV497" s="276"/>
      <c r="CW497" s="277"/>
      <c r="CX497" s="276"/>
      <c r="CY497" s="276"/>
      <c r="CZ497" s="276"/>
      <c r="DA497" s="276"/>
      <c r="DB497" s="277"/>
      <c r="DC497" s="276"/>
      <c r="DD497" s="276"/>
      <c r="DE497" s="277"/>
      <c r="DF497" s="276"/>
      <c r="DG497" s="276"/>
      <c r="DH497" s="277"/>
      <c r="DI497" s="276"/>
      <c r="DJ497" s="276"/>
      <c r="DK497" s="276"/>
      <c r="DL497" s="276"/>
      <c r="DM497" s="277"/>
      <c r="DN497" s="276"/>
      <c r="DO497" s="276"/>
      <c r="DP497" s="277"/>
      <c r="DQ497" s="276"/>
      <c r="DR497" s="276"/>
      <c r="DS497" s="276"/>
      <c r="DT497" s="276"/>
      <c r="DU497" s="276"/>
      <c r="DV497" s="276"/>
      <c r="DW497" s="276"/>
      <c r="DX497" s="276"/>
      <c r="DY497" s="276"/>
      <c r="DZ497" s="276"/>
      <c r="EA497" s="276"/>
      <c r="EB497" s="276"/>
      <c r="EC497" s="276"/>
      <c r="ED497" s="276"/>
      <c r="EE497" s="276"/>
      <c r="EF497" s="276"/>
      <c r="EG497" s="276"/>
      <c r="EH497" s="276"/>
      <c r="EI497" s="276"/>
      <c r="EJ497" s="276"/>
      <c r="EK497" s="276"/>
      <c r="EL497" s="276"/>
      <c r="EM497" s="276"/>
      <c r="EN497" s="276"/>
      <c r="EO497" s="276"/>
      <c r="EP497" s="276"/>
      <c r="EQ497" s="276"/>
      <c r="ER497" s="276"/>
      <c r="ES497" s="276"/>
      <c r="ET497" s="276"/>
    </row>
    <row r="498" spans="41:150" x14ac:dyDescent="0.25">
      <c r="AO498" s="276"/>
      <c r="AP498" s="276"/>
      <c r="BS498" s="276"/>
      <c r="BT498" s="277"/>
      <c r="BU498" s="276"/>
      <c r="BV498" s="277"/>
      <c r="BW498" s="276"/>
      <c r="BX498" s="277"/>
      <c r="BY498" s="276"/>
      <c r="BZ498" s="276"/>
      <c r="CA498" s="277"/>
      <c r="CB498" s="276"/>
      <c r="CC498" s="276"/>
      <c r="CD498" s="276"/>
      <c r="CE498" s="276"/>
      <c r="CF498" s="276"/>
      <c r="CG498" s="276"/>
      <c r="CH498" s="276"/>
      <c r="CI498" s="277"/>
      <c r="CJ498" s="276"/>
      <c r="CK498" s="277"/>
      <c r="CL498" s="276"/>
      <c r="CM498" s="277"/>
      <c r="CN498" s="276"/>
      <c r="CO498" s="277"/>
      <c r="CP498" s="276"/>
      <c r="CQ498" s="277"/>
      <c r="CR498" s="276"/>
      <c r="CS498" s="276"/>
      <c r="CT498" s="277"/>
      <c r="CU498" s="276"/>
      <c r="CV498" s="276"/>
      <c r="CW498" s="277"/>
      <c r="CX498" s="276"/>
      <c r="CY498" s="276"/>
      <c r="CZ498" s="276"/>
      <c r="DA498" s="276"/>
      <c r="DB498" s="277"/>
      <c r="DC498" s="276"/>
      <c r="DD498" s="276"/>
      <c r="DE498" s="277"/>
      <c r="DF498" s="276"/>
      <c r="DG498" s="276"/>
      <c r="DH498" s="277"/>
      <c r="DI498" s="276"/>
      <c r="DJ498" s="276"/>
      <c r="DK498" s="276"/>
      <c r="DL498" s="276"/>
      <c r="DM498" s="277"/>
      <c r="DN498" s="276"/>
      <c r="DO498" s="276"/>
      <c r="DP498" s="277"/>
      <c r="DQ498" s="276"/>
      <c r="DR498" s="276"/>
      <c r="DS498" s="276"/>
      <c r="DT498" s="276"/>
      <c r="DU498" s="276"/>
      <c r="DV498" s="276"/>
      <c r="DW498" s="276"/>
      <c r="DX498" s="276"/>
      <c r="DY498" s="276"/>
      <c r="DZ498" s="276"/>
      <c r="EA498" s="276"/>
      <c r="EB498" s="276"/>
      <c r="EC498" s="276"/>
      <c r="ED498" s="276"/>
      <c r="EE498" s="276"/>
      <c r="EF498" s="276"/>
      <c r="EG498" s="276"/>
      <c r="EH498" s="276"/>
      <c r="EI498" s="276"/>
      <c r="EJ498" s="276"/>
      <c r="EK498" s="276"/>
      <c r="EL498" s="276"/>
      <c r="EM498" s="276"/>
      <c r="EN498" s="276"/>
      <c r="EO498" s="276"/>
      <c r="EP498" s="276"/>
      <c r="EQ498" s="276"/>
      <c r="ER498" s="276"/>
      <c r="ES498" s="276"/>
      <c r="ET498" s="276"/>
    </row>
    <row r="499" spans="41:150" x14ac:dyDescent="0.25">
      <c r="AO499" s="276"/>
      <c r="AP499" s="276"/>
      <c r="BS499" s="276"/>
      <c r="BT499" s="277"/>
      <c r="BU499" s="276"/>
      <c r="BV499" s="277"/>
      <c r="BW499" s="276"/>
      <c r="BX499" s="277"/>
      <c r="BY499" s="276"/>
      <c r="BZ499" s="276"/>
      <c r="CA499" s="277"/>
      <c r="CB499" s="276"/>
      <c r="CC499" s="276"/>
      <c r="CD499" s="276"/>
      <c r="CE499" s="276"/>
      <c r="CF499" s="276"/>
      <c r="CG499" s="276"/>
      <c r="CH499" s="276"/>
      <c r="CI499" s="277"/>
      <c r="CJ499" s="276"/>
      <c r="CK499" s="277"/>
      <c r="CL499" s="276"/>
      <c r="CM499" s="277"/>
      <c r="CN499" s="276"/>
      <c r="CO499" s="277"/>
      <c r="CP499" s="276"/>
      <c r="CQ499" s="277"/>
      <c r="CR499" s="276"/>
      <c r="CS499" s="276"/>
      <c r="CT499" s="277"/>
      <c r="CU499" s="276"/>
      <c r="CV499" s="276"/>
      <c r="CW499" s="277"/>
      <c r="CX499" s="276"/>
      <c r="CY499" s="276"/>
      <c r="CZ499" s="276"/>
      <c r="DA499" s="276"/>
      <c r="DB499" s="277"/>
      <c r="DC499" s="276"/>
      <c r="DD499" s="276"/>
      <c r="DE499" s="277"/>
      <c r="DF499" s="276"/>
      <c r="DG499" s="276"/>
      <c r="DH499" s="277"/>
      <c r="DI499" s="276"/>
      <c r="DJ499" s="276"/>
      <c r="DK499" s="276"/>
      <c r="DL499" s="276"/>
      <c r="DM499" s="277"/>
      <c r="DN499" s="276"/>
      <c r="DO499" s="276"/>
      <c r="DP499" s="277"/>
      <c r="DQ499" s="276"/>
      <c r="DR499" s="276"/>
      <c r="DS499" s="276"/>
      <c r="DT499" s="276"/>
      <c r="DU499" s="276"/>
      <c r="DV499" s="276"/>
      <c r="DW499" s="276"/>
      <c r="DX499" s="276"/>
      <c r="DY499" s="276"/>
      <c r="DZ499" s="276"/>
      <c r="EA499" s="276"/>
      <c r="EB499" s="276"/>
      <c r="EC499" s="276"/>
      <c r="ED499" s="276"/>
      <c r="EE499" s="276"/>
      <c r="EF499" s="276"/>
      <c r="EG499" s="276"/>
      <c r="EH499" s="276"/>
      <c r="EI499" s="276"/>
      <c r="EJ499" s="276"/>
      <c r="EK499" s="276"/>
      <c r="EL499" s="276"/>
      <c r="EM499" s="276"/>
      <c r="EN499" s="276"/>
      <c r="EO499" s="276"/>
      <c r="EP499" s="276"/>
      <c r="EQ499" s="276"/>
      <c r="ER499" s="276"/>
      <c r="ES499" s="276"/>
      <c r="ET499" s="276"/>
    </row>
    <row r="500" spans="41:150" x14ac:dyDescent="0.25">
      <c r="AO500" s="276"/>
      <c r="AP500" s="276"/>
      <c r="BS500" s="276"/>
      <c r="BT500" s="277"/>
      <c r="BU500" s="276"/>
      <c r="BV500" s="277"/>
      <c r="BW500" s="276"/>
      <c r="BX500" s="277"/>
      <c r="BY500" s="276"/>
      <c r="BZ500" s="276"/>
      <c r="CA500" s="277"/>
      <c r="CB500" s="276"/>
      <c r="CC500" s="276"/>
      <c r="CD500" s="276"/>
      <c r="CE500" s="276"/>
      <c r="CF500" s="276"/>
      <c r="CG500" s="276"/>
      <c r="CH500" s="276"/>
      <c r="CI500" s="277"/>
      <c r="CJ500" s="276"/>
      <c r="CK500" s="277"/>
      <c r="CL500" s="276"/>
      <c r="CM500" s="277"/>
      <c r="CN500" s="276"/>
      <c r="CO500" s="277"/>
      <c r="CP500" s="276"/>
      <c r="CQ500" s="277"/>
      <c r="CR500" s="276"/>
      <c r="CS500" s="276"/>
      <c r="CT500" s="277"/>
      <c r="CU500" s="276"/>
      <c r="CV500" s="276"/>
      <c r="CW500" s="277"/>
      <c r="CX500" s="276"/>
      <c r="CY500" s="276"/>
      <c r="CZ500" s="276"/>
      <c r="DA500" s="276"/>
      <c r="DB500" s="277"/>
      <c r="DC500" s="276"/>
      <c r="DD500" s="276"/>
      <c r="DE500" s="277"/>
      <c r="DF500" s="276"/>
      <c r="DG500" s="276"/>
      <c r="DH500" s="277"/>
      <c r="DI500" s="276"/>
      <c r="DJ500" s="276"/>
      <c r="DK500" s="276"/>
      <c r="DL500" s="276"/>
      <c r="DM500" s="277"/>
      <c r="DN500" s="276"/>
      <c r="DO500" s="276"/>
      <c r="DP500" s="277"/>
      <c r="DQ500" s="276"/>
      <c r="DR500" s="276"/>
      <c r="DS500" s="276"/>
      <c r="DT500" s="276"/>
      <c r="DU500" s="276"/>
      <c r="DV500" s="276"/>
      <c r="DW500" s="276"/>
      <c r="DX500" s="276"/>
      <c r="DY500" s="276"/>
      <c r="DZ500" s="276"/>
      <c r="EA500" s="276"/>
      <c r="EB500" s="276"/>
      <c r="EC500" s="276"/>
      <c r="ED500" s="276"/>
      <c r="EE500" s="276"/>
      <c r="EF500" s="276"/>
      <c r="EG500" s="276"/>
      <c r="EH500" s="276"/>
      <c r="EI500" s="276"/>
      <c r="EJ500" s="276"/>
      <c r="EK500" s="276"/>
      <c r="EL500" s="276"/>
      <c r="EM500" s="276"/>
      <c r="EN500" s="276"/>
      <c r="EO500" s="276"/>
      <c r="EP500" s="276"/>
      <c r="EQ500" s="276"/>
      <c r="ER500" s="276"/>
      <c r="ES500" s="276"/>
      <c r="ET500" s="276"/>
    </row>
    <row r="501" spans="41:150" x14ac:dyDescent="0.25">
      <c r="AO501" s="276"/>
      <c r="AP501" s="276"/>
      <c r="BS501" s="276"/>
      <c r="BT501" s="277"/>
      <c r="BU501" s="276"/>
      <c r="BV501" s="277"/>
      <c r="BW501" s="276"/>
      <c r="BX501" s="277"/>
      <c r="BY501" s="276"/>
      <c r="BZ501" s="276"/>
      <c r="CA501" s="277"/>
      <c r="CB501" s="276"/>
      <c r="CC501" s="276"/>
      <c r="CD501" s="276"/>
      <c r="CE501" s="276"/>
      <c r="CF501" s="276"/>
      <c r="CG501" s="276"/>
      <c r="CH501" s="276"/>
      <c r="CI501" s="277"/>
      <c r="CJ501" s="276"/>
      <c r="CK501" s="277"/>
      <c r="CL501" s="276"/>
      <c r="CM501" s="277"/>
      <c r="CN501" s="276"/>
      <c r="CO501" s="277"/>
      <c r="CP501" s="276"/>
      <c r="CQ501" s="277"/>
      <c r="CR501" s="276"/>
      <c r="CS501" s="276"/>
      <c r="CT501" s="277"/>
      <c r="CU501" s="276"/>
      <c r="CV501" s="276"/>
      <c r="CW501" s="277"/>
      <c r="CX501" s="276"/>
      <c r="CY501" s="276"/>
      <c r="CZ501" s="276"/>
      <c r="DA501" s="276"/>
      <c r="DB501" s="277"/>
      <c r="DC501" s="276"/>
      <c r="DD501" s="276"/>
      <c r="DE501" s="277"/>
      <c r="DF501" s="276"/>
      <c r="DG501" s="276"/>
      <c r="DH501" s="277"/>
      <c r="DI501" s="276"/>
      <c r="DJ501" s="276"/>
      <c r="DK501" s="276"/>
      <c r="DL501" s="276"/>
      <c r="DM501" s="277"/>
      <c r="DN501" s="276"/>
      <c r="DO501" s="276"/>
      <c r="DP501" s="277"/>
      <c r="DQ501" s="276"/>
      <c r="DR501" s="276"/>
      <c r="DS501" s="276"/>
      <c r="DT501" s="276"/>
      <c r="DU501" s="276"/>
      <c r="DV501" s="276"/>
      <c r="DW501" s="276"/>
      <c r="DX501" s="276"/>
      <c r="DY501" s="276"/>
      <c r="DZ501" s="276"/>
      <c r="EA501" s="276"/>
      <c r="EB501" s="276"/>
      <c r="EC501" s="276"/>
      <c r="ED501" s="276"/>
      <c r="EE501" s="276"/>
      <c r="EF501" s="276"/>
      <c r="EG501" s="276"/>
      <c r="EH501" s="276"/>
      <c r="EI501" s="276"/>
      <c r="EJ501" s="276"/>
      <c r="EK501" s="276"/>
      <c r="EL501" s="276"/>
      <c r="EM501" s="276"/>
      <c r="EN501" s="276"/>
      <c r="EO501" s="276"/>
      <c r="EP501" s="276"/>
      <c r="EQ501" s="276"/>
      <c r="ER501" s="276"/>
      <c r="ES501" s="276"/>
      <c r="ET501" s="276"/>
    </row>
    <row r="502" spans="41:150" x14ac:dyDescent="0.25">
      <c r="AO502" s="276"/>
      <c r="AP502" s="276"/>
      <c r="BS502" s="276"/>
      <c r="BT502" s="277"/>
      <c r="BU502" s="276"/>
      <c r="BV502" s="277"/>
      <c r="BW502" s="276"/>
      <c r="BX502" s="277"/>
      <c r="BY502" s="276"/>
      <c r="BZ502" s="276"/>
      <c r="CA502" s="277"/>
      <c r="CB502" s="276"/>
      <c r="CC502" s="276"/>
      <c r="CD502" s="276"/>
      <c r="CE502" s="276"/>
      <c r="CF502" s="276"/>
      <c r="CG502" s="276"/>
      <c r="CH502" s="276"/>
      <c r="CI502" s="277"/>
      <c r="CJ502" s="276"/>
      <c r="CK502" s="277"/>
      <c r="CL502" s="276"/>
      <c r="CM502" s="277"/>
      <c r="CN502" s="276"/>
      <c r="CO502" s="277"/>
      <c r="CP502" s="276"/>
      <c r="CQ502" s="277"/>
      <c r="CR502" s="276"/>
      <c r="CS502" s="276"/>
      <c r="CT502" s="277"/>
      <c r="CU502" s="276"/>
      <c r="CV502" s="276"/>
      <c r="CW502" s="277"/>
      <c r="CX502" s="276"/>
      <c r="CY502" s="276"/>
      <c r="CZ502" s="276"/>
      <c r="DA502" s="276"/>
      <c r="DB502" s="277"/>
      <c r="DC502" s="276"/>
      <c r="DD502" s="276"/>
      <c r="DE502" s="277"/>
      <c r="DF502" s="276"/>
      <c r="DG502" s="276"/>
      <c r="DH502" s="277"/>
      <c r="DI502" s="276"/>
      <c r="DJ502" s="276"/>
      <c r="DK502" s="276"/>
      <c r="DL502" s="276"/>
      <c r="DM502" s="277"/>
      <c r="DN502" s="276"/>
      <c r="DO502" s="276"/>
      <c r="DP502" s="277"/>
      <c r="DQ502" s="276"/>
      <c r="DR502" s="276"/>
      <c r="DS502" s="276"/>
      <c r="DT502" s="276"/>
      <c r="DU502" s="276"/>
      <c r="DV502" s="276"/>
      <c r="DW502" s="276"/>
      <c r="DX502" s="276"/>
      <c r="DY502" s="276"/>
      <c r="DZ502" s="276"/>
      <c r="EA502" s="276"/>
      <c r="EB502" s="276"/>
      <c r="EC502" s="276"/>
      <c r="ED502" s="276"/>
      <c r="EE502" s="276"/>
      <c r="EF502" s="276"/>
      <c r="EG502" s="276"/>
      <c r="EH502" s="276"/>
      <c r="EI502" s="276"/>
      <c r="EJ502" s="276"/>
      <c r="EK502" s="276"/>
      <c r="EL502" s="276"/>
      <c r="EM502" s="276"/>
      <c r="EN502" s="276"/>
      <c r="EO502" s="276"/>
      <c r="EP502" s="276"/>
      <c r="EQ502" s="276"/>
      <c r="ER502" s="276"/>
      <c r="ES502" s="276"/>
      <c r="ET502" s="276"/>
    </row>
    <row r="503" spans="41:150" x14ac:dyDescent="0.25">
      <c r="AO503" s="276"/>
      <c r="AP503" s="276"/>
      <c r="BS503" s="276"/>
      <c r="BT503" s="277"/>
      <c r="BU503" s="276"/>
      <c r="BV503" s="277"/>
      <c r="BW503" s="276"/>
      <c r="BX503" s="277"/>
      <c r="BY503" s="276"/>
      <c r="BZ503" s="276"/>
      <c r="CA503" s="277"/>
      <c r="CB503" s="276"/>
      <c r="CC503" s="276"/>
      <c r="CD503" s="276"/>
      <c r="CE503" s="276"/>
      <c r="CF503" s="276"/>
      <c r="CG503" s="276"/>
      <c r="CH503" s="276"/>
      <c r="CI503" s="277"/>
      <c r="CJ503" s="276"/>
      <c r="CK503" s="277"/>
      <c r="CL503" s="276"/>
      <c r="CM503" s="277"/>
      <c r="CN503" s="276"/>
      <c r="CO503" s="277"/>
      <c r="CP503" s="276"/>
      <c r="CQ503" s="277"/>
      <c r="CR503" s="276"/>
      <c r="CS503" s="276"/>
      <c r="CT503" s="277"/>
      <c r="CU503" s="276"/>
      <c r="CV503" s="276"/>
      <c r="CW503" s="277"/>
      <c r="CX503" s="276"/>
      <c r="CY503" s="276"/>
      <c r="CZ503" s="276"/>
      <c r="DA503" s="276"/>
      <c r="DB503" s="277"/>
      <c r="DC503" s="276"/>
      <c r="DD503" s="276"/>
      <c r="DE503" s="277"/>
      <c r="DF503" s="276"/>
      <c r="DG503" s="276"/>
      <c r="DH503" s="277"/>
      <c r="DI503" s="276"/>
      <c r="DJ503" s="276"/>
      <c r="DK503" s="276"/>
      <c r="DL503" s="276"/>
      <c r="DM503" s="277"/>
      <c r="DN503" s="276"/>
      <c r="DO503" s="276"/>
      <c r="DP503" s="277"/>
      <c r="DQ503" s="276"/>
      <c r="DR503" s="276"/>
      <c r="DS503" s="276"/>
      <c r="DT503" s="276"/>
      <c r="DU503" s="276"/>
      <c r="DV503" s="276"/>
      <c r="DW503" s="276"/>
      <c r="DX503" s="276"/>
      <c r="DY503" s="276"/>
      <c r="DZ503" s="276"/>
      <c r="EA503" s="276"/>
      <c r="EB503" s="276"/>
      <c r="EC503" s="276"/>
      <c r="ED503" s="276"/>
      <c r="EE503" s="276"/>
      <c r="EF503" s="276"/>
      <c r="EG503" s="276"/>
      <c r="EH503" s="276"/>
      <c r="EI503" s="276"/>
      <c r="EJ503" s="276"/>
      <c r="EK503" s="276"/>
      <c r="EL503" s="276"/>
      <c r="EM503" s="276"/>
      <c r="EN503" s="276"/>
      <c r="EO503" s="276"/>
      <c r="EP503" s="276"/>
      <c r="EQ503" s="276"/>
      <c r="ER503" s="276"/>
      <c r="ES503" s="276"/>
      <c r="ET503" s="276"/>
    </row>
    <row r="504" spans="41:150" x14ac:dyDescent="0.25">
      <c r="AO504" s="276"/>
      <c r="AP504" s="276"/>
      <c r="BS504" s="276"/>
      <c r="BT504" s="277"/>
      <c r="BU504" s="276"/>
      <c r="BV504" s="277"/>
      <c r="BW504" s="276"/>
      <c r="BX504" s="277"/>
      <c r="BY504" s="276"/>
      <c r="BZ504" s="276"/>
      <c r="CA504" s="277"/>
      <c r="CB504" s="276"/>
      <c r="CC504" s="276"/>
      <c r="CD504" s="276"/>
      <c r="CE504" s="276"/>
      <c r="CF504" s="276"/>
      <c r="CG504" s="276"/>
      <c r="CH504" s="276"/>
      <c r="CI504" s="277"/>
      <c r="CJ504" s="276"/>
      <c r="CK504" s="277"/>
      <c r="CL504" s="276"/>
      <c r="CM504" s="277"/>
      <c r="CN504" s="276"/>
      <c r="CO504" s="277"/>
      <c r="CP504" s="276"/>
      <c r="CQ504" s="277"/>
      <c r="CR504" s="276"/>
      <c r="CS504" s="276"/>
      <c r="CT504" s="277"/>
      <c r="CU504" s="276"/>
      <c r="CV504" s="276"/>
      <c r="CW504" s="277"/>
      <c r="CX504" s="276"/>
      <c r="CY504" s="276"/>
      <c r="CZ504" s="276"/>
      <c r="DA504" s="276"/>
      <c r="DB504" s="277"/>
      <c r="DC504" s="276"/>
      <c r="DD504" s="276"/>
      <c r="DE504" s="277"/>
      <c r="DF504" s="276"/>
      <c r="DG504" s="276"/>
      <c r="DH504" s="277"/>
      <c r="DI504" s="276"/>
      <c r="DJ504" s="276"/>
      <c r="DK504" s="276"/>
      <c r="DL504" s="276"/>
      <c r="DM504" s="277"/>
      <c r="DN504" s="276"/>
      <c r="DO504" s="276"/>
      <c r="DP504" s="277"/>
      <c r="DQ504" s="276"/>
      <c r="DR504" s="276"/>
      <c r="DS504" s="276"/>
      <c r="DT504" s="276"/>
      <c r="DU504" s="276"/>
      <c r="DV504" s="276"/>
      <c r="DW504" s="276"/>
      <c r="DX504" s="276"/>
      <c r="DY504" s="276"/>
      <c r="DZ504" s="276"/>
      <c r="EA504" s="276"/>
      <c r="EB504" s="276"/>
      <c r="EC504" s="276"/>
      <c r="ED504" s="276"/>
      <c r="EE504" s="276"/>
      <c r="EF504" s="276"/>
      <c r="EG504" s="276"/>
      <c r="EH504" s="276"/>
      <c r="EI504" s="276"/>
      <c r="EJ504" s="276"/>
      <c r="EK504" s="276"/>
      <c r="EL504" s="276"/>
      <c r="EM504" s="276"/>
      <c r="EN504" s="276"/>
      <c r="EO504" s="276"/>
      <c r="EP504" s="276"/>
      <c r="EQ504" s="276"/>
      <c r="ER504" s="276"/>
      <c r="ES504" s="276"/>
      <c r="ET504" s="276"/>
    </row>
    <row r="505" spans="41:150" x14ac:dyDescent="0.25">
      <c r="AO505" s="276"/>
      <c r="AP505" s="276"/>
      <c r="BS505" s="276"/>
      <c r="BT505" s="277"/>
      <c r="BU505" s="276"/>
      <c r="BV505" s="277"/>
      <c r="BW505" s="276"/>
      <c r="BX505" s="277"/>
      <c r="BY505" s="276"/>
      <c r="BZ505" s="276"/>
      <c r="CA505" s="277"/>
      <c r="CB505" s="276"/>
      <c r="CC505" s="276"/>
      <c r="CD505" s="276"/>
      <c r="CE505" s="276"/>
      <c r="CF505" s="276"/>
      <c r="CG505" s="276"/>
      <c r="CH505" s="276"/>
      <c r="CI505" s="277"/>
      <c r="CJ505" s="276"/>
      <c r="CK505" s="277"/>
      <c r="CL505" s="276"/>
      <c r="CM505" s="277"/>
      <c r="CN505" s="276"/>
      <c r="CO505" s="277"/>
      <c r="CP505" s="276"/>
      <c r="CQ505" s="277"/>
      <c r="CR505" s="276"/>
      <c r="CS505" s="276"/>
      <c r="CT505" s="277"/>
      <c r="CU505" s="276"/>
      <c r="CV505" s="276"/>
      <c r="CW505" s="277"/>
      <c r="CX505" s="276"/>
      <c r="CY505" s="276"/>
      <c r="CZ505" s="276"/>
      <c r="DA505" s="276"/>
      <c r="DB505" s="277"/>
      <c r="DC505" s="276"/>
      <c r="DD505" s="276"/>
      <c r="DE505" s="277"/>
      <c r="DF505" s="276"/>
      <c r="DG505" s="276"/>
      <c r="DH505" s="277"/>
      <c r="DI505" s="276"/>
      <c r="DJ505" s="276"/>
      <c r="DK505" s="276"/>
      <c r="DL505" s="276"/>
      <c r="DM505" s="277"/>
      <c r="DN505" s="276"/>
      <c r="DO505" s="276"/>
      <c r="DP505" s="277"/>
      <c r="DQ505" s="276"/>
      <c r="DR505" s="276"/>
      <c r="DS505" s="276"/>
      <c r="DT505" s="276"/>
      <c r="DU505" s="276"/>
      <c r="DV505" s="276"/>
      <c r="DW505" s="276"/>
      <c r="DX505" s="276"/>
      <c r="DY505" s="276"/>
      <c r="DZ505" s="276"/>
      <c r="EA505" s="276"/>
      <c r="EB505" s="276"/>
      <c r="EC505" s="276"/>
      <c r="ED505" s="276"/>
      <c r="EE505" s="276"/>
      <c r="EF505" s="276"/>
      <c r="EG505" s="276"/>
      <c r="EH505" s="276"/>
      <c r="EI505" s="276"/>
      <c r="EJ505" s="276"/>
      <c r="EK505" s="276"/>
      <c r="EL505" s="276"/>
      <c r="EM505" s="276"/>
      <c r="EN505" s="276"/>
      <c r="EO505" s="276"/>
      <c r="EP505" s="276"/>
      <c r="EQ505" s="276"/>
      <c r="ER505" s="276"/>
      <c r="ES505" s="276"/>
      <c r="ET505" s="276"/>
    </row>
    <row r="506" spans="41:150" x14ac:dyDescent="0.25">
      <c r="AO506" s="276"/>
      <c r="AP506" s="276"/>
      <c r="BS506" s="276"/>
      <c r="BT506" s="277"/>
      <c r="BU506" s="276"/>
      <c r="BV506" s="277"/>
      <c r="BW506" s="276"/>
      <c r="BX506" s="277"/>
      <c r="BY506" s="276"/>
      <c r="BZ506" s="276"/>
      <c r="CA506" s="277"/>
      <c r="CB506" s="276"/>
      <c r="CC506" s="276"/>
      <c r="CD506" s="276"/>
      <c r="CE506" s="276"/>
      <c r="CF506" s="276"/>
      <c r="CG506" s="276"/>
      <c r="CH506" s="276"/>
      <c r="CI506" s="277"/>
      <c r="CJ506" s="276"/>
      <c r="CK506" s="277"/>
      <c r="CL506" s="276"/>
      <c r="CM506" s="277"/>
      <c r="CN506" s="276"/>
      <c r="CO506" s="277"/>
      <c r="CP506" s="276"/>
      <c r="CQ506" s="277"/>
      <c r="CR506" s="276"/>
      <c r="CS506" s="276"/>
      <c r="CT506" s="277"/>
      <c r="CU506" s="276"/>
      <c r="CV506" s="276"/>
      <c r="CW506" s="277"/>
      <c r="CX506" s="276"/>
      <c r="CY506" s="276"/>
      <c r="CZ506" s="276"/>
      <c r="DA506" s="276"/>
      <c r="DB506" s="277"/>
      <c r="DC506" s="276"/>
      <c r="DD506" s="276"/>
      <c r="DE506" s="277"/>
      <c r="DF506" s="276"/>
      <c r="DG506" s="276"/>
      <c r="DH506" s="277"/>
      <c r="DI506" s="276"/>
      <c r="DJ506" s="276"/>
      <c r="DK506" s="276"/>
      <c r="DL506" s="276"/>
      <c r="DM506" s="277"/>
      <c r="DN506" s="276"/>
      <c r="DO506" s="276"/>
      <c r="DP506" s="277"/>
      <c r="DQ506" s="276"/>
      <c r="DR506" s="276"/>
      <c r="DS506" s="276"/>
      <c r="DT506" s="276"/>
      <c r="DU506" s="276"/>
      <c r="DV506" s="276"/>
      <c r="DW506" s="276"/>
      <c r="DX506" s="276"/>
      <c r="DY506" s="276"/>
      <c r="DZ506" s="276"/>
      <c r="EA506" s="276"/>
      <c r="EB506" s="276"/>
      <c r="EC506" s="276"/>
      <c r="ED506" s="276"/>
      <c r="EE506" s="276"/>
      <c r="EF506" s="276"/>
      <c r="EG506" s="276"/>
      <c r="EH506" s="276"/>
      <c r="EI506" s="276"/>
      <c r="EJ506" s="276"/>
      <c r="EK506" s="276"/>
      <c r="EL506" s="276"/>
      <c r="EM506" s="276"/>
      <c r="EN506" s="276"/>
      <c r="EO506" s="276"/>
      <c r="EP506" s="276"/>
      <c r="EQ506" s="276"/>
      <c r="ER506" s="276"/>
      <c r="ES506" s="276"/>
      <c r="ET506" s="276"/>
    </row>
    <row r="507" spans="41:150" x14ac:dyDescent="0.25">
      <c r="AO507" s="276"/>
      <c r="AP507" s="276"/>
      <c r="BS507" s="276"/>
      <c r="BT507" s="277"/>
      <c r="BU507" s="276"/>
      <c r="BV507" s="277"/>
      <c r="BW507" s="276"/>
      <c r="BX507" s="277"/>
      <c r="BY507" s="276"/>
      <c r="BZ507" s="276"/>
      <c r="CA507" s="277"/>
      <c r="CB507" s="276"/>
      <c r="CC507" s="276"/>
      <c r="CD507" s="276"/>
      <c r="CE507" s="276"/>
      <c r="CF507" s="276"/>
      <c r="CG507" s="276"/>
      <c r="CH507" s="276"/>
      <c r="CI507" s="277"/>
      <c r="CJ507" s="276"/>
      <c r="CK507" s="277"/>
      <c r="CL507" s="276"/>
      <c r="CM507" s="277"/>
      <c r="CN507" s="276"/>
      <c r="CO507" s="277"/>
      <c r="CP507" s="276"/>
      <c r="CQ507" s="277"/>
      <c r="CR507" s="276"/>
      <c r="CS507" s="276"/>
      <c r="CT507" s="277"/>
      <c r="CU507" s="276"/>
      <c r="CV507" s="276"/>
      <c r="CW507" s="277"/>
      <c r="CX507" s="276"/>
      <c r="CY507" s="276"/>
      <c r="CZ507" s="276"/>
      <c r="DA507" s="276"/>
      <c r="DB507" s="277"/>
      <c r="DC507" s="276"/>
      <c r="DD507" s="276"/>
      <c r="DE507" s="277"/>
      <c r="DF507" s="276"/>
      <c r="DG507" s="276"/>
      <c r="DH507" s="277"/>
      <c r="DI507" s="276"/>
      <c r="DJ507" s="276"/>
      <c r="DK507" s="276"/>
      <c r="DL507" s="276"/>
      <c r="DM507" s="277"/>
      <c r="DN507" s="276"/>
      <c r="DO507" s="276"/>
      <c r="DP507" s="277"/>
      <c r="DQ507" s="276"/>
      <c r="DR507" s="276"/>
      <c r="DS507" s="276"/>
      <c r="DT507" s="276"/>
      <c r="DU507" s="276"/>
      <c r="DV507" s="276"/>
      <c r="DW507" s="276"/>
      <c r="DX507" s="276"/>
      <c r="DY507" s="276"/>
      <c r="DZ507" s="276"/>
      <c r="EA507" s="276"/>
      <c r="EB507" s="276"/>
      <c r="EC507" s="276"/>
      <c r="ED507" s="276"/>
      <c r="EE507" s="276"/>
      <c r="EF507" s="276"/>
      <c r="EG507" s="276"/>
      <c r="EH507" s="276"/>
      <c r="EI507" s="276"/>
      <c r="EJ507" s="276"/>
      <c r="EK507" s="276"/>
      <c r="EL507" s="276"/>
      <c r="EM507" s="276"/>
      <c r="EN507" s="276"/>
      <c r="EO507" s="276"/>
      <c r="EP507" s="276"/>
      <c r="EQ507" s="276"/>
      <c r="ER507" s="276"/>
      <c r="ES507" s="276"/>
      <c r="ET507" s="276"/>
    </row>
    <row r="508" spans="41:150" x14ac:dyDescent="0.25">
      <c r="AO508" s="276"/>
      <c r="AP508" s="276"/>
      <c r="BS508" s="276"/>
      <c r="BT508" s="277"/>
      <c r="BU508" s="276"/>
      <c r="BV508" s="277"/>
      <c r="BW508" s="276"/>
      <c r="BX508" s="277"/>
      <c r="BY508" s="276"/>
      <c r="BZ508" s="276"/>
      <c r="CA508" s="277"/>
      <c r="CB508" s="276"/>
      <c r="CC508" s="276"/>
      <c r="CD508" s="276"/>
      <c r="CE508" s="276"/>
      <c r="CF508" s="276"/>
      <c r="CG508" s="276"/>
      <c r="CH508" s="276"/>
      <c r="CI508" s="277"/>
      <c r="CJ508" s="276"/>
      <c r="CK508" s="277"/>
      <c r="CL508" s="276"/>
      <c r="CM508" s="277"/>
      <c r="CN508" s="276"/>
      <c r="CO508" s="277"/>
      <c r="CP508" s="276"/>
      <c r="CQ508" s="277"/>
      <c r="CR508" s="276"/>
      <c r="CS508" s="276"/>
      <c r="CT508" s="277"/>
      <c r="CU508" s="276"/>
      <c r="CV508" s="276"/>
      <c r="CW508" s="277"/>
      <c r="CX508" s="276"/>
      <c r="CY508" s="276"/>
      <c r="CZ508" s="276"/>
      <c r="DA508" s="276"/>
      <c r="DB508" s="277"/>
      <c r="DC508" s="276"/>
      <c r="DD508" s="276"/>
      <c r="DE508" s="277"/>
      <c r="DF508" s="276"/>
      <c r="DG508" s="276"/>
      <c r="DH508" s="277"/>
      <c r="DI508" s="276"/>
      <c r="DJ508" s="276"/>
      <c r="DK508" s="276"/>
      <c r="DL508" s="276"/>
      <c r="DM508" s="277"/>
      <c r="DN508" s="276"/>
      <c r="DO508" s="276"/>
      <c r="DP508" s="277"/>
      <c r="DQ508" s="276"/>
      <c r="DR508" s="276"/>
      <c r="DS508" s="276"/>
      <c r="DT508" s="276"/>
      <c r="DU508" s="276"/>
      <c r="DV508" s="276"/>
      <c r="DW508" s="276"/>
      <c r="DX508" s="276"/>
      <c r="DY508" s="276"/>
      <c r="DZ508" s="276"/>
      <c r="EA508" s="276"/>
      <c r="EB508" s="276"/>
      <c r="EC508" s="276"/>
      <c r="ED508" s="276"/>
      <c r="EE508" s="276"/>
      <c r="EF508" s="276"/>
      <c r="EG508" s="276"/>
      <c r="EH508" s="276"/>
      <c r="EI508" s="276"/>
      <c r="EJ508" s="276"/>
      <c r="EK508" s="276"/>
      <c r="EL508" s="276"/>
      <c r="EM508" s="276"/>
      <c r="EN508" s="276"/>
      <c r="EO508" s="276"/>
      <c r="EP508" s="276"/>
      <c r="EQ508" s="276"/>
      <c r="ER508" s="276"/>
      <c r="ES508" s="276"/>
      <c r="ET508" s="276"/>
    </row>
    <row r="509" spans="41:150" x14ac:dyDescent="0.25">
      <c r="AO509" s="276"/>
      <c r="AP509" s="276"/>
      <c r="BS509" s="276"/>
      <c r="BT509" s="277"/>
      <c r="BU509" s="276"/>
      <c r="BV509" s="277"/>
      <c r="BW509" s="276"/>
      <c r="BX509" s="277"/>
      <c r="BY509" s="276"/>
      <c r="BZ509" s="276"/>
      <c r="CA509" s="277"/>
      <c r="CB509" s="276"/>
      <c r="CC509" s="276"/>
      <c r="CD509" s="276"/>
      <c r="CE509" s="276"/>
      <c r="CF509" s="276"/>
      <c r="CG509" s="276"/>
      <c r="CH509" s="276"/>
      <c r="CI509" s="277"/>
      <c r="CJ509" s="276"/>
      <c r="CK509" s="277"/>
      <c r="CL509" s="276"/>
      <c r="CM509" s="277"/>
      <c r="CN509" s="276"/>
      <c r="CO509" s="277"/>
      <c r="CP509" s="276"/>
      <c r="CQ509" s="277"/>
      <c r="CR509" s="276"/>
      <c r="CS509" s="276"/>
      <c r="CT509" s="277"/>
      <c r="CU509" s="276"/>
      <c r="CV509" s="276"/>
      <c r="CW509" s="277"/>
      <c r="CX509" s="276"/>
      <c r="CY509" s="276"/>
      <c r="CZ509" s="276"/>
      <c r="DA509" s="276"/>
      <c r="DB509" s="277"/>
      <c r="DC509" s="276"/>
      <c r="DD509" s="276"/>
      <c r="DE509" s="277"/>
      <c r="DF509" s="276"/>
      <c r="DG509" s="276"/>
      <c r="DH509" s="277"/>
      <c r="DI509" s="276"/>
      <c r="DJ509" s="276"/>
      <c r="DK509" s="276"/>
      <c r="DL509" s="276"/>
      <c r="DM509" s="277"/>
      <c r="DN509" s="276"/>
      <c r="DO509" s="276"/>
      <c r="DP509" s="277"/>
      <c r="DQ509" s="276"/>
      <c r="DR509" s="276"/>
      <c r="DS509" s="276"/>
      <c r="DT509" s="276"/>
      <c r="DU509" s="276"/>
      <c r="DV509" s="276"/>
      <c r="DW509" s="276"/>
      <c r="DX509" s="276"/>
      <c r="DY509" s="276"/>
      <c r="DZ509" s="276"/>
      <c r="EA509" s="276"/>
      <c r="EB509" s="276"/>
      <c r="EC509" s="276"/>
      <c r="ED509" s="276"/>
      <c r="EE509" s="276"/>
      <c r="EF509" s="276"/>
      <c r="EG509" s="276"/>
      <c r="EH509" s="276"/>
      <c r="EI509" s="276"/>
      <c r="EJ509" s="276"/>
      <c r="EK509" s="276"/>
      <c r="EL509" s="276"/>
      <c r="EM509" s="276"/>
      <c r="EN509" s="276"/>
      <c r="EO509" s="276"/>
      <c r="EP509" s="276"/>
      <c r="EQ509" s="276"/>
      <c r="ER509" s="276"/>
      <c r="ES509" s="276"/>
      <c r="ET509" s="276"/>
    </row>
    <row r="510" spans="41:150" x14ac:dyDescent="0.25">
      <c r="AO510" s="276"/>
      <c r="AP510" s="276"/>
      <c r="BS510" s="276"/>
      <c r="BT510" s="277"/>
      <c r="BU510" s="276"/>
      <c r="BV510" s="277"/>
      <c r="BW510" s="276"/>
      <c r="BX510" s="277"/>
      <c r="BY510" s="276"/>
      <c r="BZ510" s="276"/>
      <c r="CA510" s="277"/>
      <c r="CB510" s="276"/>
      <c r="CC510" s="276"/>
      <c r="CD510" s="276"/>
      <c r="CE510" s="276"/>
      <c r="CF510" s="276"/>
      <c r="CG510" s="276"/>
      <c r="CH510" s="276"/>
      <c r="CI510" s="277"/>
      <c r="CJ510" s="276"/>
      <c r="CK510" s="277"/>
      <c r="CL510" s="276"/>
      <c r="CM510" s="277"/>
      <c r="CN510" s="276"/>
      <c r="CO510" s="277"/>
      <c r="CP510" s="276"/>
      <c r="CQ510" s="277"/>
      <c r="CR510" s="276"/>
      <c r="CS510" s="276"/>
      <c r="CT510" s="277"/>
      <c r="CU510" s="276"/>
      <c r="CV510" s="276"/>
      <c r="CW510" s="277"/>
      <c r="CX510" s="276"/>
      <c r="CY510" s="276"/>
      <c r="CZ510" s="276"/>
      <c r="DA510" s="276"/>
      <c r="DB510" s="277"/>
      <c r="DC510" s="276"/>
      <c r="DD510" s="276"/>
      <c r="DE510" s="277"/>
      <c r="DF510" s="276"/>
      <c r="DG510" s="276"/>
      <c r="DH510" s="277"/>
      <c r="DI510" s="276"/>
      <c r="DJ510" s="276"/>
      <c r="DK510" s="276"/>
      <c r="DL510" s="276"/>
      <c r="DM510" s="277"/>
      <c r="DN510" s="276"/>
      <c r="DO510" s="276"/>
      <c r="DP510" s="277"/>
      <c r="DQ510" s="276"/>
      <c r="DR510" s="276"/>
      <c r="DS510" s="276"/>
      <c r="DT510" s="276"/>
      <c r="DU510" s="276"/>
      <c r="DV510" s="276"/>
      <c r="DW510" s="276"/>
      <c r="DX510" s="276"/>
      <c r="DY510" s="276"/>
      <c r="DZ510" s="276"/>
      <c r="EA510" s="276"/>
      <c r="EB510" s="276"/>
      <c r="EC510" s="276"/>
      <c r="ED510" s="276"/>
      <c r="EE510" s="276"/>
      <c r="EF510" s="276"/>
      <c r="EG510" s="276"/>
      <c r="EH510" s="276"/>
      <c r="EI510" s="276"/>
      <c r="EJ510" s="276"/>
      <c r="EK510" s="276"/>
      <c r="EL510" s="276"/>
      <c r="EM510" s="276"/>
      <c r="EN510" s="276"/>
      <c r="EO510" s="276"/>
      <c r="EP510" s="276"/>
      <c r="EQ510" s="276"/>
      <c r="ER510" s="276"/>
      <c r="ES510" s="276"/>
      <c r="ET510" s="276"/>
    </row>
    <row r="511" spans="41:150" x14ac:dyDescent="0.25">
      <c r="AO511" s="276"/>
      <c r="AP511" s="276"/>
      <c r="BS511" s="276"/>
      <c r="BT511" s="277"/>
      <c r="BU511" s="276"/>
      <c r="BV511" s="277"/>
      <c r="BW511" s="276"/>
      <c r="BX511" s="277"/>
      <c r="BY511" s="276"/>
      <c r="BZ511" s="276"/>
      <c r="CA511" s="277"/>
      <c r="CB511" s="276"/>
      <c r="CC511" s="276"/>
      <c r="CD511" s="276"/>
      <c r="CE511" s="276"/>
      <c r="CF511" s="276"/>
      <c r="CG511" s="276"/>
      <c r="CH511" s="276"/>
      <c r="CI511" s="277"/>
      <c r="CJ511" s="276"/>
      <c r="CK511" s="277"/>
      <c r="CL511" s="276"/>
      <c r="CM511" s="277"/>
      <c r="CN511" s="276"/>
      <c r="CO511" s="277"/>
      <c r="CP511" s="276"/>
      <c r="CQ511" s="277"/>
      <c r="CR511" s="276"/>
      <c r="CS511" s="276"/>
      <c r="CT511" s="277"/>
      <c r="CU511" s="276"/>
      <c r="CV511" s="276"/>
      <c r="CW511" s="277"/>
      <c r="CX511" s="276"/>
      <c r="CY511" s="276"/>
      <c r="CZ511" s="276"/>
      <c r="DA511" s="276"/>
      <c r="DB511" s="277"/>
      <c r="DC511" s="276"/>
      <c r="DD511" s="276"/>
      <c r="DE511" s="277"/>
      <c r="DF511" s="276"/>
      <c r="DG511" s="276"/>
      <c r="DH511" s="277"/>
      <c r="DI511" s="276"/>
      <c r="DJ511" s="276"/>
      <c r="DK511" s="276"/>
      <c r="DL511" s="276"/>
      <c r="DM511" s="277"/>
      <c r="DN511" s="276"/>
      <c r="DO511" s="276"/>
      <c r="DP511" s="277"/>
      <c r="DQ511" s="276"/>
      <c r="DR511" s="276"/>
      <c r="DS511" s="276"/>
      <c r="DT511" s="276"/>
      <c r="DU511" s="276"/>
      <c r="DV511" s="276"/>
      <c r="DW511" s="276"/>
      <c r="DX511" s="276"/>
      <c r="DY511" s="276"/>
      <c r="DZ511" s="276"/>
      <c r="EA511" s="276"/>
      <c r="EB511" s="276"/>
      <c r="EC511" s="276"/>
      <c r="ED511" s="276"/>
      <c r="EE511" s="276"/>
      <c r="EF511" s="276"/>
      <c r="EG511" s="276"/>
      <c r="EH511" s="276"/>
      <c r="EI511" s="276"/>
      <c r="EJ511" s="276"/>
      <c r="EK511" s="276"/>
      <c r="EL511" s="276"/>
      <c r="EM511" s="276"/>
      <c r="EN511" s="276"/>
      <c r="EO511" s="276"/>
      <c r="EP511" s="276"/>
      <c r="EQ511" s="276"/>
      <c r="ER511" s="276"/>
      <c r="ES511" s="276"/>
      <c r="ET511" s="276"/>
    </row>
    <row r="512" spans="41:150" x14ac:dyDescent="0.25">
      <c r="AO512" s="276"/>
      <c r="AP512" s="276"/>
      <c r="BS512" s="276"/>
      <c r="BT512" s="277"/>
      <c r="BU512" s="276"/>
      <c r="BV512" s="277"/>
      <c r="BW512" s="276"/>
      <c r="BX512" s="277"/>
      <c r="BY512" s="276"/>
      <c r="BZ512" s="276"/>
      <c r="CA512" s="277"/>
      <c r="CB512" s="276"/>
      <c r="CC512" s="276"/>
      <c r="CD512" s="276"/>
      <c r="CE512" s="276"/>
      <c r="CF512" s="276"/>
      <c r="CG512" s="276"/>
      <c r="CH512" s="276"/>
      <c r="CI512" s="277"/>
      <c r="CJ512" s="276"/>
      <c r="CK512" s="277"/>
      <c r="CL512" s="276"/>
      <c r="CM512" s="277"/>
      <c r="CN512" s="276"/>
      <c r="CO512" s="277"/>
      <c r="CP512" s="276"/>
      <c r="CQ512" s="277"/>
      <c r="CR512" s="276"/>
      <c r="CS512" s="276"/>
      <c r="CT512" s="277"/>
      <c r="CU512" s="276"/>
      <c r="CV512" s="276"/>
      <c r="CW512" s="277"/>
      <c r="CX512" s="276"/>
      <c r="CY512" s="276"/>
      <c r="CZ512" s="276"/>
      <c r="DA512" s="276"/>
      <c r="DB512" s="277"/>
      <c r="DC512" s="276"/>
      <c r="DD512" s="276"/>
      <c r="DE512" s="277"/>
      <c r="DF512" s="276"/>
      <c r="DG512" s="276"/>
      <c r="DH512" s="277"/>
      <c r="DI512" s="276"/>
      <c r="DJ512" s="276"/>
      <c r="DK512" s="276"/>
      <c r="DL512" s="276"/>
      <c r="DM512" s="277"/>
      <c r="DN512" s="276"/>
      <c r="DO512" s="276"/>
      <c r="DP512" s="277"/>
      <c r="DQ512" s="276"/>
      <c r="DR512" s="276"/>
      <c r="DS512" s="276"/>
      <c r="DT512" s="276"/>
      <c r="DU512" s="276"/>
      <c r="DV512" s="276"/>
      <c r="DW512" s="276"/>
      <c r="DX512" s="276"/>
      <c r="DY512" s="276"/>
      <c r="DZ512" s="276"/>
      <c r="EA512" s="276"/>
      <c r="EB512" s="276"/>
      <c r="EC512" s="276"/>
      <c r="ED512" s="276"/>
      <c r="EE512" s="276"/>
      <c r="EF512" s="276"/>
      <c r="EG512" s="276"/>
      <c r="EH512" s="276"/>
      <c r="EI512" s="276"/>
      <c r="EJ512" s="276"/>
      <c r="EK512" s="276"/>
      <c r="EL512" s="276"/>
      <c r="EM512" s="276"/>
      <c r="EN512" s="276"/>
      <c r="EO512" s="276"/>
      <c r="EP512" s="276"/>
      <c r="EQ512" s="276"/>
      <c r="ER512" s="276"/>
      <c r="ES512" s="276"/>
      <c r="ET512" s="276"/>
    </row>
    <row r="513" spans="41:150" x14ac:dyDescent="0.25">
      <c r="AO513" s="276"/>
      <c r="AP513" s="276"/>
      <c r="BS513" s="276"/>
      <c r="BT513" s="277"/>
      <c r="BU513" s="276"/>
      <c r="BV513" s="277"/>
      <c r="BW513" s="276"/>
      <c r="BX513" s="277"/>
      <c r="BY513" s="276"/>
      <c r="BZ513" s="276"/>
      <c r="CA513" s="277"/>
      <c r="CB513" s="276"/>
      <c r="CC513" s="276"/>
      <c r="CD513" s="276"/>
      <c r="CE513" s="276"/>
      <c r="CF513" s="276"/>
      <c r="CG513" s="276"/>
      <c r="CH513" s="276"/>
      <c r="CI513" s="277"/>
      <c r="CJ513" s="276"/>
      <c r="CK513" s="277"/>
      <c r="CL513" s="276"/>
      <c r="CM513" s="277"/>
      <c r="CN513" s="276"/>
      <c r="CO513" s="277"/>
      <c r="CP513" s="276"/>
      <c r="CQ513" s="277"/>
      <c r="CR513" s="276"/>
      <c r="CS513" s="276"/>
      <c r="CT513" s="277"/>
      <c r="CU513" s="276"/>
      <c r="CV513" s="276"/>
      <c r="CW513" s="277"/>
      <c r="CX513" s="276"/>
      <c r="CY513" s="276"/>
      <c r="CZ513" s="276"/>
      <c r="DA513" s="276"/>
      <c r="DB513" s="277"/>
      <c r="DC513" s="276"/>
      <c r="DD513" s="276"/>
      <c r="DE513" s="277"/>
      <c r="DF513" s="276"/>
      <c r="DG513" s="276"/>
      <c r="DH513" s="277"/>
      <c r="DI513" s="276"/>
      <c r="DJ513" s="276"/>
      <c r="DK513" s="276"/>
      <c r="DL513" s="276"/>
      <c r="DM513" s="277"/>
      <c r="DN513" s="276"/>
      <c r="DO513" s="276"/>
      <c r="DP513" s="277"/>
      <c r="DQ513" s="276"/>
      <c r="DR513" s="276"/>
      <c r="DS513" s="276"/>
      <c r="DT513" s="276"/>
      <c r="DU513" s="276"/>
      <c r="DV513" s="276"/>
      <c r="DW513" s="276"/>
      <c r="DX513" s="276"/>
      <c r="DY513" s="276"/>
      <c r="DZ513" s="276"/>
      <c r="EA513" s="276"/>
      <c r="EB513" s="276"/>
      <c r="EC513" s="276"/>
      <c r="ED513" s="276"/>
      <c r="EE513" s="276"/>
      <c r="EF513" s="276"/>
      <c r="EG513" s="276"/>
      <c r="EH513" s="276"/>
      <c r="EI513" s="276"/>
      <c r="EJ513" s="276"/>
      <c r="EK513" s="276"/>
      <c r="EL513" s="276"/>
      <c r="EM513" s="276"/>
      <c r="EN513" s="276"/>
      <c r="EO513" s="276"/>
      <c r="EP513" s="276"/>
      <c r="EQ513" s="276"/>
      <c r="ER513" s="276"/>
      <c r="ES513" s="276"/>
      <c r="ET513" s="276"/>
    </row>
    <row r="514" spans="41:150" x14ac:dyDescent="0.25">
      <c r="AO514" s="276"/>
      <c r="AP514" s="276"/>
      <c r="BS514" s="276"/>
      <c r="BT514" s="277"/>
      <c r="BU514" s="276"/>
      <c r="BV514" s="277"/>
      <c r="BW514" s="276"/>
      <c r="BX514" s="277"/>
      <c r="BY514" s="276"/>
      <c r="BZ514" s="276"/>
      <c r="CA514" s="277"/>
      <c r="CB514" s="276"/>
      <c r="CC514" s="276"/>
      <c r="CD514" s="276"/>
      <c r="CE514" s="276"/>
      <c r="CF514" s="276"/>
      <c r="CG514" s="276"/>
      <c r="CH514" s="276"/>
      <c r="CI514" s="277"/>
      <c r="CJ514" s="276"/>
      <c r="CK514" s="277"/>
      <c r="CL514" s="276"/>
      <c r="CM514" s="277"/>
      <c r="CN514" s="276"/>
      <c r="CO514" s="277"/>
      <c r="CP514" s="276"/>
      <c r="CQ514" s="277"/>
      <c r="CR514" s="276"/>
      <c r="CS514" s="276"/>
      <c r="CT514" s="277"/>
      <c r="CU514" s="276"/>
      <c r="CV514" s="276"/>
      <c r="CW514" s="277"/>
      <c r="CX514" s="276"/>
      <c r="CY514" s="276"/>
      <c r="CZ514" s="276"/>
      <c r="DA514" s="276"/>
      <c r="DB514" s="277"/>
      <c r="DC514" s="276"/>
      <c r="DD514" s="276"/>
      <c r="DE514" s="277"/>
      <c r="DF514" s="276"/>
      <c r="DG514" s="276"/>
      <c r="DH514" s="277"/>
      <c r="DI514" s="276"/>
      <c r="DJ514" s="276"/>
      <c r="DK514" s="276"/>
      <c r="DL514" s="276"/>
      <c r="DM514" s="277"/>
      <c r="DN514" s="276"/>
      <c r="DO514" s="276"/>
      <c r="DP514" s="277"/>
      <c r="DQ514" s="276"/>
      <c r="DR514" s="276"/>
      <c r="DS514" s="276"/>
      <c r="DT514" s="276"/>
      <c r="DU514" s="276"/>
      <c r="DV514" s="276"/>
      <c r="DW514" s="276"/>
      <c r="DX514" s="276"/>
      <c r="DY514" s="276"/>
      <c r="DZ514" s="276"/>
      <c r="EA514" s="276"/>
      <c r="EB514" s="276"/>
      <c r="EC514" s="276"/>
      <c r="ED514" s="276"/>
      <c r="EE514" s="276"/>
      <c r="EF514" s="276"/>
      <c r="EG514" s="276"/>
      <c r="EH514" s="276"/>
      <c r="EI514" s="276"/>
      <c r="EJ514" s="276"/>
      <c r="EK514" s="276"/>
      <c r="EL514" s="276"/>
      <c r="EM514" s="276"/>
      <c r="EN514" s="276"/>
      <c r="EO514" s="276"/>
      <c r="EP514" s="276"/>
      <c r="EQ514" s="276"/>
      <c r="ER514" s="276"/>
      <c r="ES514" s="276"/>
      <c r="ET514" s="276"/>
    </row>
    <row r="515" spans="41:150" x14ac:dyDescent="0.25">
      <c r="AO515" s="276"/>
      <c r="AP515" s="276"/>
      <c r="BS515" s="276"/>
      <c r="BT515" s="277"/>
      <c r="BU515" s="276"/>
      <c r="BV515" s="277"/>
      <c r="BW515" s="276"/>
      <c r="BX515" s="277"/>
      <c r="BY515" s="276"/>
      <c r="BZ515" s="276"/>
      <c r="CA515" s="277"/>
      <c r="CB515" s="276"/>
      <c r="CC515" s="276"/>
      <c r="CD515" s="276"/>
      <c r="CE515" s="276"/>
      <c r="CF515" s="276"/>
      <c r="CG515" s="276"/>
      <c r="CH515" s="276"/>
      <c r="CI515" s="277"/>
      <c r="CJ515" s="276"/>
      <c r="CK515" s="277"/>
      <c r="CL515" s="276"/>
      <c r="CM515" s="277"/>
      <c r="CN515" s="276"/>
      <c r="CO515" s="277"/>
      <c r="CP515" s="276"/>
      <c r="CQ515" s="277"/>
      <c r="CR515" s="276"/>
      <c r="CS515" s="276"/>
      <c r="CT515" s="277"/>
      <c r="CU515" s="276"/>
      <c r="CV515" s="276"/>
      <c r="CW515" s="277"/>
      <c r="CX515" s="276"/>
      <c r="CY515" s="276"/>
      <c r="CZ515" s="276"/>
      <c r="DA515" s="276"/>
      <c r="DB515" s="277"/>
      <c r="DC515" s="276"/>
      <c r="DD515" s="276"/>
      <c r="DE515" s="277"/>
      <c r="DF515" s="276"/>
      <c r="DG515" s="276"/>
      <c r="DH515" s="277"/>
      <c r="DI515" s="276"/>
      <c r="DJ515" s="276"/>
      <c r="DK515" s="276"/>
      <c r="DL515" s="276"/>
      <c r="DM515" s="277"/>
      <c r="DN515" s="276"/>
      <c r="DO515" s="276"/>
      <c r="DP515" s="277"/>
      <c r="DQ515" s="276"/>
      <c r="DR515" s="276"/>
      <c r="DS515" s="276"/>
      <c r="DT515" s="276"/>
      <c r="DU515" s="276"/>
      <c r="DV515" s="276"/>
      <c r="DW515" s="276"/>
      <c r="DX515" s="276"/>
      <c r="DY515" s="276"/>
      <c r="DZ515" s="276"/>
      <c r="EA515" s="276"/>
      <c r="EB515" s="276"/>
      <c r="EC515" s="276"/>
      <c r="ED515" s="276"/>
      <c r="EE515" s="276"/>
      <c r="EF515" s="276"/>
      <c r="EG515" s="276"/>
      <c r="EH515" s="276"/>
      <c r="EI515" s="276"/>
      <c r="EJ515" s="276"/>
      <c r="EK515" s="276"/>
      <c r="EL515" s="276"/>
      <c r="EM515" s="276"/>
      <c r="EN515" s="276"/>
      <c r="EO515" s="276"/>
      <c r="EP515" s="276"/>
      <c r="EQ515" s="276"/>
      <c r="ER515" s="276"/>
      <c r="ES515" s="276"/>
      <c r="ET515" s="276"/>
    </row>
    <row r="516" spans="41:150" x14ac:dyDescent="0.25">
      <c r="AO516" s="276"/>
      <c r="AP516" s="276"/>
      <c r="BS516" s="276"/>
      <c r="BT516" s="277"/>
      <c r="BU516" s="276"/>
      <c r="BV516" s="277"/>
      <c r="BW516" s="276"/>
      <c r="BX516" s="277"/>
      <c r="BY516" s="276"/>
      <c r="BZ516" s="276"/>
      <c r="CA516" s="277"/>
      <c r="CB516" s="276"/>
      <c r="CC516" s="276"/>
      <c r="CD516" s="276"/>
      <c r="CE516" s="276"/>
      <c r="CF516" s="276"/>
      <c r="CG516" s="276"/>
      <c r="CH516" s="276"/>
      <c r="CI516" s="277"/>
      <c r="CJ516" s="276"/>
      <c r="CK516" s="277"/>
      <c r="CL516" s="276"/>
      <c r="CM516" s="277"/>
      <c r="CN516" s="276"/>
      <c r="CO516" s="277"/>
      <c r="CP516" s="276"/>
      <c r="CQ516" s="277"/>
      <c r="CR516" s="276"/>
      <c r="CS516" s="276"/>
      <c r="CT516" s="277"/>
      <c r="CU516" s="276"/>
      <c r="CV516" s="276"/>
      <c r="CW516" s="277"/>
      <c r="CX516" s="276"/>
      <c r="CY516" s="276"/>
      <c r="CZ516" s="276"/>
      <c r="DA516" s="276"/>
      <c r="DB516" s="277"/>
      <c r="DC516" s="276"/>
      <c r="DD516" s="276"/>
      <c r="DE516" s="277"/>
      <c r="DF516" s="276"/>
      <c r="DG516" s="276"/>
      <c r="DH516" s="277"/>
      <c r="DI516" s="276"/>
      <c r="DJ516" s="276"/>
      <c r="DK516" s="276"/>
      <c r="DL516" s="276"/>
      <c r="DM516" s="277"/>
      <c r="DN516" s="276"/>
      <c r="DO516" s="276"/>
      <c r="DP516" s="277"/>
      <c r="DQ516" s="276"/>
      <c r="DR516" s="276"/>
      <c r="DS516" s="276"/>
      <c r="DT516" s="276"/>
      <c r="DU516" s="276"/>
      <c r="DV516" s="276"/>
      <c r="DW516" s="276"/>
      <c r="DX516" s="276"/>
      <c r="DY516" s="276"/>
      <c r="DZ516" s="276"/>
      <c r="EA516" s="276"/>
      <c r="EB516" s="276"/>
      <c r="EC516" s="276"/>
      <c r="ED516" s="276"/>
      <c r="EE516" s="276"/>
      <c r="EF516" s="276"/>
      <c r="EG516" s="276"/>
      <c r="EH516" s="276"/>
      <c r="EI516" s="276"/>
      <c r="EJ516" s="276"/>
      <c r="EK516" s="276"/>
      <c r="EL516" s="276"/>
      <c r="EM516" s="276"/>
      <c r="EN516" s="276"/>
      <c r="EO516" s="276"/>
      <c r="EP516" s="276"/>
      <c r="EQ516" s="276"/>
      <c r="ER516" s="276"/>
      <c r="ES516" s="276"/>
      <c r="ET516" s="276"/>
    </row>
    <row r="517" spans="41:150" x14ac:dyDescent="0.25">
      <c r="AO517" s="276"/>
      <c r="AP517" s="276"/>
      <c r="BS517" s="276"/>
      <c r="BT517" s="277"/>
      <c r="BU517" s="276"/>
      <c r="BV517" s="277"/>
      <c r="BW517" s="276"/>
      <c r="BX517" s="277"/>
      <c r="BY517" s="276"/>
      <c r="BZ517" s="276"/>
      <c r="CA517" s="277"/>
      <c r="CB517" s="276"/>
      <c r="CC517" s="276"/>
      <c r="CD517" s="276"/>
      <c r="CE517" s="276"/>
      <c r="CF517" s="276"/>
      <c r="CG517" s="276"/>
      <c r="CH517" s="276"/>
      <c r="CI517" s="277"/>
      <c r="CJ517" s="276"/>
      <c r="CK517" s="277"/>
      <c r="CL517" s="276"/>
      <c r="CM517" s="277"/>
      <c r="CN517" s="276"/>
      <c r="CO517" s="277"/>
      <c r="CP517" s="276"/>
      <c r="CQ517" s="277"/>
      <c r="CR517" s="276"/>
      <c r="CS517" s="276"/>
      <c r="CT517" s="277"/>
      <c r="CU517" s="276"/>
      <c r="CV517" s="276"/>
      <c r="CW517" s="277"/>
      <c r="CX517" s="276"/>
      <c r="CY517" s="276"/>
      <c r="CZ517" s="276"/>
      <c r="DA517" s="276"/>
      <c r="DB517" s="277"/>
      <c r="DC517" s="276"/>
      <c r="DD517" s="276"/>
      <c r="DE517" s="277"/>
      <c r="DF517" s="276"/>
      <c r="DG517" s="276"/>
      <c r="DH517" s="277"/>
      <c r="DI517" s="276"/>
      <c r="DJ517" s="276"/>
      <c r="DK517" s="276"/>
      <c r="DL517" s="276"/>
      <c r="DM517" s="277"/>
      <c r="DN517" s="276"/>
      <c r="DO517" s="276"/>
      <c r="DP517" s="277"/>
      <c r="DQ517" s="276"/>
      <c r="DR517" s="276"/>
      <c r="DS517" s="276"/>
      <c r="DT517" s="276"/>
      <c r="DU517" s="276"/>
      <c r="DV517" s="276"/>
      <c r="DW517" s="276"/>
      <c r="DX517" s="276"/>
      <c r="DY517" s="276"/>
      <c r="DZ517" s="276"/>
      <c r="EA517" s="276"/>
      <c r="EB517" s="276"/>
      <c r="EC517" s="276"/>
      <c r="ED517" s="276"/>
      <c r="EE517" s="276"/>
      <c r="EF517" s="276"/>
      <c r="EG517" s="276"/>
      <c r="EH517" s="276"/>
      <c r="EI517" s="276"/>
      <c r="EJ517" s="276"/>
      <c r="EK517" s="276"/>
      <c r="EL517" s="276"/>
      <c r="EM517" s="276"/>
      <c r="EN517" s="276"/>
      <c r="EO517" s="276"/>
      <c r="EP517" s="276"/>
      <c r="EQ517" s="276"/>
      <c r="ER517" s="276"/>
      <c r="ES517" s="276"/>
      <c r="ET517" s="276"/>
    </row>
    <row r="518" spans="41:150" x14ac:dyDescent="0.25">
      <c r="AO518" s="276"/>
      <c r="AP518" s="276"/>
      <c r="BS518" s="276"/>
      <c r="BT518" s="277"/>
      <c r="BU518" s="276"/>
      <c r="BV518" s="277"/>
      <c r="BW518" s="276"/>
      <c r="BX518" s="277"/>
      <c r="BY518" s="276"/>
      <c r="BZ518" s="276"/>
      <c r="CA518" s="277"/>
      <c r="CB518" s="276"/>
      <c r="CC518" s="276"/>
      <c r="CD518" s="276"/>
      <c r="CE518" s="276"/>
      <c r="CF518" s="276"/>
      <c r="CG518" s="276"/>
      <c r="CH518" s="276"/>
      <c r="CI518" s="277"/>
      <c r="CJ518" s="276"/>
      <c r="CK518" s="277"/>
      <c r="CL518" s="276"/>
      <c r="CM518" s="277"/>
      <c r="CN518" s="276"/>
      <c r="CO518" s="277"/>
      <c r="CP518" s="276"/>
      <c r="CQ518" s="277"/>
      <c r="CR518" s="276"/>
      <c r="CS518" s="276"/>
      <c r="CT518" s="277"/>
      <c r="CU518" s="276"/>
      <c r="CV518" s="276"/>
      <c r="CW518" s="277"/>
      <c r="CX518" s="276"/>
      <c r="CY518" s="276"/>
      <c r="CZ518" s="276"/>
      <c r="DA518" s="276"/>
      <c r="DB518" s="277"/>
      <c r="DC518" s="276"/>
      <c r="DD518" s="276"/>
      <c r="DE518" s="277"/>
      <c r="DF518" s="276"/>
      <c r="DG518" s="276"/>
      <c r="DH518" s="277"/>
      <c r="DI518" s="276"/>
      <c r="DJ518" s="276"/>
      <c r="DK518" s="276"/>
      <c r="DL518" s="276"/>
      <c r="DM518" s="277"/>
      <c r="DN518" s="276"/>
      <c r="DO518" s="276"/>
      <c r="DP518" s="277"/>
      <c r="DQ518" s="276"/>
      <c r="DR518" s="276"/>
      <c r="DS518" s="276"/>
      <c r="DT518" s="276"/>
      <c r="DU518" s="276"/>
      <c r="DV518" s="276"/>
      <c r="DW518" s="276"/>
      <c r="DX518" s="276"/>
      <c r="DY518" s="276"/>
      <c r="DZ518" s="276"/>
      <c r="EA518" s="276"/>
      <c r="EB518" s="276"/>
      <c r="EC518" s="276"/>
      <c r="ED518" s="276"/>
      <c r="EE518" s="276"/>
      <c r="EF518" s="276"/>
      <c r="EG518" s="276"/>
      <c r="EH518" s="276"/>
      <c r="EI518" s="276"/>
      <c r="EJ518" s="276"/>
      <c r="EK518" s="276"/>
      <c r="EL518" s="276"/>
      <c r="EM518" s="276"/>
      <c r="EN518" s="276"/>
      <c r="EO518" s="276"/>
      <c r="EP518" s="276"/>
      <c r="EQ518" s="276"/>
      <c r="ER518" s="276"/>
      <c r="ES518" s="276"/>
      <c r="ET518" s="276"/>
    </row>
    <row r="519" spans="41:150" x14ac:dyDescent="0.25">
      <c r="AO519" s="276"/>
      <c r="AP519" s="276"/>
      <c r="BS519" s="276"/>
      <c r="BT519" s="277"/>
      <c r="BU519" s="276"/>
      <c r="BV519" s="277"/>
      <c r="BW519" s="276"/>
      <c r="BX519" s="277"/>
      <c r="BY519" s="276"/>
      <c r="BZ519" s="276"/>
      <c r="CA519" s="277"/>
      <c r="CB519" s="276"/>
      <c r="CC519" s="276"/>
      <c r="CD519" s="276"/>
      <c r="CE519" s="276"/>
      <c r="CF519" s="276"/>
      <c r="CG519" s="276"/>
      <c r="CH519" s="276"/>
      <c r="CI519" s="277"/>
      <c r="CJ519" s="276"/>
      <c r="CK519" s="277"/>
      <c r="CL519" s="276"/>
      <c r="CM519" s="277"/>
      <c r="CN519" s="276"/>
      <c r="CO519" s="277"/>
      <c r="CP519" s="276"/>
      <c r="CQ519" s="277"/>
      <c r="CR519" s="276"/>
      <c r="CS519" s="276"/>
      <c r="CT519" s="277"/>
      <c r="CU519" s="276"/>
      <c r="CV519" s="276"/>
      <c r="CW519" s="277"/>
      <c r="CX519" s="276"/>
      <c r="CY519" s="276"/>
      <c r="CZ519" s="276"/>
      <c r="DA519" s="276"/>
      <c r="DB519" s="277"/>
      <c r="DC519" s="276"/>
      <c r="DD519" s="276"/>
      <c r="DE519" s="277"/>
      <c r="DF519" s="276"/>
      <c r="DG519" s="276"/>
      <c r="DH519" s="277"/>
      <c r="DI519" s="276"/>
      <c r="DJ519" s="276"/>
      <c r="DK519" s="276"/>
      <c r="DL519" s="276"/>
      <c r="DM519" s="277"/>
      <c r="DN519" s="276"/>
      <c r="DO519" s="276"/>
      <c r="DP519" s="277"/>
      <c r="DQ519" s="276"/>
      <c r="DR519" s="276"/>
      <c r="DS519" s="276"/>
      <c r="DT519" s="276"/>
      <c r="DU519" s="276"/>
      <c r="DV519" s="276"/>
      <c r="DW519" s="276"/>
      <c r="DX519" s="276"/>
      <c r="DY519" s="276"/>
      <c r="DZ519" s="276"/>
      <c r="EA519" s="276"/>
      <c r="EB519" s="276"/>
      <c r="EC519" s="276"/>
      <c r="ED519" s="276"/>
      <c r="EE519" s="276"/>
      <c r="EF519" s="276"/>
      <c r="EG519" s="276"/>
      <c r="EH519" s="276"/>
      <c r="EI519" s="276"/>
      <c r="EJ519" s="276"/>
      <c r="EK519" s="276"/>
      <c r="EL519" s="276"/>
      <c r="EM519" s="276"/>
      <c r="EN519" s="276"/>
      <c r="EO519" s="276"/>
      <c r="EP519" s="276"/>
      <c r="EQ519" s="276"/>
      <c r="ER519" s="276"/>
      <c r="ES519" s="276"/>
      <c r="ET519" s="276"/>
    </row>
    <row r="520" spans="41:150" x14ac:dyDescent="0.25">
      <c r="AO520" s="276"/>
      <c r="AP520" s="276"/>
      <c r="BS520" s="276"/>
      <c r="BT520" s="277"/>
      <c r="BU520" s="276"/>
      <c r="BV520" s="277"/>
      <c r="BW520" s="276"/>
      <c r="BX520" s="277"/>
      <c r="BY520" s="276"/>
      <c r="BZ520" s="276"/>
      <c r="CA520" s="277"/>
      <c r="CB520" s="276"/>
      <c r="CC520" s="276"/>
      <c r="CD520" s="276"/>
      <c r="CE520" s="276"/>
      <c r="CF520" s="276"/>
      <c r="CG520" s="276"/>
      <c r="CH520" s="276"/>
      <c r="CI520" s="277"/>
      <c r="CJ520" s="276"/>
      <c r="CK520" s="277"/>
      <c r="CL520" s="276"/>
      <c r="CM520" s="277"/>
      <c r="CN520" s="276"/>
      <c r="CO520" s="277"/>
      <c r="CP520" s="276"/>
      <c r="CQ520" s="277"/>
      <c r="CR520" s="276"/>
      <c r="CS520" s="276"/>
      <c r="CT520" s="277"/>
      <c r="CU520" s="276"/>
      <c r="CV520" s="276"/>
      <c r="CW520" s="277"/>
      <c r="CX520" s="276"/>
      <c r="CY520" s="276"/>
      <c r="CZ520" s="276"/>
      <c r="DA520" s="276"/>
      <c r="DB520" s="277"/>
      <c r="DC520" s="276"/>
      <c r="DD520" s="276"/>
      <c r="DE520" s="277"/>
      <c r="DF520" s="276"/>
      <c r="DG520" s="276"/>
      <c r="DH520" s="277"/>
      <c r="DI520" s="276"/>
      <c r="DJ520" s="276"/>
      <c r="DK520" s="276"/>
      <c r="DL520" s="276"/>
      <c r="DM520" s="277"/>
      <c r="DN520" s="276"/>
      <c r="DO520" s="276"/>
      <c r="DP520" s="277"/>
      <c r="DQ520" s="276"/>
      <c r="DR520" s="276"/>
      <c r="DS520" s="276"/>
      <c r="DT520" s="276"/>
      <c r="DU520" s="276"/>
      <c r="DV520" s="276"/>
      <c r="DW520" s="276"/>
      <c r="DX520" s="276"/>
      <c r="DY520" s="276"/>
      <c r="DZ520" s="276"/>
      <c r="EA520" s="276"/>
      <c r="EB520" s="276"/>
      <c r="EC520" s="276"/>
      <c r="ED520" s="276"/>
      <c r="EE520" s="276"/>
      <c r="EF520" s="276"/>
      <c r="EG520" s="276"/>
      <c r="EH520" s="276"/>
      <c r="EI520" s="276"/>
      <c r="EJ520" s="276"/>
      <c r="EK520" s="276"/>
      <c r="EL520" s="276"/>
      <c r="EM520" s="276"/>
      <c r="EN520" s="276"/>
      <c r="EO520" s="276"/>
      <c r="EP520" s="276"/>
      <c r="EQ520" s="276"/>
      <c r="ER520" s="276"/>
      <c r="ES520" s="276"/>
      <c r="ET520" s="276"/>
    </row>
    <row r="521" spans="41:150" x14ac:dyDescent="0.25">
      <c r="AO521" s="276"/>
      <c r="AP521" s="276"/>
      <c r="BS521" s="276"/>
      <c r="BT521" s="277"/>
      <c r="BU521" s="276"/>
      <c r="BV521" s="277"/>
      <c r="BW521" s="276"/>
      <c r="BX521" s="277"/>
      <c r="BY521" s="276"/>
      <c r="BZ521" s="276"/>
      <c r="CA521" s="277"/>
      <c r="CB521" s="276"/>
      <c r="CC521" s="276"/>
      <c r="CD521" s="276"/>
      <c r="CE521" s="276"/>
      <c r="CF521" s="276"/>
      <c r="CG521" s="276"/>
      <c r="CH521" s="276"/>
      <c r="CI521" s="277"/>
      <c r="CJ521" s="276"/>
      <c r="CK521" s="277"/>
      <c r="CL521" s="276"/>
      <c r="CM521" s="277"/>
      <c r="CN521" s="276"/>
      <c r="CO521" s="277"/>
      <c r="CP521" s="276"/>
      <c r="CQ521" s="277"/>
      <c r="CR521" s="276"/>
      <c r="CS521" s="276"/>
      <c r="CT521" s="277"/>
      <c r="CU521" s="276"/>
      <c r="CV521" s="276"/>
      <c r="CW521" s="277"/>
      <c r="CX521" s="276"/>
      <c r="CY521" s="276"/>
      <c r="CZ521" s="276"/>
      <c r="DA521" s="276"/>
      <c r="DB521" s="277"/>
      <c r="DC521" s="276"/>
      <c r="DD521" s="276"/>
      <c r="DE521" s="277"/>
      <c r="DF521" s="276"/>
      <c r="DG521" s="276"/>
      <c r="DH521" s="277"/>
      <c r="DI521" s="276"/>
      <c r="DJ521" s="276"/>
      <c r="DK521" s="276"/>
      <c r="DL521" s="276"/>
      <c r="DM521" s="277"/>
      <c r="DN521" s="276"/>
      <c r="DO521" s="276"/>
      <c r="DP521" s="277"/>
      <c r="DQ521" s="276"/>
      <c r="DR521" s="276"/>
      <c r="DS521" s="276"/>
      <c r="DT521" s="276"/>
      <c r="DU521" s="276"/>
      <c r="DV521" s="276"/>
      <c r="DW521" s="276"/>
      <c r="DX521" s="276"/>
      <c r="DY521" s="276"/>
      <c r="DZ521" s="276"/>
      <c r="EA521" s="276"/>
      <c r="EB521" s="276"/>
      <c r="EC521" s="276"/>
      <c r="ED521" s="276"/>
      <c r="EE521" s="276"/>
      <c r="EF521" s="276"/>
      <c r="EG521" s="276"/>
      <c r="EH521" s="276"/>
      <c r="EI521" s="276"/>
      <c r="EJ521" s="276"/>
      <c r="EK521" s="276"/>
      <c r="EL521" s="276"/>
      <c r="EM521" s="276"/>
      <c r="EN521" s="276"/>
      <c r="EO521" s="276"/>
      <c r="EP521" s="276"/>
      <c r="EQ521" s="276"/>
      <c r="ER521" s="276"/>
      <c r="ES521" s="276"/>
      <c r="ET521" s="276"/>
    </row>
    <row r="522" spans="41:150" x14ac:dyDescent="0.25">
      <c r="AO522" s="276"/>
      <c r="AP522" s="276"/>
      <c r="BS522" s="276"/>
      <c r="BT522" s="277"/>
      <c r="BU522" s="276"/>
      <c r="BV522" s="277"/>
      <c r="BW522" s="276"/>
      <c r="BX522" s="277"/>
      <c r="BY522" s="276"/>
      <c r="BZ522" s="276"/>
      <c r="CA522" s="277"/>
      <c r="CB522" s="276"/>
      <c r="CC522" s="276"/>
      <c r="CD522" s="276"/>
      <c r="CE522" s="276"/>
      <c r="CF522" s="276"/>
      <c r="CG522" s="276"/>
      <c r="CH522" s="276"/>
      <c r="CI522" s="277"/>
      <c r="CJ522" s="276"/>
      <c r="CK522" s="277"/>
      <c r="CL522" s="276"/>
      <c r="CM522" s="277"/>
      <c r="CN522" s="276"/>
      <c r="CO522" s="277"/>
      <c r="CP522" s="276"/>
      <c r="CQ522" s="277"/>
      <c r="CR522" s="276"/>
      <c r="CS522" s="276"/>
      <c r="CT522" s="277"/>
      <c r="CU522" s="276"/>
      <c r="CV522" s="276"/>
      <c r="CW522" s="277"/>
      <c r="CX522" s="276"/>
      <c r="CY522" s="276"/>
      <c r="CZ522" s="276"/>
      <c r="DA522" s="276"/>
      <c r="DB522" s="277"/>
      <c r="DC522" s="276"/>
      <c r="DD522" s="276"/>
      <c r="DE522" s="277"/>
      <c r="DF522" s="276"/>
      <c r="DG522" s="276"/>
      <c r="DH522" s="277"/>
      <c r="DI522" s="276"/>
      <c r="DJ522" s="276"/>
      <c r="DK522" s="276"/>
      <c r="DL522" s="276"/>
      <c r="DM522" s="277"/>
      <c r="DN522" s="276"/>
      <c r="DO522" s="276"/>
      <c r="DP522" s="277"/>
      <c r="DQ522" s="276"/>
      <c r="DR522" s="276"/>
      <c r="DS522" s="276"/>
      <c r="DT522" s="276"/>
      <c r="DU522" s="276"/>
      <c r="DV522" s="276"/>
      <c r="DW522" s="276"/>
      <c r="DX522" s="276"/>
      <c r="DY522" s="276"/>
      <c r="DZ522" s="276"/>
      <c r="EA522" s="276"/>
      <c r="EB522" s="276"/>
      <c r="EC522" s="276"/>
      <c r="ED522" s="276"/>
      <c r="EE522" s="276"/>
      <c r="EF522" s="276"/>
      <c r="EG522" s="276"/>
      <c r="EH522" s="276"/>
      <c r="EI522" s="276"/>
      <c r="EJ522" s="276"/>
      <c r="EK522" s="276"/>
      <c r="EL522" s="276"/>
      <c r="EM522" s="276"/>
      <c r="EN522" s="276"/>
      <c r="EO522" s="276"/>
      <c r="EP522" s="276"/>
      <c r="EQ522" s="276"/>
      <c r="ER522" s="276"/>
      <c r="ES522" s="276"/>
      <c r="ET522" s="276"/>
    </row>
    <row r="523" spans="41:150" x14ac:dyDescent="0.25">
      <c r="AO523" s="276"/>
      <c r="AP523" s="276"/>
      <c r="BS523" s="276"/>
      <c r="BT523" s="277"/>
      <c r="BU523" s="276"/>
      <c r="BV523" s="277"/>
      <c r="BW523" s="276"/>
      <c r="BX523" s="277"/>
      <c r="BY523" s="276"/>
      <c r="BZ523" s="276"/>
      <c r="CA523" s="277"/>
      <c r="CB523" s="276"/>
      <c r="CC523" s="276"/>
      <c r="CD523" s="276"/>
      <c r="CE523" s="276"/>
      <c r="CF523" s="276"/>
      <c r="CG523" s="276"/>
      <c r="CH523" s="276"/>
      <c r="CI523" s="277"/>
      <c r="CJ523" s="276"/>
      <c r="CK523" s="277"/>
      <c r="CL523" s="276"/>
      <c r="CM523" s="277"/>
      <c r="CN523" s="276"/>
      <c r="CO523" s="277"/>
      <c r="CP523" s="276"/>
      <c r="CQ523" s="277"/>
      <c r="CR523" s="276"/>
      <c r="CS523" s="276"/>
      <c r="CT523" s="277"/>
      <c r="CU523" s="276"/>
      <c r="CV523" s="276"/>
      <c r="CW523" s="277"/>
      <c r="CX523" s="276"/>
      <c r="CY523" s="276"/>
      <c r="CZ523" s="276"/>
      <c r="DA523" s="276"/>
      <c r="DB523" s="277"/>
      <c r="DC523" s="276"/>
      <c r="DD523" s="276"/>
      <c r="DE523" s="277"/>
      <c r="DF523" s="276"/>
      <c r="DG523" s="276"/>
      <c r="DH523" s="277"/>
      <c r="DI523" s="276"/>
      <c r="DJ523" s="276"/>
      <c r="DK523" s="276"/>
      <c r="DL523" s="276"/>
      <c r="DM523" s="277"/>
      <c r="DN523" s="276"/>
      <c r="DO523" s="276"/>
      <c r="DP523" s="277"/>
      <c r="DQ523" s="276"/>
      <c r="DR523" s="276"/>
      <c r="DS523" s="276"/>
      <c r="DT523" s="276"/>
      <c r="DU523" s="276"/>
      <c r="DV523" s="276"/>
      <c r="DW523" s="276"/>
      <c r="DX523" s="276"/>
      <c r="DY523" s="276"/>
      <c r="DZ523" s="276"/>
      <c r="EA523" s="276"/>
      <c r="EB523" s="276"/>
      <c r="EC523" s="276"/>
      <c r="ED523" s="276"/>
      <c r="EE523" s="276"/>
      <c r="EF523" s="276"/>
      <c r="EG523" s="276"/>
      <c r="EH523" s="276"/>
      <c r="EI523" s="276"/>
      <c r="EJ523" s="276"/>
      <c r="EK523" s="276"/>
      <c r="EL523" s="276"/>
      <c r="EM523" s="276"/>
      <c r="EN523" s="276"/>
      <c r="EO523" s="276"/>
      <c r="EP523" s="276"/>
      <c r="EQ523" s="276"/>
      <c r="ER523" s="276"/>
      <c r="ES523" s="276"/>
      <c r="ET523" s="276"/>
    </row>
    <row r="524" spans="41:150" x14ac:dyDescent="0.25">
      <c r="AO524" s="276"/>
      <c r="AP524" s="276"/>
      <c r="BS524" s="276"/>
      <c r="BT524" s="277"/>
      <c r="BU524" s="276"/>
      <c r="BV524" s="277"/>
      <c r="BW524" s="276"/>
      <c r="BX524" s="277"/>
      <c r="BY524" s="276"/>
      <c r="BZ524" s="276"/>
      <c r="CA524" s="277"/>
      <c r="CB524" s="276"/>
      <c r="CC524" s="276"/>
      <c r="CD524" s="276"/>
      <c r="CE524" s="276"/>
      <c r="CF524" s="276"/>
      <c r="CG524" s="276"/>
      <c r="CH524" s="276"/>
      <c r="CI524" s="277"/>
      <c r="CJ524" s="276"/>
      <c r="CK524" s="277"/>
      <c r="CL524" s="276"/>
      <c r="CM524" s="277"/>
      <c r="CN524" s="276"/>
      <c r="CO524" s="277"/>
      <c r="CP524" s="276"/>
      <c r="CQ524" s="277"/>
      <c r="CR524" s="276"/>
      <c r="CS524" s="276"/>
      <c r="CT524" s="277"/>
      <c r="CU524" s="276"/>
      <c r="CV524" s="276"/>
      <c r="CW524" s="277"/>
      <c r="CX524" s="276"/>
      <c r="CY524" s="276"/>
      <c r="CZ524" s="276"/>
      <c r="DA524" s="276"/>
      <c r="DB524" s="277"/>
      <c r="DC524" s="276"/>
      <c r="DD524" s="276"/>
      <c r="DE524" s="277"/>
      <c r="DF524" s="276"/>
      <c r="DG524" s="276"/>
      <c r="DH524" s="277"/>
      <c r="DI524" s="276"/>
      <c r="DJ524" s="276"/>
      <c r="DK524" s="276"/>
      <c r="DL524" s="276"/>
      <c r="DM524" s="277"/>
      <c r="DN524" s="276"/>
      <c r="DO524" s="276"/>
      <c r="DP524" s="277"/>
      <c r="DQ524" s="276"/>
      <c r="DR524" s="276"/>
      <c r="DS524" s="276"/>
      <c r="DT524" s="276"/>
      <c r="DU524" s="276"/>
      <c r="DV524" s="276"/>
      <c r="DW524" s="276"/>
      <c r="DX524" s="276"/>
      <c r="DY524" s="276"/>
      <c r="DZ524" s="276"/>
      <c r="EA524" s="276"/>
      <c r="EB524" s="276"/>
      <c r="EC524" s="276"/>
      <c r="ED524" s="276"/>
      <c r="EE524" s="276"/>
      <c r="EF524" s="276"/>
      <c r="EG524" s="276"/>
      <c r="EH524" s="276"/>
      <c r="EI524" s="276"/>
      <c r="EJ524" s="276"/>
      <c r="EK524" s="276"/>
      <c r="EL524" s="276"/>
      <c r="EM524" s="276"/>
      <c r="EN524" s="276"/>
      <c r="EO524" s="276"/>
      <c r="EP524" s="276"/>
      <c r="EQ524" s="276"/>
      <c r="ER524" s="276"/>
      <c r="ES524" s="276"/>
      <c r="ET524" s="276"/>
    </row>
    <row r="525" spans="41:150" x14ac:dyDescent="0.25">
      <c r="AO525" s="276"/>
      <c r="AP525" s="276"/>
      <c r="BS525" s="276"/>
      <c r="BT525" s="277"/>
      <c r="BU525" s="276"/>
      <c r="BV525" s="277"/>
      <c r="BW525" s="276"/>
      <c r="BX525" s="277"/>
      <c r="BY525" s="276"/>
      <c r="BZ525" s="276"/>
      <c r="CA525" s="277"/>
      <c r="CB525" s="276"/>
      <c r="CC525" s="276"/>
      <c r="CD525" s="276"/>
      <c r="CE525" s="276"/>
      <c r="CF525" s="276"/>
      <c r="CG525" s="276"/>
      <c r="CH525" s="276"/>
      <c r="CI525" s="277"/>
      <c r="CJ525" s="276"/>
      <c r="CK525" s="277"/>
      <c r="CL525" s="276"/>
      <c r="CM525" s="277"/>
      <c r="CN525" s="276"/>
      <c r="CO525" s="277"/>
      <c r="CP525" s="276"/>
      <c r="CQ525" s="277"/>
      <c r="CR525" s="276"/>
      <c r="CS525" s="276"/>
      <c r="CT525" s="277"/>
      <c r="CU525" s="276"/>
      <c r="CV525" s="276"/>
      <c r="CW525" s="277"/>
      <c r="CX525" s="276"/>
      <c r="CY525" s="276"/>
      <c r="CZ525" s="276"/>
      <c r="DA525" s="276"/>
      <c r="DB525" s="277"/>
      <c r="DC525" s="276"/>
      <c r="DD525" s="276"/>
      <c r="DE525" s="277"/>
      <c r="DF525" s="276"/>
      <c r="DG525" s="276"/>
      <c r="DH525" s="277"/>
      <c r="DI525" s="276"/>
      <c r="DJ525" s="276"/>
      <c r="DK525" s="276"/>
      <c r="DL525" s="276"/>
      <c r="DM525" s="277"/>
      <c r="DN525" s="276"/>
      <c r="DO525" s="276"/>
      <c r="DP525" s="277"/>
      <c r="DQ525" s="276"/>
      <c r="DR525" s="276"/>
      <c r="DS525" s="276"/>
      <c r="DT525" s="276"/>
      <c r="DU525" s="276"/>
      <c r="DV525" s="276"/>
      <c r="DW525" s="276"/>
      <c r="DX525" s="276"/>
      <c r="DY525" s="276"/>
      <c r="DZ525" s="276"/>
      <c r="EA525" s="276"/>
      <c r="EB525" s="276"/>
      <c r="EC525" s="276"/>
      <c r="ED525" s="276"/>
      <c r="EE525" s="276"/>
      <c r="EF525" s="276"/>
      <c r="EG525" s="276"/>
      <c r="EH525" s="276"/>
      <c r="EI525" s="276"/>
      <c r="EJ525" s="276"/>
      <c r="EK525" s="276"/>
      <c r="EL525" s="276"/>
      <c r="EM525" s="276"/>
      <c r="EN525" s="276"/>
      <c r="EO525" s="276"/>
      <c r="EP525" s="276"/>
      <c r="EQ525" s="276"/>
      <c r="ER525" s="276"/>
      <c r="ES525" s="276"/>
      <c r="ET525" s="276"/>
    </row>
    <row r="526" spans="41:150" x14ac:dyDescent="0.25">
      <c r="AO526" s="276"/>
      <c r="AP526" s="276"/>
      <c r="BS526" s="276"/>
      <c r="BT526" s="277"/>
      <c r="BU526" s="276"/>
      <c r="BV526" s="277"/>
      <c r="BW526" s="276"/>
      <c r="BX526" s="277"/>
      <c r="BY526" s="276"/>
      <c r="BZ526" s="276"/>
      <c r="CA526" s="277"/>
      <c r="CB526" s="276"/>
      <c r="CC526" s="276"/>
      <c r="CD526" s="276"/>
      <c r="CE526" s="276"/>
      <c r="CF526" s="276"/>
      <c r="CG526" s="276"/>
      <c r="CH526" s="276"/>
      <c r="CI526" s="277"/>
      <c r="CJ526" s="276"/>
      <c r="CK526" s="277"/>
      <c r="CL526" s="276"/>
      <c r="CM526" s="277"/>
      <c r="CN526" s="276"/>
      <c r="CO526" s="277"/>
      <c r="CP526" s="276"/>
      <c r="CQ526" s="277"/>
      <c r="CR526" s="276"/>
      <c r="CS526" s="276"/>
      <c r="CT526" s="277"/>
      <c r="CU526" s="276"/>
      <c r="CV526" s="276"/>
      <c r="CW526" s="277"/>
      <c r="CX526" s="276"/>
      <c r="CY526" s="276"/>
      <c r="CZ526" s="276"/>
      <c r="DA526" s="276"/>
      <c r="DB526" s="277"/>
      <c r="DC526" s="276"/>
      <c r="DD526" s="276"/>
      <c r="DE526" s="277"/>
      <c r="DF526" s="276"/>
      <c r="DG526" s="276"/>
      <c r="DH526" s="277"/>
      <c r="DI526" s="276"/>
      <c r="DJ526" s="276"/>
      <c r="DK526" s="276"/>
      <c r="DL526" s="276"/>
      <c r="DM526" s="277"/>
      <c r="DN526" s="276"/>
      <c r="DO526" s="276"/>
      <c r="DP526" s="277"/>
      <c r="DQ526" s="276"/>
      <c r="DR526" s="276"/>
      <c r="DS526" s="276"/>
      <c r="DT526" s="276"/>
      <c r="DU526" s="276"/>
      <c r="DV526" s="276"/>
      <c r="DW526" s="276"/>
      <c r="DX526" s="276"/>
      <c r="DY526" s="276"/>
      <c r="DZ526" s="276"/>
      <c r="EA526" s="276"/>
      <c r="EB526" s="276"/>
      <c r="EC526" s="276"/>
      <c r="ED526" s="276"/>
      <c r="EE526" s="276"/>
      <c r="EF526" s="276"/>
      <c r="EG526" s="276"/>
      <c r="EH526" s="276"/>
      <c r="EI526" s="276"/>
      <c r="EJ526" s="276"/>
      <c r="EK526" s="276"/>
      <c r="EL526" s="276"/>
      <c r="EM526" s="276"/>
      <c r="EN526" s="276"/>
      <c r="EO526" s="276"/>
      <c r="EP526" s="276"/>
      <c r="EQ526" s="276"/>
      <c r="ER526" s="276"/>
      <c r="ES526" s="276"/>
      <c r="ET526" s="276"/>
    </row>
    <row r="527" spans="41:150" x14ac:dyDescent="0.25">
      <c r="AO527" s="276"/>
      <c r="AP527" s="276"/>
      <c r="BS527" s="276"/>
      <c r="BT527" s="277"/>
      <c r="BU527" s="276"/>
      <c r="BV527" s="277"/>
      <c r="BW527" s="276"/>
      <c r="BX527" s="277"/>
      <c r="BY527" s="276"/>
      <c r="BZ527" s="276"/>
      <c r="CA527" s="277"/>
      <c r="CB527" s="276"/>
      <c r="CC527" s="276"/>
      <c r="CD527" s="276"/>
      <c r="CE527" s="276"/>
      <c r="CF527" s="276"/>
      <c r="CG527" s="276"/>
      <c r="CH527" s="276"/>
      <c r="CI527" s="277"/>
      <c r="CJ527" s="276"/>
      <c r="CK527" s="277"/>
      <c r="CL527" s="276"/>
      <c r="CM527" s="277"/>
      <c r="CN527" s="276"/>
      <c r="CO527" s="277"/>
      <c r="CP527" s="276"/>
      <c r="CQ527" s="277"/>
      <c r="CR527" s="276"/>
      <c r="CS527" s="276"/>
      <c r="CT527" s="277"/>
      <c r="CU527" s="276"/>
      <c r="CV527" s="276"/>
      <c r="CW527" s="277"/>
      <c r="CX527" s="276"/>
      <c r="CY527" s="276"/>
      <c r="CZ527" s="276"/>
      <c r="DA527" s="276"/>
      <c r="DB527" s="277"/>
      <c r="DC527" s="276"/>
      <c r="DD527" s="276"/>
      <c r="DE527" s="277"/>
      <c r="DF527" s="276"/>
      <c r="DG527" s="276"/>
      <c r="DH527" s="277"/>
      <c r="DI527" s="276"/>
      <c r="DJ527" s="276"/>
      <c r="DK527" s="276"/>
      <c r="DL527" s="276"/>
      <c r="DM527" s="277"/>
      <c r="DN527" s="276"/>
      <c r="DO527" s="276"/>
      <c r="DP527" s="277"/>
      <c r="DQ527" s="276"/>
      <c r="DR527" s="276"/>
      <c r="DS527" s="276"/>
      <c r="DT527" s="276"/>
      <c r="DU527" s="276"/>
      <c r="DV527" s="276"/>
      <c r="DW527" s="276"/>
      <c r="DX527" s="276"/>
      <c r="DY527" s="276"/>
      <c r="DZ527" s="276"/>
      <c r="EA527" s="276"/>
      <c r="EB527" s="276"/>
      <c r="EC527" s="276"/>
      <c r="ED527" s="276"/>
      <c r="EE527" s="276"/>
      <c r="EF527" s="276"/>
      <c r="EG527" s="276"/>
      <c r="EH527" s="276"/>
      <c r="EI527" s="276"/>
      <c r="EJ527" s="276"/>
      <c r="EK527" s="276"/>
      <c r="EL527" s="276"/>
      <c r="EM527" s="276"/>
      <c r="EN527" s="276"/>
      <c r="EO527" s="276"/>
      <c r="EP527" s="276"/>
      <c r="EQ527" s="276"/>
      <c r="ER527" s="276"/>
      <c r="ES527" s="276"/>
      <c r="ET527" s="276"/>
    </row>
    <row r="528" spans="41:150" x14ac:dyDescent="0.25">
      <c r="AO528" s="276"/>
      <c r="AP528" s="276"/>
      <c r="BS528" s="276"/>
      <c r="BT528" s="277"/>
      <c r="BU528" s="276"/>
      <c r="BV528" s="277"/>
      <c r="BW528" s="276"/>
      <c r="BX528" s="277"/>
      <c r="BY528" s="276"/>
      <c r="BZ528" s="276"/>
      <c r="CA528" s="277"/>
      <c r="CB528" s="276"/>
      <c r="CC528" s="276"/>
      <c r="CD528" s="276"/>
      <c r="CE528" s="276"/>
      <c r="CF528" s="276"/>
      <c r="CG528" s="276"/>
      <c r="CH528" s="276"/>
      <c r="CI528" s="277"/>
      <c r="CJ528" s="276"/>
      <c r="CK528" s="277"/>
      <c r="CL528" s="276"/>
      <c r="CM528" s="277"/>
      <c r="CN528" s="276"/>
      <c r="CO528" s="277"/>
      <c r="CP528" s="276"/>
      <c r="CQ528" s="277"/>
      <c r="CR528" s="276"/>
      <c r="CS528" s="276"/>
      <c r="CT528" s="277"/>
      <c r="CU528" s="276"/>
      <c r="CV528" s="276"/>
      <c r="CW528" s="277"/>
      <c r="CX528" s="276"/>
      <c r="CY528" s="276"/>
      <c r="CZ528" s="276"/>
      <c r="DA528" s="276"/>
      <c r="DB528" s="277"/>
      <c r="DC528" s="276"/>
      <c r="DD528" s="276"/>
      <c r="DE528" s="277"/>
      <c r="DF528" s="276"/>
      <c r="DG528" s="276"/>
      <c r="DH528" s="277"/>
      <c r="DI528" s="276"/>
      <c r="DJ528" s="276"/>
      <c r="DK528" s="276"/>
      <c r="DL528" s="276"/>
      <c r="DM528" s="277"/>
      <c r="DN528" s="276"/>
      <c r="DO528" s="276"/>
      <c r="DP528" s="277"/>
      <c r="DQ528" s="276"/>
      <c r="DR528" s="276"/>
      <c r="DS528" s="276"/>
      <c r="DT528" s="276"/>
      <c r="DU528" s="276"/>
      <c r="DV528" s="276"/>
      <c r="DW528" s="276"/>
      <c r="DX528" s="276"/>
      <c r="DY528" s="276"/>
      <c r="DZ528" s="276"/>
      <c r="EA528" s="276"/>
      <c r="EB528" s="276"/>
      <c r="EC528" s="276"/>
      <c r="ED528" s="276"/>
      <c r="EE528" s="276"/>
      <c r="EF528" s="276"/>
      <c r="EG528" s="276"/>
      <c r="EH528" s="276"/>
      <c r="EI528" s="276"/>
      <c r="EJ528" s="276"/>
      <c r="EK528" s="276"/>
      <c r="EL528" s="276"/>
      <c r="EM528" s="276"/>
      <c r="EN528" s="276"/>
      <c r="EO528" s="276"/>
      <c r="EP528" s="276"/>
      <c r="EQ528" s="276"/>
      <c r="ER528" s="276"/>
      <c r="ES528" s="276"/>
      <c r="ET528" s="276"/>
    </row>
    <row r="529" spans="41:150" x14ac:dyDescent="0.25">
      <c r="AO529" s="276"/>
      <c r="AP529" s="276"/>
      <c r="BS529" s="276"/>
      <c r="BT529" s="277"/>
      <c r="BU529" s="276"/>
      <c r="BV529" s="277"/>
      <c r="BW529" s="276"/>
      <c r="BX529" s="277"/>
      <c r="BY529" s="276"/>
      <c r="BZ529" s="276"/>
      <c r="CA529" s="277"/>
      <c r="CB529" s="276"/>
      <c r="CC529" s="276"/>
      <c r="CD529" s="276"/>
      <c r="CE529" s="276"/>
      <c r="CF529" s="276"/>
      <c r="CG529" s="276"/>
      <c r="CH529" s="276"/>
      <c r="CI529" s="277"/>
      <c r="CJ529" s="276"/>
      <c r="CK529" s="277"/>
      <c r="CL529" s="276"/>
      <c r="CM529" s="277"/>
      <c r="CN529" s="276"/>
      <c r="CO529" s="277"/>
      <c r="CP529" s="276"/>
      <c r="CQ529" s="277"/>
      <c r="CR529" s="276"/>
      <c r="CS529" s="276"/>
      <c r="CT529" s="277"/>
      <c r="CU529" s="276"/>
      <c r="CV529" s="276"/>
      <c r="CW529" s="277"/>
      <c r="CX529" s="276"/>
      <c r="CY529" s="276"/>
      <c r="CZ529" s="276"/>
      <c r="DA529" s="276"/>
      <c r="DB529" s="277"/>
      <c r="DC529" s="276"/>
      <c r="DD529" s="276"/>
      <c r="DE529" s="277"/>
      <c r="DF529" s="276"/>
      <c r="DG529" s="276"/>
      <c r="DH529" s="277"/>
      <c r="DI529" s="276"/>
      <c r="DJ529" s="276"/>
      <c r="DK529" s="276"/>
      <c r="DL529" s="276"/>
      <c r="DM529" s="277"/>
      <c r="DN529" s="276"/>
      <c r="DO529" s="276"/>
      <c r="DP529" s="277"/>
      <c r="DQ529" s="276"/>
      <c r="DR529" s="276"/>
      <c r="DS529" s="276"/>
      <c r="DT529" s="276"/>
      <c r="DU529" s="276"/>
      <c r="DV529" s="276"/>
      <c r="DW529" s="276"/>
      <c r="DX529" s="276"/>
      <c r="DY529" s="276"/>
      <c r="DZ529" s="276"/>
      <c r="EA529" s="276"/>
      <c r="EB529" s="276"/>
      <c r="EC529" s="276"/>
      <c r="ED529" s="276"/>
      <c r="EE529" s="276"/>
      <c r="EF529" s="276"/>
      <c r="EG529" s="276"/>
      <c r="EH529" s="276"/>
      <c r="EI529" s="276"/>
      <c r="EJ529" s="276"/>
      <c r="EK529" s="276"/>
      <c r="EL529" s="276"/>
      <c r="EM529" s="276"/>
      <c r="EN529" s="276"/>
      <c r="EO529" s="276"/>
      <c r="EP529" s="276"/>
      <c r="EQ529" s="276"/>
      <c r="ER529" s="276"/>
      <c r="ES529" s="276"/>
      <c r="ET529" s="276"/>
    </row>
    <row r="530" spans="41:150" x14ac:dyDescent="0.25">
      <c r="AO530" s="276"/>
      <c r="AP530" s="276"/>
      <c r="BS530" s="276"/>
      <c r="BT530" s="277"/>
      <c r="BU530" s="276"/>
      <c r="BV530" s="277"/>
      <c r="BW530" s="276"/>
      <c r="BX530" s="277"/>
      <c r="BY530" s="276"/>
      <c r="BZ530" s="276"/>
      <c r="CA530" s="277"/>
      <c r="CB530" s="276"/>
      <c r="CC530" s="276"/>
      <c r="CD530" s="276"/>
      <c r="CE530" s="276"/>
      <c r="CF530" s="276"/>
      <c r="CG530" s="276"/>
      <c r="CH530" s="276"/>
      <c r="CI530" s="277"/>
      <c r="CJ530" s="276"/>
      <c r="CK530" s="277"/>
      <c r="CL530" s="276"/>
      <c r="CM530" s="277"/>
      <c r="CN530" s="276"/>
      <c r="CO530" s="277"/>
      <c r="CP530" s="276"/>
      <c r="CQ530" s="277"/>
      <c r="CR530" s="276"/>
      <c r="CS530" s="276"/>
      <c r="CT530" s="277"/>
      <c r="CU530" s="276"/>
      <c r="CV530" s="276"/>
      <c r="CW530" s="277"/>
      <c r="CX530" s="276"/>
      <c r="CY530" s="276"/>
      <c r="CZ530" s="276"/>
      <c r="DA530" s="276"/>
      <c r="DB530" s="277"/>
      <c r="DC530" s="276"/>
      <c r="DD530" s="276"/>
      <c r="DE530" s="277"/>
      <c r="DF530" s="276"/>
      <c r="DG530" s="276"/>
      <c r="DH530" s="277"/>
      <c r="DI530" s="276"/>
      <c r="DJ530" s="276"/>
      <c r="DK530" s="276"/>
      <c r="DL530" s="276"/>
      <c r="DM530" s="277"/>
      <c r="DN530" s="276"/>
      <c r="DO530" s="276"/>
      <c r="DP530" s="277"/>
      <c r="DQ530" s="276"/>
      <c r="DR530" s="276"/>
      <c r="DS530" s="276"/>
      <c r="DT530" s="276"/>
      <c r="DU530" s="276"/>
      <c r="DV530" s="276"/>
      <c r="DW530" s="276"/>
      <c r="DX530" s="276"/>
      <c r="DY530" s="276"/>
      <c r="DZ530" s="276"/>
      <c r="EA530" s="276"/>
      <c r="EB530" s="276"/>
      <c r="EC530" s="276"/>
      <c r="ED530" s="276"/>
      <c r="EE530" s="276"/>
      <c r="EF530" s="276"/>
      <c r="EG530" s="276"/>
      <c r="EH530" s="276"/>
      <c r="EI530" s="276"/>
      <c r="EJ530" s="276"/>
      <c r="EK530" s="276"/>
      <c r="EL530" s="276"/>
      <c r="EM530" s="276"/>
      <c r="EN530" s="276"/>
      <c r="EO530" s="276"/>
      <c r="EP530" s="276"/>
      <c r="EQ530" s="276"/>
      <c r="ER530" s="276"/>
      <c r="ES530" s="276"/>
      <c r="ET530" s="276"/>
    </row>
    <row r="531" spans="41:150" x14ac:dyDescent="0.25">
      <c r="AO531" s="276"/>
      <c r="AP531" s="276"/>
      <c r="BS531" s="276"/>
      <c r="BT531" s="277"/>
      <c r="BU531" s="276"/>
      <c r="BV531" s="277"/>
      <c r="BW531" s="276"/>
      <c r="BX531" s="277"/>
      <c r="BY531" s="276"/>
      <c r="BZ531" s="276"/>
      <c r="CA531" s="277"/>
      <c r="CB531" s="276"/>
      <c r="CC531" s="276"/>
      <c r="CD531" s="276"/>
      <c r="CE531" s="276"/>
      <c r="CF531" s="276"/>
      <c r="CG531" s="276"/>
      <c r="CH531" s="276"/>
      <c r="CI531" s="277"/>
      <c r="CJ531" s="276"/>
      <c r="CK531" s="277"/>
      <c r="CL531" s="276"/>
      <c r="CM531" s="277"/>
      <c r="CN531" s="276"/>
      <c r="CO531" s="277"/>
      <c r="CP531" s="276"/>
      <c r="CQ531" s="277"/>
      <c r="CR531" s="276"/>
      <c r="CS531" s="276"/>
      <c r="CT531" s="277"/>
      <c r="CU531" s="276"/>
      <c r="CV531" s="276"/>
      <c r="CW531" s="277"/>
      <c r="CX531" s="276"/>
      <c r="CY531" s="276"/>
      <c r="CZ531" s="276"/>
      <c r="DA531" s="276"/>
      <c r="DB531" s="277"/>
      <c r="DC531" s="276"/>
      <c r="DD531" s="276"/>
      <c r="DE531" s="277"/>
      <c r="DF531" s="276"/>
      <c r="DG531" s="276"/>
      <c r="DH531" s="277"/>
      <c r="DI531" s="276"/>
      <c r="DJ531" s="276"/>
      <c r="DK531" s="276"/>
      <c r="DL531" s="276"/>
      <c r="DM531" s="277"/>
      <c r="DN531" s="276"/>
      <c r="DO531" s="276"/>
      <c r="DP531" s="277"/>
      <c r="DQ531" s="276"/>
      <c r="DR531" s="276"/>
      <c r="DS531" s="276"/>
      <c r="DT531" s="276"/>
      <c r="DU531" s="276"/>
      <c r="DV531" s="276"/>
      <c r="DW531" s="276"/>
      <c r="DX531" s="276"/>
      <c r="DY531" s="276"/>
      <c r="DZ531" s="276"/>
      <c r="EA531" s="276"/>
      <c r="EB531" s="276"/>
      <c r="EC531" s="276"/>
      <c r="ED531" s="276"/>
      <c r="EE531" s="276"/>
      <c r="EF531" s="276"/>
      <c r="EG531" s="276"/>
      <c r="EH531" s="276"/>
      <c r="EI531" s="276"/>
      <c r="EJ531" s="276"/>
      <c r="EK531" s="276"/>
      <c r="EL531" s="276"/>
      <c r="EM531" s="276"/>
      <c r="EN531" s="276"/>
      <c r="EO531" s="276"/>
      <c r="EP531" s="276"/>
      <c r="EQ531" s="276"/>
      <c r="ER531" s="276"/>
      <c r="ES531" s="276"/>
      <c r="ET531" s="276"/>
    </row>
    <row r="532" spans="41:150" x14ac:dyDescent="0.25">
      <c r="AO532" s="276"/>
      <c r="AP532" s="276"/>
      <c r="BS532" s="276"/>
      <c r="BT532" s="277"/>
      <c r="BU532" s="276"/>
      <c r="BV532" s="277"/>
      <c r="BW532" s="276"/>
      <c r="BX532" s="277"/>
      <c r="BY532" s="276"/>
      <c r="BZ532" s="276"/>
      <c r="CA532" s="277"/>
      <c r="CB532" s="276"/>
      <c r="CC532" s="276"/>
      <c r="CD532" s="276"/>
      <c r="CE532" s="276"/>
      <c r="CF532" s="276"/>
      <c r="CG532" s="276"/>
      <c r="CH532" s="276"/>
      <c r="CI532" s="277"/>
      <c r="CJ532" s="276"/>
      <c r="CK532" s="277"/>
      <c r="CL532" s="276"/>
      <c r="CM532" s="277"/>
      <c r="CN532" s="276"/>
      <c r="CO532" s="277"/>
      <c r="CP532" s="276"/>
      <c r="CQ532" s="277"/>
      <c r="CR532" s="276"/>
      <c r="CS532" s="276"/>
      <c r="CT532" s="277"/>
      <c r="CU532" s="276"/>
      <c r="CV532" s="276"/>
      <c r="CW532" s="277"/>
      <c r="CX532" s="276"/>
      <c r="CY532" s="276"/>
      <c r="CZ532" s="276"/>
      <c r="DA532" s="276"/>
      <c r="DB532" s="277"/>
      <c r="DC532" s="276"/>
      <c r="DD532" s="276"/>
      <c r="DE532" s="277"/>
      <c r="DF532" s="276"/>
      <c r="DG532" s="276"/>
      <c r="DH532" s="277"/>
      <c r="DI532" s="276"/>
      <c r="DJ532" s="276"/>
      <c r="DK532" s="276"/>
      <c r="DL532" s="276"/>
      <c r="DM532" s="277"/>
      <c r="DN532" s="276"/>
      <c r="DO532" s="276"/>
      <c r="DP532" s="277"/>
      <c r="DQ532" s="276"/>
      <c r="DR532" s="276"/>
      <c r="DS532" s="276"/>
      <c r="DT532" s="276"/>
      <c r="DU532" s="276"/>
      <c r="DV532" s="276"/>
      <c r="DW532" s="276"/>
      <c r="DX532" s="276"/>
      <c r="DY532" s="276"/>
      <c r="DZ532" s="276"/>
      <c r="EA532" s="276"/>
      <c r="EB532" s="276"/>
      <c r="EC532" s="276"/>
      <c r="ED532" s="276"/>
      <c r="EE532" s="276"/>
      <c r="EF532" s="276"/>
      <c r="EG532" s="276"/>
      <c r="EH532" s="276"/>
      <c r="EI532" s="276"/>
      <c r="EJ532" s="276"/>
      <c r="EK532" s="276"/>
      <c r="EL532" s="276"/>
      <c r="EM532" s="276"/>
      <c r="EN532" s="276"/>
      <c r="EO532" s="276"/>
      <c r="EP532" s="276"/>
      <c r="EQ532" s="276"/>
      <c r="ER532" s="276"/>
      <c r="ES532" s="276"/>
      <c r="ET532" s="276"/>
    </row>
    <row r="533" spans="41:150" x14ac:dyDescent="0.25">
      <c r="AO533" s="276"/>
      <c r="AP533" s="276"/>
      <c r="BS533" s="276"/>
      <c r="BT533" s="277"/>
      <c r="BU533" s="276"/>
      <c r="BV533" s="277"/>
      <c r="BW533" s="276"/>
      <c r="BX533" s="277"/>
      <c r="BY533" s="276"/>
      <c r="BZ533" s="276"/>
      <c r="CA533" s="277"/>
      <c r="CB533" s="276"/>
      <c r="CC533" s="276"/>
      <c r="CD533" s="276"/>
      <c r="CE533" s="276"/>
      <c r="CF533" s="276"/>
      <c r="CG533" s="276"/>
      <c r="CH533" s="276"/>
      <c r="CI533" s="277"/>
      <c r="CJ533" s="276"/>
      <c r="CK533" s="277"/>
      <c r="CL533" s="276"/>
      <c r="CM533" s="277"/>
      <c r="CN533" s="276"/>
      <c r="CO533" s="277"/>
      <c r="CP533" s="276"/>
      <c r="CQ533" s="277"/>
      <c r="CR533" s="276"/>
      <c r="CS533" s="276"/>
      <c r="CT533" s="277"/>
      <c r="CU533" s="276"/>
      <c r="CV533" s="276"/>
      <c r="CW533" s="277"/>
      <c r="CX533" s="276"/>
      <c r="CY533" s="276"/>
      <c r="CZ533" s="276"/>
      <c r="DA533" s="276"/>
      <c r="DB533" s="277"/>
      <c r="DC533" s="276"/>
      <c r="DD533" s="276"/>
      <c r="DE533" s="277"/>
      <c r="DF533" s="276"/>
      <c r="DG533" s="276"/>
      <c r="DH533" s="277"/>
      <c r="DI533" s="276"/>
      <c r="DJ533" s="276"/>
      <c r="DK533" s="276"/>
      <c r="DL533" s="276"/>
      <c r="DM533" s="277"/>
      <c r="DN533" s="276"/>
      <c r="DO533" s="276"/>
      <c r="DP533" s="277"/>
      <c r="DQ533" s="276"/>
      <c r="DR533" s="276"/>
      <c r="DS533" s="276"/>
      <c r="DT533" s="276"/>
      <c r="DU533" s="276"/>
      <c r="DV533" s="276"/>
      <c r="DW533" s="276"/>
      <c r="DX533" s="276"/>
      <c r="DY533" s="276"/>
      <c r="DZ533" s="276"/>
      <c r="EA533" s="276"/>
      <c r="EB533" s="276"/>
      <c r="EC533" s="276"/>
      <c r="ED533" s="276"/>
      <c r="EE533" s="276"/>
      <c r="EF533" s="276"/>
      <c r="EG533" s="276"/>
      <c r="EH533" s="276"/>
      <c r="EI533" s="276"/>
      <c r="EJ533" s="276"/>
      <c r="EK533" s="276"/>
      <c r="EL533" s="276"/>
      <c r="EM533" s="276"/>
      <c r="EN533" s="276"/>
      <c r="EO533" s="276"/>
      <c r="EP533" s="276"/>
      <c r="EQ533" s="276"/>
      <c r="ER533" s="276"/>
      <c r="ES533" s="276"/>
      <c r="ET533" s="276"/>
    </row>
    <row r="534" spans="41:150" x14ac:dyDescent="0.25">
      <c r="AO534" s="276"/>
      <c r="AP534" s="276"/>
      <c r="BS534" s="276"/>
      <c r="BT534" s="277"/>
      <c r="BU534" s="276"/>
      <c r="BV534" s="277"/>
      <c r="BW534" s="276"/>
      <c r="BX534" s="277"/>
      <c r="BY534" s="276"/>
      <c r="BZ534" s="276"/>
      <c r="CA534" s="277"/>
      <c r="CB534" s="276"/>
      <c r="CC534" s="276"/>
      <c r="CD534" s="276"/>
      <c r="CE534" s="276"/>
      <c r="CF534" s="276"/>
      <c r="CG534" s="276"/>
      <c r="CH534" s="276"/>
      <c r="CI534" s="277"/>
      <c r="CJ534" s="276"/>
      <c r="CK534" s="277"/>
      <c r="CL534" s="276"/>
      <c r="CM534" s="277"/>
      <c r="CN534" s="276"/>
      <c r="CO534" s="277"/>
      <c r="CP534" s="276"/>
      <c r="CQ534" s="277"/>
      <c r="CR534" s="276"/>
      <c r="CS534" s="276"/>
      <c r="CT534" s="277"/>
      <c r="CU534" s="276"/>
      <c r="CV534" s="276"/>
      <c r="CW534" s="277"/>
      <c r="CX534" s="276"/>
      <c r="CY534" s="276"/>
      <c r="CZ534" s="276"/>
      <c r="DA534" s="276"/>
      <c r="DB534" s="277"/>
      <c r="DC534" s="276"/>
      <c r="DD534" s="276"/>
      <c r="DE534" s="277"/>
      <c r="DF534" s="276"/>
      <c r="DG534" s="276"/>
      <c r="DH534" s="277"/>
      <c r="DI534" s="276"/>
      <c r="DJ534" s="276"/>
      <c r="DK534" s="276"/>
      <c r="DL534" s="276"/>
      <c r="DM534" s="277"/>
      <c r="DN534" s="276"/>
      <c r="DO534" s="276"/>
      <c r="DP534" s="277"/>
      <c r="DQ534" s="276"/>
      <c r="DR534" s="276"/>
      <c r="DS534" s="276"/>
      <c r="DT534" s="276"/>
      <c r="DU534" s="276"/>
      <c r="DV534" s="276"/>
      <c r="DW534" s="276"/>
      <c r="DX534" s="276"/>
      <c r="DY534" s="276"/>
      <c r="DZ534" s="276"/>
      <c r="EA534" s="276"/>
      <c r="EB534" s="276"/>
      <c r="EC534" s="276"/>
      <c r="ED534" s="276"/>
      <c r="EE534" s="276"/>
      <c r="EF534" s="276"/>
      <c r="EG534" s="276"/>
      <c r="EH534" s="276"/>
      <c r="EI534" s="276"/>
      <c r="EJ534" s="276"/>
      <c r="EK534" s="276"/>
      <c r="EL534" s="276"/>
      <c r="EM534" s="276"/>
      <c r="EN534" s="276"/>
      <c r="EO534" s="276"/>
      <c r="EP534" s="276"/>
      <c r="EQ534" s="276"/>
      <c r="ER534" s="276"/>
      <c r="ES534" s="276"/>
      <c r="ET534" s="276"/>
    </row>
    <row r="535" spans="41:150" x14ac:dyDescent="0.25">
      <c r="AO535" s="276"/>
      <c r="AP535" s="276"/>
      <c r="BS535" s="276"/>
      <c r="BT535" s="277"/>
      <c r="BU535" s="276"/>
      <c r="BV535" s="277"/>
      <c r="BW535" s="276"/>
      <c r="BX535" s="277"/>
      <c r="BY535" s="276"/>
      <c r="BZ535" s="276"/>
      <c r="CA535" s="277"/>
      <c r="CB535" s="276"/>
      <c r="CC535" s="276"/>
      <c r="CD535" s="276"/>
      <c r="CE535" s="276"/>
      <c r="CF535" s="276"/>
      <c r="CG535" s="276"/>
      <c r="CH535" s="276"/>
      <c r="CI535" s="277"/>
      <c r="CJ535" s="276"/>
      <c r="CK535" s="277"/>
      <c r="CL535" s="276"/>
      <c r="CM535" s="277"/>
      <c r="CN535" s="276"/>
      <c r="CO535" s="277"/>
      <c r="CP535" s="276"/>
      <c r="CQ535" s="277"/>
      <c r="CR535" s="276"/>
      <c r="CS535" s="276"/>
      <c r="CT535" s="277"/>
      <c r="CU535" s="276"/>
      <c r="CV535" s="276"/>
      <c r="CW535" s="277"/>
      <c r="CX535" s="276"/>
      <c r="CY535" s="276"/>
      <c r="CZ535" s="276"/>
      <c r="DA535" s="276"/>
      <c r="DB535" s="277"/>
      <c r="DC535" s="276"/>
      <c r="DD535" s="276"/>
      <c r="DE535" s="277"/>
      <c r="DF535" s="276"/>
      <c r="DG535" s="276"/>
      <c r="DH535" s="277"/>
      <c r="DI535" s="276"/>
      <c r="DJ535" s="276"/>
      <c r="DK535" s="276"/>
      <c r="DL535" s="276"/>
      <c r="DM535" s="277"/>
      <c r="DN535" s="276"/>
      <c r="DO535" s="276"/>
      <c r="DP535" s="277"/>
      <c r="DQ535" s="276"/>
      <c r="DR535" s="276"/>
      <c r="DS535" s="276"/>
      <c r="DT535" s="276"/>
      <c r="DU535" s="276"/>
      <c r="DV535" s="276"/>
      <c r="DW535" s="276"/>
      <c r="DX535" s="276"/>
      <c r="DY535" s="276"/>
      <c r="DZ535" s="276"/>
      <c r="EA535" s="276"/>
      <c r="EB535" s="276"/>
      <c r="EC535" s="276"/>
      <c r="ED535" s="276"/>
      <c r="EE535" s="276"/>
      <c r="EF535" s="276"/>
      <c r="EG535" s="276"/>
      <c r="EH535" s="276"/>
      <c r="EI535" s="276"/>
      <c r="EJ535" s="276"/>
      <c r="EK535" s="276"/>
      <c r="EL535" s="276"/>
      <c r="EM535" s="276"/>
      <c r="EN535" s="276"/>
      <c r="EO535" s="276"/>
      <c r="EP535" s="276"/>
      <c r="EQ535" s="276"/>
      <c r="ER535" s="276"/>
      <c r="ES535" s="276"/>
      <c r="ET535" s="276"/>
    </row>
    <row r="536" spans="41:150" x14ac:dyDescent="0.25">
      <c r="AO536" s="276"/>
      <c r="AP536" s="276"/>
      <c r="BS536" s="276"/>
      <c r="BT536" s="277"/>
      <c r="BU536" s="276"/>
      <c r="BV536" s="277"/>
      <c r="BW536" s="276"/>
      <c r="BX536" s="277"/>
      <c r="BY536" s="276"/>
      <c r="BZ536" s="276"/>
      <c r="CA536" s="277"/>
      <c r="CB536" s="276"/>
      <c r="CC536" s="276"/>
      <c r="CD536" s="276"/>
      <c r="CE536" s="276"/>
      <c r="CF536" s="276"/>
      <c r="CG536" s="276"/>
      <c r="CH536" s="276"/>
      <c r="CI536" s="277"/>
      <c r="CJ536" s="276"/>
      <c r="CK536" s="277"/>
      <c r="CL536" s="276"/>
      <c r="CM536" s="277"/>
      <c r="CN536" s="276"/>
      <c r="CO536" s="277"/>
      <c r="CP536" s="276"/>
      <c r="CQ536" s="277"/>
      <c r="CR536" s="276"/>
      <c r="CS536" s="276"/>
      <c r="CT536" s="277"/>
      <c r="CU536" s="276"/>
      <c r="CV536" s="276"/>
      <c r="CW536" s="277"/>
      <c r="CX536" s="276"/>
      <c r="CY536" s="276"/>
      <c r="CZ536" s="276"/>
      <c r="DA536" s="276"/>
      <c r="DB536" s="277"/>
      <c r="DC536" s="276"/>
      <c r="DD536" s="276"/>
      <c r="DE536" s="277"/>
      <c r="DF536" s="276"/>
      <c r="DG536" s="276"/>
      <c r="DH536" s="277"/>
      <c r="DI536" s="276"/>
      <c r="DJ536" s="276"/>
      <c r="DK536" s="276"/>
      <c r="DL536" s="276"/>
      <c r="DM536" s="277"/>
      <c r="DN536" s="276"/>
      <c r="DO536" s="276"/>
      <c r="DP536" s="277"/>
      <c r="DQ536" s="276"/>
      <c r="DR536" s="276"/>
      <c r="DS536" s="276"/>
      <c r="DT536" s="276"/>
      <c r="DU536" s="276"/>
      <c r="DV536" s="276"/>
      <c r="DW536" s="276"/>
      <c r="DX536" s="276"/>
      <c r="DY536" s="276"/>
      <c r="DZ536" s="276"/>
      <c r="EA536" s="276"/>
      <c r="EB536" s="276"/>
      <c r="EC536" s="276"/>
      <c r="ED536" s="276"/>
      <c r="EE536" s="276"/>
      <c r="EF536" s="276"/>
      <c r="EG536" s="276"/>
      <c r="EH536" s="276"/>
      <c r="EI536" s="276"/>
      <c r="EJ536" s="276"/>
      <c r="EK536" s="276"/>
      <c r="EL536" s="276"/>
      <c r="EM536" s="276"/>
      <c r="EN536" s="276"/>
      <c r="EO536" s="276"/>
      <c r="EP536" s="276"/>
      <c r="EQ536" s="276"/>
      <c r="ER536" s="276"/>
      <c r="ES536" s="276"/>
      <c r="ET536" s="276"/>
    </row>
    <row r="537" spans="41:150" x14ac:dyDescent="0.25">
      <c r="AO537" s="276"/>
      <c r="AP537" s="276"/>
      <c r="BS537" s="276"/>
      <c r="BT537" s="277"/>
      <c r="BU537" s="276"/>
      <c r="BV537" s="277"/>
      <c r="BW537" s="276"/>
      <c r="BX537" s="277"/>
      <c r="BY537" s="276"/>
      <c r="BZ537" s="276"/>
      <c r="CA537" s="277"/>
      <c r="CB537" s="276"/>
      <c r="CC537" s="276"/>
      <c r="CD537" s="276"/>
      <c r="CE537" s="276"/>
      <c r="CF537" s="276"/>
      <c r="CG537" s="276"/>
      <c r="CH537" s="276"/>
      <c r="CI537" s="277"/>
      <c r="CJ537" s="276"/>
      <c r="CK537" s="277"/>
      <c r="CL537" s="276"/>
      <c r="CM537" s="277"/>
      <c r="CN537" s="276"/>
      <c r="CO537" s="277"/>
      <c r="CP537" s="276"/>
      <c r="CQ537" s="277"/>
      <c r="CR537" s="276"/>
      <c r="CS537" s="276"/>
      <c r="CT537" s="277"/>
      <c r="CU537" s="276"/>
      <c r="CV537" s="276"/>
      <c r="CW537" s="277"/>
      <c r="CX537" s="276"/>
      <c r="CY537" s="276"/>
      <c r="CZ537" s="276"/>
      <c r="DA537" s="276"/>
      <c r="DB537" s="277"/>
      <c r="DC537" s="276"/>
      <c r="DD537" s="276"/>
      <c r="DE537" s="277"/>
      <c r="DF537" s="276"/>
      <c r="DG537" s="276"/>
      <c r="DH537" s="277"/>
      <c r="DI537" s="276"/>
      <c r="DJ537" s="276"/>
      <c r="DK537" s="276"/>
      <c r="DL537" s="276"/>
      <c r="DM537" s="277"/>
      <c r="DN537" s="276"/>
      <c r="DO537" s="276"/>
      <c r="DP537" s="277"/>
      <c r="DQ537" s="276"/>
      <c r="DR537" s="276"/>
      <c r="DS537" s="276"/>
      <c r="DT537" s="276"/>
      <c r="DU537" s="276"/>
      <c r="DV537" s="276"/>
      <c r="DW537" s="276"/>
      <c r="DX537" s="276"/>
      <c r="DY537" s="276"/>
      <c r="DZ537" s="276"/>
      <c r="EA537" s="276"/>
      <c r="EB537" s="276"/>
      <c r="EC537" s="276"/>
      <c r="ED537" s="276"/>
      <c r="EE537" s="276"/>
      <c r="EF537" s="276"/>
      <c r="EG537" s="276"/>
      <c r="EH537" s="276"/>
      <c r="EI537" s="276"/>
      <c r="EJ537" s="276"/>
      <c r="EK537" s="276"/>
      <c r="EL537" s="276"/>
      <c r="EM537" s="276"/>
      <c r="EN537" s="276"/>
      <c r="EO537" s="276"/>
      <c r="EP537" s="276"/>
      <c r="EQ537" s="276"/>
      <c r="ER537" s="276"/>
      <c r="ES537" s="276"/>
      <c r="ET537" s="276"/>
    </row>
    <row r="538" spans="41:150" x14ac:dyDescent="0.25">
      <c r="AO538" s="276"/>
      <c r="AP538" s="276"/>
      <c r="BS538" s="276"/>
      <c r="BT538" s="277"/>
      <c r="BU538" s="276"/>
      <c r="BV538" s="277"/>
      <c r="BW538" s="276"/>
      <c r="BX538" s="277"/>
      <c r="BY538" s="276"/>
      <c r="BZ538" s="276"/>
      <c r="CA538" s="277"/>
      <c r="CB538" s="276"/>
      <c r="CC538" s="276"/>
      <c r="CD538" s="276"/>
      <c r="CE538" s="276"/>
      <c r="CF538" s="276"/>
      <c r="CG538" s="276"/>
      <c r="CH538" s="276"/>
      <c r="CI538" s="277"/>
      <c r="CJ538" s="276"/>
      <c r="CK538" s="277"/>
      <c r="CL538" s="276"/>
      <c r="CM538" s="277"/>
      <c r="CN538" s="276"/>
      <c r="CO538" s="277"/>
      <c r="CP538" s="276"/>
      <c r="CQ538" s="277"/>
      <c r="CR538" s="276"/>
      <c r="CS538" s="276"/>
      <c r="CT538" s="277"/>
      <c r="CU538" s="276"/>
      <c r="CV538" s="276"/>
      <c r="CW538" s="277"/>
      <c r="CX538" s="276"/>
      <c r="CY538" s="276"/>
      <c r="CZ538" s="276"/>
      <c r="DA538" s="276"/>
      <c r="DB538" s="277"/>
      <c r="DC538" s="276"/>
      <c r="DD538" s="276"/>
      <c r="DE538" s="277"/>
      <c r="DF538" s="276"/>
      <c r="DG538" s="276"/>
      <c r="DH538" s="277"/>
      <c r="DI538" s="276"/>
      <c r="DJ538" s="276"/>
      <c r="DK538" s="276"/>
      <c r="DL538" s="276"/>
      <c r="DM538" s="277"/>
      <c r="DN538" s="276"/>
      <c r="DO538" s="276"/>
      <c r="DP538" s="277"/>
      <c r="DQ538" s="276"/>
      <c r="DR538" s="276"/>
      <c r="DS538" s="276"/>
      <c r="DT538" s="276"/>
      <c r="DU538" s="276"/>
      <c r="DV538" s="276"/>
      <c r="DW538" s="276"/>
      <c r="DX538" s="276"/>
      <c r="DY538" s="276"/>
      <c r="DZ538" s="276"/>
      <c r="EA538" s="276"/>
      <c r="EB538" s="276"/>
      <c r="EC538" s="276"/>
      <c r="ED538" s="276"/>
      <c r="EE538" s="276"/>
      <c r="EF538" s="276"/>
      <c r="EG538" s="276"/>
      <c r="EH538" s="276"/>
      <c r="EI538" s="276"/>
      <c r="EJ538" s="276"/>
      <c r="EK538" s="276"/>
      <c r="EL538" s="276"/>
      <c r="EM538" s="276"/>
      <c r="EN538" s="276"/>
      <c r="EO538" s="276"/>
      <c r="EP538" s="276"/>
      <c r="EQ538" s="276"/>
      <c r="ER538" s="276"/>
      <c r="ES538" s="276"/>
      <c r="ET538" s="276"/>
    </row>
    <row r="539" spans="41:150" x14ac:dyDescent="0.25">
      <c r="AO539" s="276"/>
      <c r="AP539" s="276"/>
      <c r="BS539" s="276"/>
      <c r="BT539" s="277"/>
      <c r="BU539" s="276"/>
      <c r="BV539" s="277"/>
      <c r="BW539" s="276"/>
      <c r="BX539" s="277"/>
      <c r="BY539" s="276"/>
      <c r="BZ539" s="276"/>
      <c r="CA539" s="277"/>
      <c r="CB539" s="276"/>
      <c r="CC539" s="276"/>
      <c r="CD539" s="276"/>
      <c r="CE539" s="276"/>
      <c r="CF539" s="276"/>
      <c r="CG539" s="276"/>
      <c r="CH539" s="276"/>
      <c r="CI539" s="277"/>
      <c r="CJ539" s="276"/>
      <c r="CK539" s="277"/>
      <c r="CL539" s="276"/>
      <c r="CM539" s="277"/>
      <c r="CN539" s="276"/>
      <c r="CO539" s="277"/>
      <c r="CP539" s="276"/>
      <c r="CQ539" s="277"/>
      <c r="CR539" s="276"/>
      <c r="CS539" s="276"/>
      <c r="CT539" s="277"/>
      <c r="CU539" s="276"/>
      <c r="CV539" s="276"/>
      <c r="CW539" s="277"/>
      <c r="CX539" s="276"/>
      <c r="CY539" s="276"/>
      <c r="CZ539" s="276"/>
      <c r="DA539" s="276"/>
      <c r="DB539" s="277"/>
      <c r="DC539" s="276"/>
      <c r="DD539" s="276"/>
      <c r="DE539" s="277"/>
      <c r="DF539" s="276"/>
      <c r="DG539" s="276"/>
      <c r="DH539" s="277"/>
      <c r="DI539" s="276"/>
      <c r="DJ539" s="276"/>
      <c r="DK539" s="276"/>
      <c r="DL539" s="276"/>
      <c r="DM539" s="277"/>
      <c r="DN539" s="276"/>
      <c r="DO539" s="276"/>
      <c r="DP539" s="277"/>
      <c r="DQ539" s="276"/>
      <c r="DR539" s="276"/>
      <c r="DS539" s="276"/>
      <c r="DT539" s="276"/>
      <c r="DU539" s="276"/>
      <c r="DV539" s="276"/>
      <c r="DW539" s="276"/>
      <c r="DX539" s="276"/>
      <c r="DY539" s="276"/>
      <c r="DZ539" s="276"/>
      <c r="EA539" s="276"/>
      <c r="EB539" s="276"/>
      <c r="EC539" s="276"/>
      <c r="ED539" s="276"/>
      <c r="EE539" s="276"/>
      <c r="EF539" s="276"/>
      <c r="EG539" s="276"/>
      <c r="EH539" s="276"/>
      <c r="EI539" s="276"/>
      <c r="EJ539" s="276"/>
      <c r="EK539" s="276"/>
      <c r="EL539" s="276"/>
      <c r="EM539" s="276"/>
      <c r="EN539" s="276"/>
      <c r="EO539" s="276"/>
      <c r="EP539" s="276"/>
      <c r="EQ539" s="276"/>
      <c r="ER539" s="276"/>
      <c r="ES539" s="276"/>
      <c r="ET539" s="276"/>
    </row>
    <row r="540" spans="41:150" x14ac:dyDescent="0.25">
      <c r="AO540" s="276"/>
      <c r="AP540" s="276"/>
      <c r="BS540" s="276"/>
      <c r="BT540" s="277"/>
      <c r="BU540" s="276"/>
      <c r="BV540" s="277"/>
      <c r="BW540" s="276"/>
      <c r="BX540" s="277"/>
      <c r="BY540" s="276"/>
      <c r="BZ540" s="276"/>
      <c r="CA540" s="277"/>
      <c r="CB540" s="276"/>
      <c r="CC540" s="276"/>
      <c r="CD540" s="276"/>
      <c r="CE540" s="276"/>
      <c r="CF540" s="276"/>
      <c r="CG540" s="276"/>
      <c r="CH540" s="276"/>
      <c r="CI540" s="277"/>
      <c r="CJ540" s="276"/>
      <c r="CK540" s="277"/>
      <c r="CL540" s="276"/>
      <c r="CM540" s="277"/>
      <c r="CN540" s="276"/>
      <c r="CO540" s="277"/>
      <c r="CP540" s="276"/>
      <c r="CQ540" s="277"/>
      <c r="CR540" s="276"/>
      <c r="CS540" s="276"/>
      <c r="CT540" s="277"/>
      <c r="CU540" s="276"/>
      <c r="CV540" s="276"/>
      <c r="CW540" s="277"/>
      <c r="CX540" s="276"/>
      <c r="CY540" s="276"/>
      <c r="CZ540" s="276"/>
      <c r="DA540" s="276"/>
      <c r="DB540" s="277"/>
      <c r="DC540" s="276"/>
      <c r="DD540" s="276"/>
      <c r="DE540" s="277"/>
      <c r="DF540" s="276"/>
      <c r="DG540" s="276"/>
      <c r="DH540" s="277"/>
      <c r="DI540" s="276"/>
      <c r="DJ540" s="276"/>
      <c r="DK540" s="276"/>
      <c r="DL540" s="276"/>
      <c r="DM540" s="277"/>
      <c r="DN540" s="276"/>
      <c r="DO540" s="276"/>
      <c r="DP540" s="277"/>
      <c r="DQ540" s="276"/>
      <c r="DR540" s="276"/>
      <c r="DS540" s="276"/>
      <c r="DT540" s="276"/>
      <c r="DU540" s="276"/>
      <c r="DV540" s="276"/>
      <c r="DW540" s="276"/>
      <c r="DX540" s="276"/>
      <c r="DY540" s="276"/>
      <c r="DZ540" s="276"/>
      <c r="EA540" s="276"/>
      <c r="EB540" s="276"/>
      <c r="EC540" s="276"/>
      <c r="ED540" s="276"/>
      <c r="EE540" s="276"/>
      <c r="EF540" s="276"/>
      <c r="EG540" s="276"/>
      <c r="EH540" s="276"/>
      <c r="EI540" s="276"/>
      <c r="EJ540" s="276"/>
      <c r="EK540" s="276"/>
      <c r="EL540" s="276"/>
      <c r="EM540" s="276"/>
      <c r="EN540" s="276"/>
      <c r="EO540" s="276"/>
      <c r="EP540" s="276"/>
      <c r="EQ540" s="276"/>
      <c r="ER540" s="276"/>
      <c r="ES540" s="276"/>
      <c r="ET540" s="276"/>
    </row>
    <row r="541" spans="41:150" x14ac:dyDescent="0.25">
      <c r="AO541" s="276"/>
      <c r="AP541" s="276"/>
      <c r="BS541" s="276"/>
      <c r="BT541" s="277"/>
      <c r="BU541" s="276"/>
      <c r="BV541" s="277"/>
      <c r="BW541" s="276"/>
      <c r="BX541" s="277"/>
      <c r="BY541" s="276"/>
      <c r="BZ541" s="276"/>
      <c r="CA541" s="277"/>
      <c r="CB541" s="276"/>
      <c r="CC541" s="276"/>
      <c r="CD541" s="276"/>
      <c r="CE541" s="276"/>
      <c r="CF541" s="276"/>
      <c r="CG541" s="276"/>
      <c r="CH541" s="276"/>
      <c r="CI541" s="277"/>
      <c r="CJ541" s="276"/>
      <c r="CK541" s="277"/>
      <c r="CL541" s="276"/>
      <c r="CM541" s="277"/>
      <c r="CN541" s="276"/>
      <c r="CO541" s="277"/>
      <c r="CP541" s="276"/>
      <c r="CQ541" s="277"/>
      <c r="CR541" s="276"/>
      <c r="CS541" s="276"/>
      <c r="CT541" s="277"/>
      <c r="CU541" s="276"/>
      <c r="CV541" s="276"/>
      <c r="CW541" s="277"/>
      <c r="CX541" s="276"/>
      <c r="CY541" s="276"/>
      <c r="CZ541" s="276"/>
      <c r="DA541" s="276"/>
      <c r="DB541" s="277"/>
      <c r="DC541" s="276"/>
      <c r="DD541" s="276"/>
      <c r="DE541" s="277"/>
      <c r="DF541" s="276"/>
      <c r="DG541" s="276"/>
      <c r="DH541" s="277"/>
      <c r="DI541" s="276"/>
      <c r="DJ541" s="276"/>
      <c r="DK541" s="276"/>
      <c r="DL541" s="276"/>
      <c r="DM541" s="277"/>
      <c r="DN541" s="276"/>
      <c r="DO541" s="276"/>
      <c r="DP541" s="277"/>
      <c r="DQ541" s="276"/>
      <c r="DR541" s="276"/>
      <c r="DS541" s="276"/>
      <c r="DT541" s="276"/>
      <c r="DU541" s="276"/>
      <c r="DV541" s="276"/>
      <c r="DW541" s="276"/>
      <c r="DX541" s="276"/>
      <c r="DY541" s="276"/>
      <c r="DZ541" s="276"/>
      <c r="EA541" s="276"/>
      <c r="EB541" s="276"/>
      <c r="EC541" s="276"/>
      <c r="ED541" s="276"/>
      <c r="EE541" s="276"/>
      <c r="EF541" s="276"/>
      <c r="EG541" s="276"/>
      <c r="EH541" s="276"/>
      <c r="EI541" s="276"/>
      <c r="EJ541" s="276"/>
      <c r="EK541" s="276"/>
      <c r="EL541" s="276"/>
      <c r="EM541" s="276"/>
      <c r="EN541" s="276"/>
      <c r="EO541" s="276"/>
      <c r="EP541" s="276"/>
      <c r="EQ541" s="276"/>
      <c r="ER541" s="276"/>
      <c r="ES541" s="276"/>
      <c r="ET541" s="276"/>
    </row>
    <row r="542" spans="41:150" x14ac:dyDescent="0.25">
      <c r="AO542" s="276"/>
      <c r="AP542" s="276"/>
      <c r="BS542" s="276"/>
      <c r="BT542" s="277"/>
      <c r="BU542" s="276"/>
      <c r="BV542" s="277"/>
      <c r="BW542" s="276"/>
      <c r="BX542" s="277"/>
      <c r="BY542" s="276"/>
      <c r="BZ542" s="276"/>
      <c r="CA542" s="277"/>
      <c r="CB542" s="276"/>
      <c r="CC542" s="276"/>
      <c r="CD542" s="276"/>
      <c r="CE542" s="276"/>
      <c r="CF542" s="276"/>
      <c r="CG542" s="276"/>
      <c r="CH542" s="276"/>
      <c r="CI542" s="277"/>
      <c r="CJ542" s="276"/>
      <c r="CK542" s="277"/>
      <c r="CL542" s="276"/>
      <c r="CM542" s="277"/>
      <c r="CN542" s="276"/>
      <c r="CO542" s="277"/>
      <c r="CP542" s="276"/>
      <c r="CQ542" s="277"/>
      <c r="CR542" s="276"/>
      <c r="CS542" s="276"/>
      <c r="CT542" s="277"/>
      <c r="CU542" s="276"/>
      <c r="CV542" s="276"/>
      <c r="CW542" s="277"/>
      <c r="CX542" s="276"/>
      <c r="CY542" s="276"/>
      <c r="CZ542" s="276"/>
      <c r="DA542" s="276"/>
      <c r="DB542" s="277"/>
      <c r="DC542" s="276"/>
      <c r="DD542" s="276"/>
      <c r="DE542" s="277"/>
      <c r="DF542" s="276"/>
      <c r="DG542" s="276"/>
      <c r="DH542" s="277"/>
      <c r="DI542" s="276"/>
      <c r="DJ542" s="276"/>
      <c r="DK542" s="276"/>
      <c r="DL542" s="276"/>
      <c r="DM542" s="277"/>
      <c r="DN542" s="276"/>
      <c r="DO542" s="276"/>
      <c r="DP542" s="277"/>
      <c r="DQ542" s="276"/>
      <c r="DR542" s="276"/>
      <c r="DS542" s="276"/>
      <c r="DT542" s="276"/>
      <c r="DU542" s="276"/>
      <c r="DV542" s="276"/>
      <c r="DW542" s="276"/>
      <c r="DX542" s="276"/>
      <c r="DY542" s="276"/>
      <c r="DZ542" s="276"/>
      <c r="EA542" s="276"/>
      <c r="EB542" s="276"/>
      <c r="EC542" s="276"/>
      <c r="ED542" s="276"/>
      <c r="EE542" s="276"/>
      <c r="EF542" s="276"/>
      <c r="EG542" s="276"/>
      <c r="EH542" s="276"/>
      <c r="EI542" s="276"/>
      <c r="EJ542" s="276"/>
      <c r="EK542" s="276"/>
      <c r="EL542" s="276"/>
      <c r="EM542" s="276"/>
      <c r="EN542" s="276"/>
      <c r="EO542" s="276"/>
      <c r="EP542" s="276"/>
      <c r="EQ542" s="276"/>
      <c r="ER542" s="276"/>
      <c r="ES542" s="276"/>
      <c r="ET542" s="276"/>
    </row>
    <row r="543" spans="41:150" x14ac:dyDescent="0.25">
      <c r="AO543" s="276"/>
      <c r="AP543" s="276"/>
      <c r="BS543" s="276"/>
      <c r="BT543" s="277"/>
      <c r="BU543" s="276"/>
      <c r="BV543" s="277"/>
      <c r="BW543" s="276"/>
      <c r="BX543" s="277"/>
      <c r="BY543" s="276"/>
      <c r="BZ543" s="276"/>
      <c r="CA543" s="277"/>
      <c r="CB543" s="276"/>
      <c r="CC543" s="276"/>
      <c r="CD543" s="276"/>
      <c r="CE543" s="276"/>
      <c r="CF543" s="276"/>
      <c r="CG543" s="276"/>
      <c r="CH543" s="276"/>
      <c r="CI543" s="277"/>
      <c r="CJ543" s="276"/>
      <c r="CK543" s="277"/>
      <c r="CL543" s="276"/>
      <c r="CM543" s="277"/>
      <c r="CN543" s="276"/>
      <c r="CO543" s="277"/>
      <c r="CP543" s="276"/>
      <c r="CQ543" s="277"/>
      <c r="CR543" s="276"/>
      <c r="CS543" s="276"/>
      <c r="CT543" s="277"/>
      <c r="CU543" s="276"/>
      <c r="CV543" s="276"/>
      <c r="CW543" s="277"/>
      <c r="CX543" s="276"/>
      <c r="CY543" s="276"/>
      <c r="CZ543" s="276"/>
      <c r="DA543" s="276"/>
      <c r="DB543" s="277"/>
      <c r="DC543" s="276"/>
      <c r="DD543" s="276"/>
      <c r="DE543" s="277"/>
      <c r="DF543" s="276"/>
      <c r="DG543" s="276"/>
      <c r="DH543" s="277"/>
      <c r="DI543" s="276"/>
      <c r="DJ543" s="276"/>
      <c r="DK543" s="276"/>
      <c r="DL543" s="276"/>
      <c r="DM543" s="277"/>
      <c r="DN543" s="276"/>
      <c r="DO543" s="276"/>
      <c r="DP543" s="277"/>
      <c r="DQ543" s="276"/>
      <c r="DR543" s="276"/>
      <c r="DS543" s="276"/>
      <c r="DT543" s="276"/>
      <c r="DU543" s="276"/>
      <c r="DV543" s="276"/>
      <c r="DW543" s="276"/>
      <c r="DX543" s="276"/>
      <c r="DY543" s="276"/>
      <c r="DZ543" s="276"/>
      <c r="EA543" s="276"/>
      <c r="EB543" s="276"/>
      <c r="EC543" s="276"/>
      <c r="ED543" s="276"/>
      <c r="EE543" s="276"/>
      <c r="EF543" s="276"/>
      <c r="EG543" s="276"/>
      <c r="EH543" s="276"/>
      <c r="EI543" s="276"/>
      <c r="EJ543" s="276"/>
      <c r="EK543" s="276"/>
      <c r="EL543" s="276"/>
      <c r="EM543" s="276"/>
      <c r="EN543" s="276"/>
      <c r="EO543" s="276"/>
      <c r="EP543" s="276"/>
      <c r="EQ543" s="276"/>
      <c r="ER543" s="276"/>
      <c r="ES543" s="276"/>
      <c r="ET543" s="276"/>
    </row>
    <row r="544" spans="41:150" x14ac:dyDescent="0.25">
      <c r="AO544" s="276"/>
      <c r="AP544" s="276"/>
      <c r="BS544" s="276"/>
      <c r="BT544" s="277"/>
      <c r="BU544" s="276"/>
      <c r="BV544" s="277"/>
      <c r="BW544" s="276"/>
      <c r="BX544" s="277"/>
      <c r="BY544" s="276"/>
      <c r="BZ544" s="276"/>
      <c r="CA544" s="277"/>
      <c r="CB544" s="276"/>
      <c r="CC544" s="276"/>
      <c r="CD544" s="276"/>
      <c r="CE544" s="276"/>
      <c r="CF544" s="276"/>
      <c r="CG544" s="276"/>
      <c r="CH544" s="276"/>
      <c r="CI544" s="277"/>
      <c r="CJ544" s="276"/>
      <c r="CK544" s="277"/>
      <c r="CL544" s="276"/>
      <c r="CM544" s="277"/>
      <c r="CN544" s="276"/>
      <c r="CO544" s="277"/>
      <c r="CP544" s="276"/>
      <c r="CQ544" s="277"/>
      <c r="CR544" s="276"/>
      <c r="CS544" s="276"/>
      <c r="CT544" s="277"/>
      <c r="CU544" s="276"/>
      <c r="CV544" s="276"/>
      <c r="CW544" s="277"/>
      <c r="CX544" s="276"/>
      <c r="CY544" s="276"/>
      <c r="CZ544" s="276"/>
      <c r="DA544" s="276"/>
      <c r="DB544" s="277"/>
      <c r="DC544" s="276"/>
      <c r="DD544" s="276"/>
      <c r="DE544" s="277"/>
      <c r="DF544" s="276"/>
      <c r="DG544" s="276"/>
      <c r="DH544" s="277"/>
      <c r="DI544" s="276"/>
      <c r="DJ544" s="276"/>
      <c r="DK544" s="276"/>
      <c r="DL544" s="276"/>
      <c r="DM544" s="277"/>
      <c r="DN544" s="276"/>
      <c r="DO544" s="276"/>
      <c r="DP544" s="277"/>
      <c r="DQ544" s="276"/>
      <c r="DR544" s="276"/>
      <c r="DS544" s="276"/>
      <c r="DT544" s="276"/>
      <c r="DU544" s="276"/>
      <c r="DV544" s="276"/>
      <c r="DW544" s="276"/>
      <c r="DX544" s="276"/>
      <c r="DY544" s="276"/>
      <c r="DZ544" s="276"/>
      <c r="EA544" s="276"/>
      <c r="EB544" s="276"/>
      <c r="EC544" s="276"/>
      <c r="ED544" s="276"/>
      <c r="EE544" s="276"/>
      <c r="EF544" s="276"/>
      <c r="EG544" s="276"/>
      <c r="EH544" s="276"/>
      <c r="EI544" s="276"/>
      <c r="EJ544" s="276"/>
      <c r="EK544" s="276"/>
      <c r="EL544" s="276"/>
      <c r="EM544" s="276"/>
      <c r="EN544" s="276"/>
      <c r="EO544" s="276"/>
      <c r="EP544" s="276"/>
      <c r="EQ544" s="276"/>
      <c r="ER544" s="276"/>
      <c r="ES544" s="276"/>
      <c r="ET544" s="276"/>
    </row>
    <row r="545" spans="41:150" x14ac:dyDescent="0.25">
      <c r="AO545" s="276"/>
      <c r="AP545" s="276"/>
      <c r="BS545" s="276"/>
      <c r="BT545" s="277"/>
      <c r="BU545" s="276"/>
      <c r="BV545" s="277"/>
      <c r="BW545" s="276"/>
      <c r="BX545" s="277"/>
      <c r="BY545" s="276"/>
      <c r="BZ545" s="276"/>
      <c r="CA545" s="277"/>
      <c r="CB545" s="276"/>
      <c r="CC545" s="276"/>
      <c r="CD545" s="276"/>
      <c r="CE545" s="276"/>
      <c r="CF545" s="276"/>
      <c r="CG545" s="276"/>
      <c r="CH545" s="276"/>
      <c r="CI545" s="277"/>
      <c r="CJ545" s="276"/>
      <c r="CK545" s="277"/>
      <c r="CL545" s="276"/>
      <c r="CM545" s="277"/>
      <c r="CN545" s="276"/>
      <c r="CO545" s="277"/>
      <c r="CP545" s="276"/>
      <c r="CQ545" s="277"/>
      <c r="CR545" s="276"/>
      <c r="CS545" s="276"/>
      <c r="CT545" s="277"/>
      <c r="CU545" s="276"/>
      <c r="CV545" s="276"/>
      <c r="CW545" s="277"/>
      <c r="CX545" s="276"/>
      <c r="CY545" s="276"/>
      <c r="CZ545" s="276"/>
      <c r="DA545" s="276"/>
      <c r="DB545" s="277"/>
      <c r="DC545" s="276"/>
      <c r="DD545" s="276"/>
      <c r="DE545" s="277"/>
      <c r="DF545" s="276"/>
      <c r="DG545" s="276"/>
      <c r="DH545" s="277"/>
      <c r="DI545" s="276"/>
      <c r="DJ545" s="276"/>
      <c r="DK545" s="276"/>
      <c r="DL545" s="276"/>
      <c r="DM545" s="277"/>
      <c r="DN545" s="276"/>
      <c r="DO545" s="276"/>
      <c r="DP545" s="277"/>
      <c r="DQ545" s="276"/>
      <c r="DR545" s="276"/>
      <c r="DS545" s="276"/>
      <c r="DT545" s="276"/>
      <c r="DU545" s="276"/>
      <c r="DV545" s="276"/>
      <c r="DW545" s="276"/>
      <c r="DX545" s="276"/>
      <c r="DY545" s="276"/>
      <c r="DZ545" s="276"/>
      <c r="EA545" s="276"/>
      <c r="EB545" s="276"/>
      <c r="EC545" s="276"/>
      <c r="ED545" s="276"/>
      <c r="EE545" s="276"/>
      <c r="EF545" s="276"/>
      <c r="EG545" s="276"/>
      <c r="EH545" s="276"/>
      <c r="EI545" s="276"/>
      <c r="EJ545" s="276"/>
      <c r="EK545" s="276"/>
      <c r="EL545" s="276"/>
      <c r="EM545" s="276"/>
      <c r="EN545" s="276"/>
      <c r="EO545" s="276"/>
      <c r="EP545" s="276"/>
      <c r="EQ545" s="276"/>
      <c r="ER545" s="276"/>
      <c r="ES545" s="276"/>
      <c r="ET545" s="276"/>
    </row>
    <row r="546" spans="41:150" x14ac:dyDescent="0.25">
      <c r="AO546" s="276"/>
      <c r="AP546" s="276"/>
      <c r="BS546" s="276"/>
      <c r="BT546" s="277"/>
      <c r="BU546" s="276"/>
      <c r="BV546" s="277"/>
      <c r="BW546" s="276"/>
      <c r="BX546" s="277"/>
      <c r="BY546" s="276"/>
      <c r="BZ546" s="276"/>
      <c r="CA546" s="277"/>
      <c r="CB546" s="276"/>
      <c r="CC546" s="276"/>
      <c r="CD546" s="276"/>
      <c r="CE546" s="276"/>
      <c r="CF546" s="276"/>
      <c r="CG546" s="276"/>
      <c r="CH546" s="276"/>
      <c r="CI546" s="277"/>
      <c r="CJ546" s="276"/>
      <c r="CK546" s="277"/>
      <c r="CL546" s="276"/>
      <c r="CM546" s="277"/>
      <c r="CN546" s="276"/>
      <c r="CO546" s="277"/>
      <c r="CP546" s="276"/>
      <c r="CQ546" s="277"/>
      <c r="CR546" s="276"/>
      <c r="CS546" s="276"/>
      <c r="CT546" s="277"/>
      <c r="CU546" s="276"/>
      <c r="CV546" s="276"/>
      <c r="CW546" s="277"/>
      <c r="CX546" s="276"/>
      <c r="CY546" s="276"/>
      <c r="CZ546" s="276"/>
      <c r="DA546" s="276"/>
      <c r="DB546" s="277"/>
      <c r="DC546" s="276"/>
      <c r="DD546" s="276"/>
      <c r="DE546" s="277"/>
      <c r="DF546" s="276"/>
      <c r="DG546" s="276"/>
      <c r="DH546" s="277"/>
      <c r="DI546" s="276"/>
      <c r="DJ546" s="276"/>
      <c r="DK546" s="276"/>
      <c r="DL546" s="276"/>
      <c r="DM546" s="277"/>
      <c r="DN546" s="276"/>
      <c r="DO546" s="276"/>
      <c r="DP546" s="277"/>
      <c r="DQ546" s="276"/>
      <c r="DR546" s="276"/>
      <c r="DS546" s="276"/>
      <c r="DT546" s="276"/>
      <c r="DU546" s="276"/>
      <c r="DV546" s="276"/>
      <c r="DW546" s="276"/>
      <c r="DX546" s="276"/>
      <c r="DY546" s="276"/>
      <c r="DZ546" s="276"/>
      <c r="EA546" s="276"/>
      <c r="EB546" s="276"/>
      <c r="EC546" s="276"/>
      <c r="ED546" s="276"/>
      <c r="EE546" s="276"/>
      <c r="EF546" s="276"/>
      <c r="EG546" s="276"/>
      <c r="EH546" s="276"/>
      <c r="EI546" s="276"/>
      <c r="EJ546" s="276"/>
      <c r="EK546" s="276"/>
      <c r="EL546" s="276"/>
      <c r="EM546" s="276"/>
      <c r="EN546" s="276"/>
      <c r="EO546" s="276"/>
      <c r="EP546" s="276"/>
      <c r="EQ546" s="276"/>
      <c r="ER546" s="276"/>
      <c r="ES546" s="276"/>
      <c r="ET546" s="276"/>
    </row>
    <row r="547" spans="41:150" x14ac:dyDescent="0.25">
      <c r="AO547" s="276"/>
      <c r="AP547" s="276"/>
      <c r="BS547" s="276"/>
      <c r="BT547" s="277"/>
      <c r="BU547" s="276"/>
      <c r="BV547" s="277"/>
      <c r="BW547" s="276"/>
      <c r="BX547" s="277"/>
      <c r="BY547" s="276"/>
      <c r="BZ547" s="276"/>
      <c r="CA547" s="277"/>
      <c r="CB547" s="276"/>
      <c r="CC547" s="276"/>
      <c r="CD547" s="276"/>
      <c r="CE547" s="276"/>
      <c r="CF547" s="276"/>
      <c r="CG547" s="276"/>
      <c r="CH547" s="276"/>
      <c r="CI547" s="277"/>
      <c r="CJ547" s="276"/>
      <c r="CK547" s="277"/>
      <c r="CL547" s="276"/>
      <c r="CM547" s="277"/>
      <c r="CN547" s="276"/>
      <c r="CO547" s="277"/>
      <c r="CP547" s="276"/>
      <c r="CQ547" s="277"/>
      <c r="CR547" s="276"/>
      <c r="CS547" s="276"/>
      <c r="CT547" s="277"/>
      <c r="CU547" s="276"/>
      <c r="CV547" s="276"/>
      <c r="CW547" s="277"/>
      <c r="CX547" s="276"/>
      <c r="CY547" s="276"/>
      <c r="CZ547" s="276"/>
      <c r="DA547" s="276"/>
      <c r="DB547" s="277"/>
      <c r="DC547" s="276"/>
      <c r="DD547" s="276"/>
      <c r="DE547" s="277"/>
      <c r="DF547" s="276"/>
      <c r="DG547" s="276"/>
      <c r="DH547" s="277"/>
      <c r="DI547" s="276"/>
      <c r="DJ547" s="276"/>
      <c r="DK547" s="276"/>
      <c r="DL547" s="276"/>
      <c r="DM547" s="277"/>
      <c r="DN547" s="276"/>
      <c r="DO547" s="276"/>
      <c r="DP547" s="277"/>
      <c r="DQ547" s="276"/>
      <c r="DR547" s="276"/>
      <c r="DS547" s="276"/>
      <c r="DT547" s="276"/>
      <c r="DU547" s="276"/>
      <c r="DV547" s="276"/>
      <c r="DW547" s="276"/>
      <c r="DX547" s="276"/>
      <c r="DY547" s="276"/>
      <c r="DZ547" s="276"/>
      <c r="EA547" s="276"/>
      <c r="EB547" s="276"/>
      <c r="EC547" s="276"/>
      <c r="ED547" s="276"/>
      <c r="EE547" s="276"/>
      <c r="EF547" s="276"/>
      <c r="EG547" s="276"/>
      <c r="EH547" s="276"/>
      <c r="EI547" s="276"/>
      <c r="EJ547" s="276"/>
      <c r="EK547" s="276"/>
      <c r="EL547" s="276"/>
      <c r="EM547" s="276"/>
      <c r="EN547" s="276"/>
      <c r="EO547" s="276"/>
      <c r="EP547" s="276"/>
      <c r="EQ547" s="276"/>
      <c r="ER547" s="276"/>
      <c r="ES547" s="276"/>
      <c r="ET547" s="276"/>
    </row>
    <row r="548" spans="41:150" x14ac:dyDescent="0.25">
      <c r="AO548" s="276"/>
      <c r="AP548" s="276"/>
      <c r="BS548" s="276"/>
      <c r="BT548" s="277"/>
      <c r="BU548" s="276"/>
      <c r="BV548" s="277"/>
      <c r="BW548" s="276"/>
      <c r="BX548" s="277"/>
      <c r="BY548" s="276"/>
      <c r="BZ548" s="276"/>
      <c r="CA548" s="277"/>
      <c r="CB548" s="276"/>
      <c r="CC548" s="276"/>
      <c r="CD548" s="276"/>
      <c r="CE548" s="276"/>
      <c r="CF548" s="276"/>
      <c r="CG548" s="276"/>
      <c r="CH548" s="276"/>
      <c r="CI548" s="277"/>
      <c r="CJ548" s="276"/>
      <c r="CK548" s="277"/>
      <c r="CL548" s="276"/>
      <c r="CM548" s="277"/>
      <c r="CN548" s="276"/>
      <c r="CO548" s="277"/>
      <c r="CP548" s="276"/>
      <c r="CQ548" s="277"/>
      <c r="CR548" s="276"/>
      <c r="CS548" s="276"/>
      <c r="CT548" s="277"/>
      <c r="CU548" s="276"/>
      <c r="CV548" s="276"/>
      <c r="CW548" s="277"/>
      <c r="CX548" s="276"/>
      <c r="CY548" s="276"/>
      <c r="CZ548" s="276"/>
      <c r="DA548" s="276"/>
      <c r="DB548" s="277"/>
      <c r="DC548" s="276"/>
      <c r="DD548" s="276"/>
      <c r="DE548" s="277"/>
      <c r="DF548" s="276"/>
      <c r="DG548" s="276"/>
      <c r="DH548" s="277"/>
      <c r="DI548" s="276"/>
      <c r="DJ548" s="276"/>
      <c r="DK548" s="276"/>
      <c r="DL548" s="276"/>
      <c r="DM548" s="277"/>
      <c r="DN548" s="276"/>
      <c r="DO548" s="276"/>
      <c r="DP548" s="277"/>
      <c r="DQ548" s="276"/>
      <c r="DR548" s="276"/>
      <c r="DS548" s="276"/>
      <c r="DT548" s="276"/>
      <c r="DU548" s="276"/>
      <c r="DV548" s="276"/>
      <c r="DW548" s="276"/>
      <c r="DX548" s="276"/>
      <c r="DY548" s="276"/>
      <c r="DZ548" s="276"/>
      <c r="EA548" s="276"/>
      <c r="EB548" s="276"/>
      <c r="EC548" s="276"/>
      <c r="ED548" s="276"/>
      <c r="EE548" s="276"/>
      <c r="EF548" s="276"/>
      <c r="EG548" s="276"/>
      <c r="EH548" s="276"/>
      <c r="EI548" s="276"/>
      <c r="EJ548" s="276"/>
      <c r="EK548" s="276"/>
      <c r="EL548" s="276"/>
      <c r="EM548" s="276"/>
      <c r="EN548" s="276"/>
      <c r="EO548" s="276"/>
      <c r="EP548" s="276"/>
      <c r="EQ548" s="276"/>
      <c r="ER548" s="276"/>
      <c r="ES548" s="276"/>
      <c r="ET548" s="276"/>
    </row>
    <row r="549" spans="41:150" x14ac:dyDescent="0.25">
      <c r="AO549" s="276"/>
      <c r="AP549" s="276"/>
      <c r="BS549" s="276"/>
      <c r="BT549" s="277"/>
      <c r="BU549" s="276"/>
      <c r="BV549" s="277"/>
      <c r="BW549" s="276"/>
      <c r="BX549" s="277"/>
      <c r="BY549" s="276"/>
      <c r="BZ549" s="276"/>
      <c r="CA549" s="277"/>
      <c r="CB549" s="276"/>
      <c r="CC549" s="276"/>
      <c r="CD549" s="276"/>
      <c r="CE549" s="276"/>
      <c r="CF549" s="276"/>
      <c r="CG549" s="276"/>
      <c r="CH549" s="276"/>
      <c r="CI549" s="277"/>
      <c r="CJ549" s="276"/>
      <c r="CK549" s="277"/>
      <c r="CL549" s="276"/>
      <c r="CM549" s="277"/>
      <c r="CN549" s="276"/>
      <c r="CO549" s="277"/>
      <c r="CP549" s="276"/>
      <c r="CQ549" s="277"/>
      <c r="CR549" s="276"/>
      <c r="CS549" s="276"/>
      <c r="CT549" s="277"/>
      <c r="CU549" s="276"/>
      <c r="CV549" s="276"/>
      <c r="CW549" s="277"/>
      <c r="CX549" s="276"/>
      <c r="CY549" s="276"/>
      <c r="CZ549" s="276"/>
      <c r="DA549" s="276"/>
      <c r="DB549" s="277"/>
      <c r="DC549" s="276"/>
      <c r="DD549" s="276"/>
      <c r="DE549" s="277"/>
      <c r="DF549" s="276"/>
      <c r="DG549" s="276"/>
      <c r="DH549" s="277"/>
      <c r="DI549" s="276"/>
      <c r="DJ549" s="276"/>
      <c r="DK549" s="276"/>
      <c r="DL549" s="276"/>
      <c r="DM549" s="277"/>
      <c r="DN549" s="276"/>
      <c r="DO549" s="276"/>
      <c r="DP549" s="277"/>
      <c r="DQ549" s="276"/>
      <c r="DR549" s="276"/>
      <c r="DS549" s="276"/>
      <c r="DT549" s="276"/>
      <c r="DU549" s="276"/>
      <c r="DV549" s="276"/>
      <c r="DW549" s="276"/>
      <c r="DX549" s="276"/>
      <c r="DY549" s="276"/>
      <c r="DZ549" s="276"/>
      <c r="EA549" s="276"/>
      <c r="EB549" s="276"/>
      <c r="EC549" s="276"/>
      <c r="ED549" s="276"/>
      <c r="EE549" s="276"/>
      <c r="EF549" s="276"/>
      <c r="EG549" s="276"/>
      <c r="EH549" s="276"/>
      <c r="EI549" s="276"/>
      <c r="EJ549" s="276"/>
      <c r="EK549" s="276"/>
      <c r="EL549" s="276"/>
      <c r="EM549" s="276"/>
      <c r="EN549" s="276"/>
      <c r="EO549" s="276"/>
      <c r="EP549" s="276"/>
      <c r="EQ549" s="276"/>
      <c r="ER549" s="276"/>
      <c r="ES549" s="276"/>
      <c r="ET549" s="276"/>
    </row>
    <row r="550" spans="41:150" x14ac:dyDescent="0.25">
      <c r="AO550" s="276"/>
      <c r="AP550" s="276"/>
      <c r="BS550" s="276"/>
      <c r="BT550" s="277"/>
      <c r="BU550" s="276"/>
      <c r="BV550" s="277"/>
      <c r="BW550" s="276"/>
      <c r="BX550" s="277"/>
      <c r="BY550" s="276"/>
      <c r="BZ550" s="276"/>
      <c r="CA550" s="277"/>
      <c r="CB550" s="276"/>
      <c r="CC550" s="276"/>
      <c r="CD550" s="276"/>
      <c r="CE550" s="276"/>
      <c r="CF550" s="276"/>
      <c r="CG550" s="276"/>
      <c r="CH550" s="276"/>
      <c r="CI550" s="277"/>
      <c r="CJ550" s="276"/>
      <c r="CK550" s="277"/>
      <c r="CL550" s="276"/>
      <c r="CM550" s="277"/>
      <c r="CN550" s="276"/>
      <c r="CO550" s="277"/>
      <c r="CP550" s="276"/>
      <c r="CQ550" s="277"/>
      <c r="CR550" s="276"/>
      <c r="CS550" s="276"/>
      <c r="CT550" s="277"/>
      <c r="CU550" s="276"/>
      <c r="CV550" s="276"/>
      <c r="CW550" s="277"/>
      <c r="CX550" s="276"/>
      <c r="CY550" s="276"/>
      <c r="CZ550" s="276"/>
      <c r="DA550" s="276"/>
      <c r="DB550" s="277"/>
      <c r="DC550" s="276"/>
      <c r="DD550" s="276"/>
      <c r="DE550" s="277"/>
      <c r="DF550" s="276"/>
      <c r="DG550" s="276"/>
      <c r="DH550" s="277"/>
      <c r="DI550" s="276"/>
      <c r="DJ550" s="276"/>
      <c r="DK550" s="276"/>
      <c r="DL550" s="276"/>
      <c r="DM550" s="277"/>
      <c r="DN550" s="276"/>
      <c r="DO550" s="276"/>
      <c r="DP550" s="277"/>
      <c r="DQ550" s="276"/>
      <c r="DR550" s="276"/>
      <c r="DS550" s="276"/>
      <c r="DT550" s="276"/>
      <c r="DU550" s="276"/>
      <c r="DV550" s="276"/>
      <c r="DW550" s="276"/>
      <c r="DX550" s="276"/>
      <c r="DY550" s="276"/>
      <c r="DZ550" s="276"/>
      <c r="EA550" s="276"/>
      <c r="EB550" s="276"/>
      <c r="EC550" s="276"/>
      <c r="ED550" s="276"/>
      <c r="EE550" s="276"/>
      <c r="EF550" s="276"/>
      <c r="EG550" s="276"/>
      <c r="EH550" s="276"/>
      <c r="EI550" s="276"/>
      <c r="EJ550" s="276"/>
      <c r="EK550" s="276"/>
      <c r="EL550" s="276"/>
      <c r="EM550" s="276"/>
      <c r="EN550" s="276"/>
      <c r="EO550" s="276"/>
      <c r="EP550" s="276"/>
      <c r="EQ550" s="276"/>
      <c r="ER550" s="276"/>
      <c r="ES550" s="276"/>
      <c r="ET550" s="276"/>
    </row>
    <row r="551" spans="41:150" x14ac:dyDescent="0.25">
      <c r="AO551" s="276"/>
      <c r="AP551" s="276"/>
      <c r="BS551" s="276"/>
      <c r="BT551" s="277"/>
      <c r="BU551" s="276"/>
      <c r="BV551" s="277"/>
      <c r="BW551" s="276"/>
      <c r="BX551" s="277"/>
      <c r="BY551" s="276"/>
      <c r="BZ551" s="276"/>
      <c r="CA551" s="277"/>
      <c r="CB551" s="276"/>
      <c r="CC551" s="276"/>
      <c r="CD551" s="276"/>
      <c r="CE551" s="276"/>
      <c r="CF551" s="276"/>
      <c r="CG551" s="276"/>
      <c r="CH551" s="276"/>
      <c r="CI551" s="277"/>
      <c r="CJ551" s="276"/>
      <c r="CK551" s="277"/>
      <c r="CL551" s="276"/>
      <c r="CM551" s="277"/>
      <c r="CN551" s="276"/>
      <c r="CO551" s="277"/>
      <c r="CP551" s="276"/>
      <c r="CQ551" s="277"/>
      <c r="CR551" s="276"/>
      <c r="CS551" s="276"/>
      <c r="CT551" s="277"/>
      <c r="CU551" s="276"/>
      <c r="CV551" s="276"/>
      <c r="CW551" s="277"/>
      <c r="CX551" s="276"/>
      <c r="CY551" s="276"/>
      <c r="CZ551" s="276"/>
      <c r="DA551" s="276"/>
      <c r="DB551" s="277"/>
      <c r="DC551" s="276"/>
      <c r="DD551" s="276"/>
      <c r="DE551" s="277"/>
      <c r="DF551" s="276"/>
      <c r="DG551" s="276"/>
      <c r="DH551" s="277"/>
      <c r="DI551" s="276"/>
      <c r="DJ551" s="276"/>
      <c r="DK551" s="276"/>
      <c r="DL551" s="276"/>
      <c r="DM551" s="277"/>
      <c r="DN551" s="276"/>
      <c r="DO551" s="276"/>
      <c r="DP551" s="277"/>
      <c r="DQ551" s="276"/>
      <c r="DR551" s="276"/>
      <c r="DS551" s="276"/>
      <c r="DT551" s="276"/>
      <c r="DU551" s="276"/>
      <c r="DV551" s="276"/>
      <c r="DW551" s="276"/>
      <c r="DX551" s="276"/>
      <c r="DY551" s="276"/>
      <c r="DZ551" s="276"/>
      <c r="EA551" s="276"/>
      <c r="EB551" s="276"/>
      <c r="EC551" s="276"/>
      <c r="ED551" s="276"/>
      <c r="EE551" s="276"/>
      <c r="EF551" s="276"/>
      <c r="EG551" s="276"/>
      <c r="EH551" s="276"/>
      <c r="EI551" s="276"/>
      <c r="EJ551" s="276"/>
      <c r="EK551" s="276"/>
      <c r="EL551" s="276"/>
      <c r="EM551" s="276"/>
      <c r="EN551" s="276"/>
      <c r="EO551" s="276"/>
      <c r="EP551" s="276"/>
      <c r="EQ551" s="276"/>
      <c r="ER551" s="276"/>
      <c r="ES551" s="276"/>
      <c r="ET551" s="276"/>
    </row>
    <row r="552" spans="41:150" x14ac:dyDescent="0.25">
      <c r="AO552" s="276"/>
      <c r="AP552" s="276"/>
      <c r="BS552" s="276"/>
      <c r="BT552" s="277"/>
      <c r="BU552" s="276"/>
      <c r="BV552" s="277"/>
      <c r="BW552" s="276"/>
      <c r="BX552" s="277"/>
      <c r="BY552" s="276"/>
      <c r="BZ552" s="276"/>
      <c r="CA552" s="277"/>
      <c r="CB552" s="276"/>
      <c r="CC552" s="276"/>
      <c r="CD552" s="276"/>
      <c r="CE552" s="276"/>
      <c r="CF552" s="276"/>
      <c r="CG552" s="276"/>
      <c r="CH552" s="276"/>
      <c r="CI552" s="277"/>
      <c r="CJ552" s="276"/>
      <c r="CK552" s="277"/>
      <c r="CL552" s="276"/>
      <c r="CM552" s="277"/>
      <c r="CN552" s="276"/>
      <c r="CO552" s="277"/>
      <c r="CP552" s="276"/>
      <c r="CQ552" s="277"/>
      <c r="CR552" s="276"/>
      <c r="CS552" s="276"/>
      <c r="CT552" s="277"/>
      <c r="CU552" s="276"/>
      <c r="CV552" s="276"/>
      <c r="CW552" s="277"/>
      <c r="CX552" s="276"/>
      <c r="CY552" s="276"/>
      <c r="CZ552" s="276"/>
      <c r="DA552" s="276"/>
      <c r="DB552" s="277"/>
      <c r="DC552" s="276"/>
      <c r="DD552" s="276"/>
      <c r="DE552" s="277"/>
      <c r="DF552" s="276"/>
      <c r="DG552" s="276"/>
      <c r="DH552" s="277"/>
      <c r="DI552" s="276"/>
      <c r="DJ552" s="276"/>
      <c r="DK552" s="276"/>
      <c r="DL552" s="276"/>
      <c r="DM552" s="277"/>
      <c r="DN552" s="276"/>
      <c r="DO552" s="276"/>
      <c r="DP552" s="277"/>
      <c r="DQ552" s="276"/>
      <c r="DR552" s="276"/>
      <c r="DS552" s="276"/>
      <c r="DT552" s="276"/>
      <c r="DU552" s="276"/>
      <c r="DV552" s="276"/>
      <c r="DW552" s="276"/>
      <c r="DX552" s="276"/>
      <c r="DY552" s="276"/>
      <c r="DZ552" s="276"/>
      <c r="EA552" s="276"/>
      <c r="EB552" s="276"/>
      <c r="EC552" s="276"/>
      <c r="ED552" s="276"/>
      <c r="EE552" s="276"/>
      <c r="EF552" s="276"/>
      <c r="EG552" s="276"/>
      <c r="EH552" s="276"/>
      <c r="EI552" s="276"/>
      <c r="EJ552" s="276"/>
      <c r="EK552" s="276"/>
      <c r="EL552" s="276"/>
      <c r="EM552" s="276"/>
      <c r="EN552" s="276"/>
      <c r="EO552" s="276"/>
      <c r="EP552" s="276"/>
      <c r="EQ552" s="276"/>
      <c r="ER552" s="276"/>
      <c r="ES552" s="276"/>
      <c r="ET552" s="276"/>
    </row>
    <row r="553" spans="41:150" x14ac:dyDescent="0.25">
      <c r="AO553" s="276"/>
      <c r="AP553" s="276"/>
      <c r="BS553" s="276"/>
      <c r="BT553" s="277"/>
      <c r="BU553" s="276"/>
      <c r="BV553" s="277"/>
      <c r="BW553" s="276"/>
      <c r="BX553" s="277"/>
      <c r="BY553" s="276"/>
      <c r="BZ553" s="276"/>
      <c r="CA553" s="277"/>
      <c r="CB553" s="276"/>
      <c r="CC553" s="276"/>
      <c r="CD553" s="276"/>
      <c r="CE553" s="276"/>
      <c r="CF553" s="276"/>
      <c r="CG553" s="276"/>
      <c r="CH553" s="276"/>
      <c r="CI553" s="277"/>
      <c r="CJ553" s="276"/>
      <c r="CK553" s="277"/>
      <c r="CL553" s="276"/>
      <c r="CM553" s="277"/>
      <c r="CN553" s="276"/>
      <c r="CO553" s="277"/>
      <c r="CP553" s="276"/>
      <c r="CQ553" s="277"/>
      <c r="CR553" s="276"/>
      <c r="CS553" s="276"/>
      <c r="CT553" s="277"/>
      <c r="CU553" s="276"/>
      <c r="CV553" s="276"/>
      <c r="CW553" s="277"/>
      <c r="CX553" s="276"/>
      <c r="CY553" s="276"/>
      <c r="CZ553" s="276"/>
      <c r="DA553" s="276"/>
      <c r="DB553" s="277"/>
      <c r="DC553" s="276"/>
      <c r="DD553" s="276"/>
      <c r="DE553" s="277"/>
      <c r="DF553" s="276"/>
      <c r="DG553" s="276"/>
      <c r="DH553" s="277"/>
      <c r="DI553" s="276"/>
      <c r="DJ553" s="276"/>
      <c r="DK553" s="276"/>
      <c r="DL553" s="276"/>
      <c r="DM553" s="277"/>
      <c r="DN553" s="276"/>
      <c r="DO553" s="276"/>
      <c r="DP553" s="277"/>
      <c r="DQ553" s="276"/>
      <c r="DR553" s="276"/>
      <c r="DS553" s="276"/>
      <c r="DT553" s="276"/>
      <c r="DU553" s="276"/>
      <c r="DV553" s="276"/>
      <c r="DW553" s="276"/>
      <c r="DX553" s="276"/>
      <c r="DY553" s="276"/>
      <c r="DZ553" s="276"/>
      <c r="EA553" s="276"/>
      <c r="EB553" s="276"/>
      <c r="EC553" s="276"/>
      <c r="ED553" s="276"/>
      <c r="EE553" s="276"/>
      <c r="EF553" s="276"/>
      <c r="EG553" s="276"/>
      <c r="EH553" s="276"/>
      <c r="EI553" s="276"/>
      <c r="EJ553" s="276"/>
      <c r="EK553" s="276"/>
      <c r="EL553" s="276"/>
      <c r="EM553" s="276"/>
      <c r="EN553" s="276"/>
      <c r="EO553" s="276"/>
      <c r="EP553" s="276"/>
      <c r="EQ553" s="276"/>
      <c r="ER553" s="276"/>
      <c r="ES553" s="276"/>
      <c r="ET553" s="276"/>
    </row>
    <row r="554" spans="41:150" x14ac:dyDescent="0.25">
      <c r="AO554" s="276"/>
      <c r="AP554" s="276"/>
      <c r="BS554" s="276"/>
      <c r="BT554" s="277"/>
      <c r="BU554" s="276"/>
      <c r="BV554" s="277"/>
      <c r="BW554" s="276"/>
      <c r="BX554" s="277"/>
      <c r="BY554" s="276"/>
      <c r="BZ554" s="276"/>
      <c r="CA554" s="277"/>
      <c r="CB554" s="276"/>
      <c r="CC554" s="276"/>
      <c r="CD554" s="276"/>
      <c r="CE554" s="276"/>
      <c r="CF554" s="276"/>
      <c r="CG554" s="276"/>
      <c r="CH554" s="276"/>
      <c r="CI554" s="277"/>
      <c r="CJ554" s="276"/>
      <c r="CK554" s="277"/>
      <c r="CL554" s="276"/>
      <c r="CM554" s="277"/>
      <c r="CN554" s="276"/>
      <c r="CO554" s="277"/>
      <c r="CP554" s="276"/>
      <c r="CQ554" s="277"/>
      <c r="CR554" s="276"/>
      <c r="CS554" s="276"/>
      <c r="CT554" s="277"/>
      <c r="CU554" s="276"/>
      <c r="CV554" s="276"/>
      <c r="CW554" s="277"/>
      <c r="CX554" s="276"/>
      <c r="CY554" s="276"/>
      <c r="CZ554" s="276"/>
      <c r="DA554" s="276"/>
      <c r="DB554" s="277"/>
      <c r="DC554" s="276"/>
      <c r="DD554" s="276"/>
      <c r="DE554" s="277"/>
      <c r="DF554" s="276"/>
      <c r="DG554" s="276"/>
      <c r="DH554" s="277"/>
      <c r="DI554" s="276"/>
      <c r="DJ554" s="276"/>
      <c r="DK554" s="276"/>
      <c r="DL554" s="276"/>
      <c r="DM554" s="277"/>
      <c r="DN554" s="276"/>
      <c r="DO554" s="276"/>
      <c r="DP554" s="277"/>
      <c r="DQ554" s="276"/>
      <c r="DR554" s="276"/>
      <c r="DS554" s="276"/>
      <c r="DT554" s="276"/>
      <c r="DU554" s="276"/>
      <c r="DV554" s="276"/>
      <c r="DW554" s="276"/>
      <c r="DX554" s="276"/>
      <c r="DY554" s="276"/>
      <c r="DZ554" s="276"/>
      <c r="EA554" s="276"/>
      <c r="EB554" s="276"/>
      <c r="EC554" s="276"/>
      <c r="ED554" s="276"/>
      <c r="EE554" s="276"/>
      <c r="EF554" s="276"/>
      <c r="EG554" s="276"/>
      <c r="EH554" s="276"/>
      <c r="EI554" s="276"/>
      <c r="EJ554" s="276"/>
      <c r="EK554" s="276"/>
      <c r="EL554" s="276"/>
      <c r="EM554" s="276"/>
      <c r="EN554" s="276"/>
      <c r="EO554" s="276"/>
      <c r="EP554" s="276"/>
      <c r="EQ554" s="276"/>
      <c r="ER554" s="276"/>
      <c r="ES554" s="276"/>
      <c r="ET554" s="276"/>
    </row>
    <row r="555" spans="41:150" x14ac:dyDescent="0.25">
      <c r="AO555" s="276"/>
      <c r="AP555" s="276"/>
      <c r="BS555" s="276"/>
      <c r="BT555" s="277"/>
      <c r="BU555" s="276"/>
      <c r="BV555" s="277"/>
      <c r="BW555" s="276"/>
      <c r="BX555" s="277"/>
      <c r="BY555" s="276"/>
      <c r="BZ555" s="276"/>
      <c r="CA555" s="277"/>
      <c r="CB555" s="276"/>
      <c r="CC555" s="276"/>
      <c r="CD555" s="276"/>
      <c r="CE555" s="276"/>
      <c r="CF555" s="276"/>
      <c r="CG555" s="276"/>
      <c r="CH555" s="276"/>
      <c r="CI555" s="277"/>
      <c r="CJ555" s="276"/>
      <c r="CK555" s="277"/>
      <c r="CL555" s="276"/>
      <c r="CM555" s="277"/>
      <c r="CN555" s="276"/>
      <c r="CO555" s="277"/>
      <c r="CP555" s="276"/>
      <c r="CQ555" s="277"/>
      <c r="CR555" s="276"/>
      <c r="CS555" s="276"/>
      <c r="CT555" s="277"/>
      <c r="CU555" s="276"/>
      <c r="CV555" s="276"/>
      <c r="CW555" s="277"/>
      <c r="CX555" s="276"/>
      <c r="CY555" s="276"/>
      <c r="CZ555" s="276"/>
      <c r="DA555" s="276"/>
      <c r="DB555" s="277"/>
      <c r="DC555" s="276"/>
      <c r="DD555" s="276"/>
      <c r="DE555" s="277"/>
      <c r="DF555" s="276"/>
      <c r="DG555" s="276"/>
      <c r="DH555" s="277"/>
      <c r="DI555" s="276"/>
      <c r="DJ555" s="276"/>
      <c r="DK555" s="276"/>
      <c r="DL555" s="276"/>
      <c r="DM555" s="277"/>
      <c r="DN555" s="276"/>
      <c r="DO555" s="276"/>
      <c r="DP555" s="277"/>
      <c r="DQ555" s="276"/>
      <c r="DR555" s="276"/>
      <c r="DS555" s="276"/>
      <c r="DT555" s="276"/>
      <c r="DU555" s="276"/>
      <c r="DV555" s="276"/>
      <c r="DW555" s="276"/>
      <c r="DX555" s="276"/>
      <c r="DY555" s="276"/>
      <c r="DZ555" s="276"/>
      <c r="EA555" s="276"/>
      <c r="EB555" s="276"/>
      <c r="EC555" s="276"/>
      <c r="ED555" s="276"/>
      <c r="EE555" s="276"/>
      <c r="EF555" s="276"/>
      <c r="EG555" s="276"/>
      <c r="EH555" s="276"/>
      <c r="EI555" s="276"/>
      <c r="EJ555" s="276"/>
      <c r="EK555" s="276"/>
      <c r="EL555" s="276"/>
      <c r="EM555" s="276"/>
      <c r="EN555" s="276"/>
      <c r="EO555" s="276"/>
      <c r="EP555" s="276"/>
      <c r="EQ555" s="276"/>
      <c r="ER555" s="276"/>
      <c r="ES555" s="276"/>
      <c r="ET555" s="276"/>
    </row>
    <row r="556" spans="41:150" x14ac:dyDescent="0.25">
      <c r="AO556" s="276"/>
      <c r="AP556" s="276"/>
      <c r="BS556" s="276"/>
      <c r="BT556" s="277"/>
      <c r="BU556" s="276"/>
      <c r="BV556" s="277"/>
      <c r="BW556" s="276"/>
      <c r="BX556" s="277"/>
      <c r="BY556" s="276"/>
      <c r="BZ556" s="276"/>
      <c r="CA556" s="277"/>
      <c r="CB556" s="276"/>
      <c r="CC556" s="276"/>
      <c r="CD556" s="276"/>
      <c r="CE556" s="276"/>
      <c r="CF556" s="276"/>
      <c r="CG556" s="276"/>
      <c r="CH556" s="276"/>
      <c r="CI556" s="277"/>
      <c r="CJ556" s="276"/>
      <c r="CK556" s="277"/>
      <c r="CL556" s="276"/>
      <c r="CM556" s="277"/>
      <c r="CN556" s="276"/>
      <c r="CO556" s="277"/>
      <c r="CP556" s="276"/>
      <c r="CQ556" s="277"/>
      <c r="CR556" s="276"/>
      <c r="CS556" s="276"/>
      <c r="CT556" s="277"/>
      <c r="CU556" s="276"/>
      <c r="CV556" s="276"/>
      <c r="CW556" s="277"/>
      <c r="CX556" s="276"/>
      <c r="CY556" s="276"/>
      <c r="CZ556" s="276"/>
      <c r="DA556" s="276"/>
      <c r="DB556" s="277"/>
      <c r="DC556" s="276"/>
      <c r="DD556" s="276"/>
      <c r="DE556" s="277"/>
      <c r="DF556" s="276"/>
      <c r="DG556" s="276"/>
      <c r="DH556" s="277"/>
      <c r="DI556" s="276"/>
      <c r="DJ556" s="276"/>
      <c r="DK556" s="276"/>
      <c r="DL556" s="276"/>
      <c r="DM556" s="277"/>
      <c r="DN556" s="276"/>
      <c r="DO556" s="276"/>
      <c r="DP556" s="277"/>
      <c r="DQ556" s="276"/>
      <c r="DR556" s="276"/>
      <c r="DS556" s="276"/>
      <c r="DT556" s="276"/>
      <c r="DU556" s="276"/>
      <c r="DV556" s="276"/>
      <c r="DW556" s="276"/>
      <c r="DX556" s="276"/>
      <c r="DY556" s="276"/>
      <c r="DZ556" s="276"/>
      <c r="EA556" s="276"/>
      <c r="EB556" s="276"/>
      <c r="EC556" s="276"/>
      <c r="ED556" s="276"/>
      <c r="EE556" s="276"/>
      <c r="EF556" s="276"/>
      <c r="EG556" s="276"/>
      <c r="EH556" s="276"/>
      <c r="EI556" s="276"/>
      <c r="EJ556" s="276"/>
      <c r="EK556" s="276"/>
      <c r="EL556" s="276"/>
      <c r="EM556" s="276"/>
      <c r="EN556" s="276"/>
      <c r="EO556" s="276"/>
      <c r="EP556" s="276"/>
      <c r="EQ556" s="276"/>
      <c r="ER556" s="276"/>
      <c r="ES556" s="276"/>
      <c r="ET556" s="276"/>
    </row>
    <row r="557" spans="41:150" x14ac:dyDescent="0.25">
      <c r="AO557" s="276"/>
      <c r="AP557" s="276"/>
      <c r="BS557" s="276"/>
      <c r="BT557" s="277"/>
      <c r="BU557" s="276"/>
      <c r="BV557" s="277"/>
      <c r="BW557" s="276"/>
      <c r="BX557" s="277"/>
      <c r="BY557" s="276"/>
      <c r="BZ557" s="276"/>
      <c r="CA557" s="277"/>
      <c r="CB557" s="276"/>
      <c r="CC557" s="276"/>
      <c r="CD557" s="276"/>
      <c r="CE557" s="276"/>
      <c r="CF557" s="276"/>
      <c r="CG557" s="276"/>
      <c r="CH557" s="276"/>
      <c r="CI557" s="277"/>
      <c r="CJ557" s="276"/>
      <c r="CK557" s="277"/>
      <c r="CL557" s="276"/>
      <c r="CM557" s="277"/>
      <c r="CN557" s="276"/>
      <c r="CO557" s="277"/>
      <c r="CP557" s="276"/>
      <c r="CQ557" s="277"/>
      <c r="CR557" s="276"/>
      <c r="CS557" s="276"/>
      <c r="CT557" s="277"/>
      <c r="CU557" s="276"/>
      <c r="CV557" s="276"/>
      <c r="CW557" s="277"/>
      <c r="CX557" s="276"/>
      <c r="CY557" s="276"/>
      <c r="CZ557" s="276"/>
      <c r="DA557" s="276"/>
      <c r="DB557" s="277"/>
      <c r="DC557" s="276"/>
      <c r="DD557" s="276"/>
      <c r="DE557" s="277"/>
      <c r="DF557" s="276"/>
      <c r="DG557" s="276"/>
      <c r="DH557" s="277"/>
      <c r="DI557" s="276"/>
      <c r="DJ557" s="276"/>
      <c r="DK557" s="276"/>
      <c r="DL557" s="276"/>
      <c r="DM557" s="277"/>
      <c r="DN557" s="276"/>
      <c r="DO557" s="276"/>
      <c r="DP557" s="277"/>
      <c r="DQ557" s="276"/>
      <c r="DR557" s="276"/>
      <c r="DS557" s="276"/>
      <c r="DT557" s="276"/>
      <c r="DU557" s="276"/>
      <c r="DV557" s="276"/>
      <c r="DW557" s="276"/>
      <c r="DX557" s="276"/>
      <c r="DY557" s="276"/>
      <c r="DZ557" s="276"/>
      <c r="EA557" s="276"/>
      <c r="EB557" s="276"/>
      <c r="EC557" s="276"/>
      <c r="ED557" s="276"/>
      <c r="EE557" s="276"/>
      <c r="EF557" s="276"/>
      <c r="EG557" s="276"/>
      <c r="EH557" s="276"/>
      <c r="EI557" s="276"/>
      <c r="EJ557" s="276"/>
      <c r="EK557" s="276"/>
      <c r="EL557" s="276"/>
      <c r="EM557" s="276"/>
      <c r="EN557" s="276"/>
      <c r="EO557" s="276"/>
      <c r="EP557" s="276"/>
      <c r="EQ557" s="276"/>
      <c r="ER557" s="276"/>
      <c r="ES557" s="276"/>
      <c r="ET557" s="276"/>
    </row>
    <row r="558" spans="41:150" x14ac:dyDescent="0.25">
      <c r="AO558" s="276"/>
      <c r="AP558" s="276"/>
      <c r="BS558" s="276"/>
      <c r="BT558" s="277"/>
      <c r="BU558" s="276"/>
      <c r="BV558" s="277"/>
      <c r="BW558" s="276"/>
      <c r="BX558" s="277"/>
      <c r="BY558" s="276"/>
      <c r="BZ558" s="276"/>
      <c r="CA558" s="277"/>
      <c r="CB558" s="276"/>
      <c r="CC558" s="276"/>
      <c r="CD558" s="276"/>
      <c r="CE558" s="276"/>
      <c r="CF558" s="276"/>
      <c r="CG558" s="276"/>
      <c r="CH558" s="276"/>
      <c r="CI558" s="277"/>
      <c r="CJ558" s="276"/>
      <c r="CK558" s="277"/>
      <c r="CL558" s="276"/>
      <c r="CM558" s="277"/>
      <c r="CN558" s="276"/>
      <c r="CO558" s="277"/>
      <c r="CP558" s="276"/>
      <c r="CQ558" s="277"/>
      <c r="CR558" s="276"/>
      <c r="CS558" s="276"/>
      <c r="CT558" s="277"/>
      <c r="CU558" s="276"/>
      <c r="CV558" s="276"/>
      <c r="CW558" s="277"/>
      <c r="CX558" s="276"/>
      <c r="CY558" s="276"/>
      <c r="CZ558" s="276"/>
      <c r="DA558" s="276"/>
      <c r="DB558" s="277"/>
      <c r="DC558" s="276"/>
      <c r="DD558" s="276"/>
      <c r="DE558" s="277"/>
      <c r="DF558" s="276"/>
      <c r="DG558" s="276"/>
      <c r="DH558" s="277"/>
      <c r="DI558" s="276"/>
      <c r="DJ558" s="276"/>
      <c r="DK558" s="276"/>
      <c r="DL558" s="276"/>
      <c r="DM558" s="277"/>
      <c r="DN558" s="276"/>
      <c r="DO558" s="276"/>
      <c r="DP558" s="277"/>
      <c r="DQ558" s="276"/>
      <c r="DR558" s="276"/>
      <c r="DS558" s="276"/>
      <c r="DT558" s="276"/>
      <c r="DU558" s="276"/>
      <c r="DV558" s="276"/>
      <c r="DW558" s="276"/>
      <c r="DX558" s="276"/>
      <c r="DY558" s="276"/>
      <c r="DZ558" s="276"/>
      <c r="EA558" s="276"/>
      <c r="EB558" s="276"/>
      <c r="EC558" s="276"/>
      <c r="ED558" s="276"/>
      <c r="EE558" s="276"/>
      <c r="EF558" s="276"/>
      <c r="EG558" s="276"/>
      <c r="EH558" s="276"/>
      <c r="EI558" s="276"/>
      <c r="EJ558" s="276"/>
      <c r="EK558" s="276"/>
      <c r="EL558" s="276"/>
      <c r="EM558" s="276"/>
      <c r="EN558" s="276"/>
      <c r="EO558" s="276"/>
      <c r="EP558" s="276"/>
      <c r="EQ558" s="276"/>
      <c r="ER558" s="276"/>
      <c r="ES558" s="276"/>
      <c r="ET558" s="276"/>
    </row>
    <row r="559" spans="41:150" x14ac:dyDescent="0.25">
      <c r="AO559" s="276"/>
      <c r="AP559" s="276"/>
      <c r="BS559" s="276"/>
      <c r="BT559" s="277"/>
      <c r="BU559" s="276"/>
      <c r="BV559" s="277"/>
      <c r="BW559" s="276"/>
      <c r="BX559" s="277"/>
      <c r="BY559" s="276"/>
      <c r="BZ559" s="276"/>
      <c r="CA559" s="277"/>
      <c r="CB559" s="276"/>
      <c r="CC559" s="276"/>
      <c r="CD559" s="276"/>
      <c r="CE559" s="276"/>
      <c r="CF559" s="276"/>
      <c r="CG559" s="276"/>
      <c r="CH559" s="276"/>
      <c r="CI559" s="277"/>
      <c r="CJ559" s="276"/>
      <c r="CK559" s="277"/>
      <c r="CL559" s="276"/>
      <c r="CM559" s="277"/>
      <c r="CN559" s="276"/>
      <c r="CO559" s="277"/>
      <c r="CP559" s="276"/>
      <c r="CQ559" s="277"/>
      <c r="CR559" s="276"/>
      <c r="CS559" s="276"/>
      <c r="CT559" s="277"/>
      <c r="CU559" s="276"/>
      <c r="CV559" s="276"/>
      <c r="CW559" s="277"/>
      <c r="CX559" s="276"/>
      <c r="CY559" s="276"/>
      <c r="CZ559" s="276"/>
      <c r="DA559" s="276"/>
      <c r="DB559" s="277"/>
      <c r="DC559" s="276"/>
      <c r="DD559" s="276"/>
      <c r="DE559" s="277"/>
      <c r="DF559" s="276"/>
      <c r="DG559" s="276"/>
      <c r="DH559" s="277"/>
      <c r="DI559" s="276"/>
      <c r="DJ559" s="276"/>
      <c r="DK559" s="276"/>
      <c r="DL559" s="276"/>
      <c r="DM559" s="277"/>
      <c r="DN559" s="276"/>
      <c r="DO559" s="276"/>
      <c r="DP559" s="277"/>
      <c r="DQ559" s="276"/>
      <c r="DR559" s="276"/>
      <c r="DS559" s="276"/>
      <c r="DT559" s="276"/>
      <c r="DU559" s="276"/>
      <c r="DV559" s="276"/>
      <c r="DW559" s="276"/>
      <c r="DX559" s="276"/>
      <c r="DY559" s="276"/>
      <c r="DZ559" s="276"/>
      <c r="EA559" s="276"/>
      <c r="EB559" s="276"/>
      <c r="EC559" s="276"/>
      <c r="ED559" s="276"/>
      <c r="EE559" s="276"/>
      <c r="EF559" s="276"/>
      <c r="EG559" s="276"/>
      <c r="EH559" s="276"/>
      <c r="EI559" s="276"/>
      <c r="EJ559" s="276"/>
      <c r="EK559" s="276"/>
      <c r="EL559" s="276"/>
      <c r="EM559" s="276"/>
      <c r="EN559" s="276"/>
      <c r="EO559" s="276"/>
      <c r="EP559" s="276"/>
      <c r="EQ559" s="276"/>
      <c r="ER559" s="276"/>
      <c r="ES559" s="276"/>
      <c r="ET559" s="276"/>
    </row>
    <row r="560" spans="41:150" x14ac:dyDescent="0.25">
      <c r="AO560" s="276"/>
      <c r="AP560" s="276"/>
      <c r="BS560" s="276"/>
      <c r="BT560" s="277"/>
      <c r="BU560" s="276"/>
      <c r="BV560" s="277"/>
      <c r="BW560" s="276"/>
      <c r="BX560" s="277"/>
      <c r="BY560" s="276"/>
      <c r="BZ560" s="276"/>
      <c r="CA560" s="277"/>
      <c r="CB560" s="276"/>
      <c r="CC560" s="276"/>
      <c r="CD560" s="276"/>
      <c r="CE560" s="276"/>
      <c r="CF560" s="276"/>
      <c r="CG560" s="276"/>
      <c r="CH560" s="276"/>
      <c r="CI560" s="277"/>
      <c r="CJ560" s="276"/>
      <c r="CK560" s="277"/>
      <c r="CL560" s="276"/>
      <c r="CM560" s="277"/>
      <c r="CN560" s="276"/>
      <c r="CO560" s="277"/>
      <c r="CP560" s="276"/>
      <c r="CQ560" s="277"/>
      <c r="CR560" s="276"/>
      <c r="CS560" s="276"/>
      <c r="CT560" s="277"/>
      <c r="CU560" s="276"/>
      <c r="CV560" s="276"/>
      <c r="CW560" s="277"/>
      <c r="CX560" s="276"/>
      <c r="CY560" s="276"/>
      <c r="CZ560" s="276"/>
      <c r="DA560" s="276"/>
      <c r="DB560" s="277"/>
      <c r="DC560" s="276"/>
      <c r="DD560" s="276"/>
      <c r="DE560" s="277"/>
      <c r="DF560" s="276"/>
      <c r="DG560" s="276"/>
      <c r="DH560" s="277"/>
      <c r="DI560" s="276"/>
      <c r="DJ560" s="276"/>
      <c r="DK560" s="276"/>
      <c r="DL560" s="276"/>
      <c r="DM560" s="277"/>
      <c r="DN560" s="276"/>
      <c r="DO560" s="276"/>
      <c r="DP560" s="277"/>
      <c r="DQ560" s="276"/>
      <c r="DR560" s="276"/>
      <c r="DS560" s="276"/>
      <c r="DT560" s="276"/>
      <c r="DU560" s="276"/>
      <c r="DV560" s="276"/>
      <c r="DW560" s="276"/>
      <c r="DX560" s="276"/>
      <c r="DY560" s="276"/>
      <c r="DZ560" s="276"/>
      <c r="EA560" s="276"/>
      <c r="EB560" s="276"/>
      <c r="EC560" s="276"/>
      <c r="ED560" s="276"/>
      <c r="EE560" s="276"/>
      <c r="EF560" s="276"/>
      <c r="EG560" s="276"/>
      <c r="EH560" s="276"/>
      <c r="EI560" s="276"/>
      <c r="EJ560" s="276"/>
      <c r="EK560" s="276"/>
      <c r="EL560" s="276"/>
      <c r="EM560" s="276"/>
      <c r="EN560" s="276"/>
      <c r="EO560" s="276"/>
      <c r="EP560" s="276"/>
      <c r="EQ560" s="276"/>
      <c r="ER560" s="276"/>
      <c r="ES560" s="276"/>
      <c r="ET560" s="276"/>
    </row>
    <row r="561" spans="41:150" x14ac:dyDescent="0.25">
      <c r="AO561" s="276"/>
      <c r="AP561" s="276"/>
      <c r="BS561" s="276"/>
      <c r="BT561" s="277"/>
      <c r="BU561" s="276"/>
      <c r="BV561" s="277"/>
      <c r="BW561" s="276"/>
      <c r="BX561" s="277"/>
      <c r="BY561" s="276"/>
      <c r="BZ561" s="276"/>
      <c r="CA561" s="277"/>
      <c r="CB561" s="276"/>
      <c r="CC561" s="276"/>
      <c r="CD561" s="276"/>
      <c r="CE561" s="276"/>
      <c r="CF561" s="276"/>
      <c r="CG561" s="276"/>
      <c r="CH561" s="276"/>
      <c r="CI561" s="277"/>
      <c r="CJ561" s="276"/>
      <c r="CK561" s="277"/>
      <c r="CL561" s="276"/>
      <c r="CM561" s="277"/>
      <c r="CN561" s="276"/>
      <c r="CO561" s="277"/>
      <c r="CP561" s="276"/>
      <c r="CQ561" s="277"/>
      <c r="CR561" s="276"/>
      <c r="CS561" s="276"/>
      <c r="CT561" s="277"/>
      <c r="CU561" s="276"/>
      <c r="CV561" s="276"/>
      <c r="CW561" s="277"/>
      <c r="CX561" s="276"/>
      <c r="CY561" s="276"/>
      <c r="CZ561" s="276"/>
      <c r="DA561" s="276"/>
      <c r="DB561" s="277"/>
      <c r="DC561" s="276"/>
      <c r="DD561" s="276"/>
      <c r="DE561" s="277"/>
      <c r="DF561" s="276"/>
      <c r="DG561" s="276"/>
      <c r="DH561" s="277"/>
      <c r="DI561" s="276"/>
      <c r="DJ561" s="276"/>
      <c r="DK561" s="276"/>
      <c r="DL561" s="276"/>
      <c r="DM561" s="277"/>
      <c r="DN561" s="276"/>
      <c r="DO561" s="276"/>
      <c r="DP561" s="277"/>
      <c r="DQ561" s="276"/>
      <c r="DR561" s="276"/>
      <c r="DS561" s="276"/>
      <c r="DT561" s="276"/>
      <c r="DU561" s="276"/>
      <c r="DV561" s="276"/>
      <c r="DW561" s="276"/>
      <c r="DX561" s="276"/>
      <c r="DY561" s="276"/>
      <c r="DZ561" s="276"/>
      <c r="EA561" s="276"/>
      <c r="EB561" s="276"/>
      <c r="EC561" s="276"/>
      <c r="ED561" s="276"/>
      <c r="EE561" s="276"/>
      <c r="EF561" s="276"/>
      <c r="EG561" s="276"/>
      <c r="EH561" s="276"/>
      <c r="EI561" s="276"/>
      <c r="EJ561" s="276"/>
      <c r="EK561" s="276"/>
      <c r="EL561" s="276"/>
      <c r="EM561" s="276"/>
      <c r="EN561" s="276"/>
      <c r="EO561" s="276"/>
      <c r="EP561" s="276"/>
      <c r="EQ561" s="276"/>
      <c r="ER561" s="276"/>
      <c r="ES561" s="276"/>
      <c r="ET561" s="276"/>
    </row>
    <row r="562" spans="41:150" x14ac:dyDescent="0.25">
      <c r="AO562" s="276"/>
      <c r="AP562" s="276"/>
      <c r="BS562" s="276"/>
      <c r="BT562" s="277"/>
      <c r="BU562" s="276"/>
      <c r="BV562" s="277"/>
      <c r="BW562" s="276"/>
      <c r="BX562" s="277"/>
      <c r="BY562" s="276"/>
      <c r="BZ562" s="276"/>
      <c r="CA562" s="277"/>
      <c r="CB562" s="276"/>
      <c r="CC562" s="276"/>
      <c r="CD562" s="276"/>
      <c r="CE562" s="276"/>
      <c r="CF562" s="276"/>
      <c r="CG562" s="276"/>
      <c r="CH562" s="276"/>
      <c r="CI562" s="277"/>
      <c r="CJ562" s="276"/>
      <c r="CK562" s="277"/>
      <c r="CL562" s="276"/>
      <c r="CM562" s="277"/>
      <c r="CN562" s="276"/>
      <c r="CO562" s="277"/>
      <c r="CP562" s="276"/>
      <c r="CQ562" s="277"/>
      <c r="CR562" s="276"/>
      <c r="CS562" s="276"/>
      <c r="CT562" s="277"/>
      <c r="CU562" s="276"/>
      <c r="CV562" s="276"/>
      <c r="CW562" s="277"/>
      <c r="CX562" s="276"/>
      <c r="CY562" s="276"/>
      <c r="CZ562" s="276"/>
      <c r="DA562" s="276"/>
      <c r="DB562" s="277"/>
      <c r="DC562" s="276"/>
      <c r="DD562" s="276"/>
      <c r="DE562" s="277"/>
      <c r="DF562" s="276"/>
      <c r="DG562" s="276"/>
      <c r="DH562" s="277"/>
      <c r="DI562" s="276"/>
      <c r="DJ562" s="276"/>
      <c r="DK562" s="276"/>
      <c r="DL562" s="276"/>
      <c r="DM562" s="277"/>
      <c r="DN562" s="276"/>
      <c r="DO562" s="276"/>
      <c r="DP562" s="277"/>
      <c r="DQ562" s="276"/>
      <c r="DR562" s="276"/>
      <c r="DS562" s="276"/>
      <c r="DT562" s="276"/>
      <c r="DU562" s="276"/>
      <c r="DV562" s="276"/>
      <c r="DW562" s="276"/>
      <c r="DX562" s="276"/>
      <c r="DY562" s="276"/>
      <c r="DZ562" s="276"/>
      <c r="EA562" s="276"/>
      <c r="EB562" s="276"/>
      <c r="EC562" s="276"/>
      <c r="ED562" s="276"/>
      <c r="EE562" s="276"/>
      <c r="EF562" s="276"/>
      <c r="EG562" s="276"/>
      <c r="EH562" s="276"/>
      <c r="EI562" s="276"/>
      <c r="EJ562" s="276"/>
      <c r="EK562" s="276"/>
      <c r="EL562" s="276"/>
      <c r="EM562" s="276"/>
      <c r="EN562" s="276"/>
      <c r="EO562" s="276"/>
      <c r="EP562" s="276"/>
      <c r="EQ562" s="276"/>
      <c r="ER562" s="276"/>
      <c r="ES562" s="276"/>
      <c r="ET562" s="276"/>
    </row>
    <row r="563" spans="41:150" x14ac:dyDescent="0.25">
      <c r="AO563" s="276"/>
      <c r="AP563" s="276"/>
      <c r="BS563" s="276"/>
      <c r="BT563" s="277"/>
      <c r="BU563" s="276"/>
      <c r="BV563" s="277"/>
      <c r="BW563" s="276"/>
      <c r="BX563" s="277"/>
      <c r="BY563" s="276"/>
      <c r="BZ563" s="276"/>
      <c r="CA563" s="277"/>
      <c r="CB563" s="276"/>
      <c r="CC563" s="276"/>
      <c r="CD563" s="276"/>
      <c r="CE563" s="276"/>
      <c r="CF563" s="276"/>
      <c r="CG563" s="276"/>
      <c r="CH563" s="276"/>
      <c r="CI563" s="277"/>
      <c r="CJ563" s="276"/>
      <c r="CK563" s="277"/>
      <c r="CL563" s="276"/>
      <c r="CM563" s="277"/>
      <c r="CN563" s="276"/>
      <c r="CO563" s="277"/>
      <c r="CP563" s="276"/>
      <c r="CQ563" s="277"/>
      <c r="CR563" s="276"/>
      <c r="CS563" s="276"/>
      <c r="CT563" s="277"/>
      <c r="CU563" s="276"/>
      <c r="CV563" s="276"/>
      <c r="CW563" s="277"/>
      <c r="CX563" s="276"/>
      <c r="CY563" s="276"/>
      <c r="CZ563" s="276"/>
      <c r="DA563" s="276"/>
      <c r="DB563" s="277"/>
      <c r="DC563" s="276"/>
      <c r="DD563" s="276"/>
      <c r="DE563" s="277"/>
      <c r="DF563" s="276"/>
      <c r="DG563" s="276"/>
      <c r="DH563" s="277"/>
      <c r="DI563" s="276"/>
      <c r="DJ563" s="276"/>
      <c r="DK563" s="276"/>
      <c r="DL563" s="276"/>
      <c r="DM563" s="277"/>
      <c r="DN563" s="276"/>
      <c r="DO563" s="276"/>
      <c r="DP563" s="277"/>
      <c r="DQ563" s="276"/>
      <c r="DR563" s="276"/>
      <c r="DS563" s="276"/>
      <c r="DT563" s="276"/>
      <c r="DU563" s="276"/>
      <c r="DV563" s="276"/>
      <c r="DW563" s="276"/>
      <c r="DX563" s="276"/>
      <c r="DY563" s="276"/>
      <c r="DZ563" s="276"/>
      <c r="EA563" s="276"/>
      <c r="EB563" s="276"/>
      <c r="EC563" s="276"/>
      <c r="ED563" s="276"/>
      <c r="EE563" s="276"/>
      <c r="EF563" s="276"/>
      <c r="EG563" s="276"/>
      <c r="EH563" s="276"/>
      <c r="EI563" s="276"/>
      <c r="EJ563" s="276"/>
      <c r="EK563" s="276"/>
      <c r="EL563" s="276"/>
      <c r="EM563" s="276"/>
      <c r="EN563" s="276"/>
      <c r="EO563" s="276"/>
      <c r="EP563" s="276"/>
      <c r="EQ563" s="276"/>
      <c r="ER563" s="276"/>
      <c r="ES563" s="276"/>
      <c r="ET563" s="276"/>
    </row>
    <row r="564" spans="41:150" x14ac:dyDescent="0.25">
      <c r="AO564" s="276"/>
      <c r="AP564" s="276"/>
      <c r="BS564" s="276"/>
      <c r="BT564" s="277"/>
      <c r="BU564" s="276"/>
      <c r="BV564" s="277"/>
      <c r="BW564" s="276"/>
      <c r="BX564" s="277"/>
      <c r="BY564" s="276"/>
      <c r="BZ564" s="276"/>
      <c r="CA564" s="277"/>
      <c r="CB564" s="276"/>
      <c r="CC564" s="276"/>
      <c r="CD564" s="276"/>
      <c r="CE564" s="276"/>
      <c r="CF564" s="276"/>
      <c r="CG564" s="276"/>
      <c r="CH564" s="276"/>
      <c r="CI564" s="277"/>
      <c r="CJ564" s="276"/>
      <c r="CK564" s="277"/>
      <c r="CL564" s="276"/>
      <c r="CM564" s="277"/>
      <c r="CN564" s="276"/>
      <c r="CO564" s="277"/>
      <c r="CP564" s="276"/>
      <c r="CQ564" s="277"/>
      <c r="CR564" s="276"/>
      <c r="CS564" s="276"/>
      <c r="CT564" s="277"/>
      <c r="CU564" s="276"/>
      <c r="CV564" s="276"/>
      <c r="CW564" s="277"/>
      <c r="CX564" s="276"/>
      <c r="CY564" s="276"/>
      <c r="CZ564" s="276"/>
      <c r="DA564" s="276"/>
      <c r="DB564" s="277"/>
      <c r="DC564" s="276"/>
      <c r="DD564" s="276"/>
      <c r="DE564" s="277"/>
      <c r="DF564" s="276"/>
      <c r="DG564" s="276"/>
      <c r="DH564" s="277"/>
      <c r="DI564" s="276"/>
      <c r="DJ564" s="276"/>
      <c r="DK564" s="276"/>
      <c r="DL564" s="276"/>
      <c r="DM564" s="277"/>
      <c r="DN564" s="276"/>
      <c r="DO564" s="276"/>
      <c r="DP564" s="277"/>
      <c r="DQ564" s="276"/>
      <c r="DR564" s="276"/>
      <c r="DS564" s="276"/>
      <c r="DT564" s="276"/>
      <c r="DU564" s="276"/>
      <c r="DV564" s="276"/>
      <c r="DW564" s="276"/>
      <c r="DX564" s="276"/>
      <c r="DY564" s="276"/>
      <c r="DZ564" s="276"/>
      <c r="EA564" s="276"/>
      <c r="EB564" s="276"/>
      <c r="EC564" s="276"/>
      <c r="ED564" s="276"/>
      <c r="EE564" s="276"/>
      <c r="EF564" s="276"/>
      <c r="EG564" s="276"/>
      <c r="EH564" s="276"/>
      <c r="EI564" s="276"/>
      <c r="EJ564" s="276"/>
      <c r="EK564" s="276"/>
      <c r="EL564" s="276"/>
      <c r="EM564" s="276"/>
      <c r="EN564" s="276"/>
      <c r="EO564" s="276"/>
      <c r="EP564" s="276"/>
      <c r="EQ564" s="276"/>
      <c r="ER564" s="276"/>
      <c r="ES564" s="276"/>
      <c r="ET564" s="276"/>
    </row>
    <row r="565" spans="41:150" x14ac:dyDescent="0.25">
      <c r="AO565" s="276"/>
      <c r="AP565" s="276"/>
      <c r="BS565" s="276"/>
      <c r="BT565" s="277"/>
      <c r="BU565" s="276"/>
      <c r="BV565" s="277"/>
      <c r="BW565" s="276"/>
      <c r="BX565" s="277"/>
      <c r="BY565" s="276"/>
      <c r="BZ565" s="276"/>
      <c r="CA565" s="277"/>
      <c r="CB565" s="276"/>
      <c r="CC565" s="276"/>
      <c r="CD565" s="276"/>
      <c r="CE565" s="276"/>
      <c r="CF565" s="276"/>
      <c r="CG565" s="276"/>
      <c r="CH565" s="276"/>
      <c r="CI565" s="277"/>
      <c r="CJ565" s="276"/>
      <c r="CK565" s="277"/>
      <c r="CL565" s="276"/>
      <c r="CM565" s="277"/>
      <c r="CN565" s="276"/>
      <c r="CO565" s="277"/>
      <c r="CP565" s="276"/>
      <c r="CQ565" s="277"/>
      <c r="CR565" s="276"/>
      <c r="CS565" s="276"/>
      <c r="CT565" s="277"/>
      <c r="CU565" s="276"/>
      <c r="CV565" s="276"/>
      <c r="CW565" s="277"/>
      <c r="CX565" s="276"/>
      <c r="CY565" s="276"/>
      <c r="CZ565" s="276"/>
      <c r="DA565" s="276"/>
      <c r="DB565" s="277"/>
      <c r="DC565" s="276"/>
      <c r="DD565" s="276"/>
      <c r="DE565" s="277"/>
      <c r="DF565" s="276"/>
      <c r="DG565" s="276"/>
      <c r="DH565" s="277"/>
      <c r="DI565" s="276"/>
      <c r="DJ565" s="276"/>
      <c r="DK565" s="276"/>
      <c r="DL565" s="276"/>
      <c r="DM565" s="277"/>
      <c r="DN565" s="276"/>
      <c r="DO565" s="276"/>
      <c r="DP565" s="277"/>
      <c r="DQ565" s="276"/>
      <c r="DR565" s="276"/>
      <c r="DS565" s="276"/>
      <c r="DT565" s="276"/>
      <c r="DU565" s="276"/>
      <c r="DV565" s="276"/>
      <c r="DW565" s="276"/>
      <c r="DX565" s="276"/>
      <c r="DY565" s="276"/>
      <c r="DZ565" s="276"/>
      <c r="EA565" s="276"/>
      <c r="EB565" s="276"/>
      <c r="EC565" s="276"/>
      <c r="ED565" s="276"/>
      <c r="EE565" s="276"/>
      <c r="EF565" s="276"/>
      <c r="EG565" s="276"/>
      <c r="EH565" s="276"/>
      <c r="EI565" s="276"/>
      <c r="EJ565" s="276"/>
      <c r="EK565" s="276"/>
      <c r="EL565" s="276"/>
      <c r="EM565" s="276"/>
      <c r="EN565" s="276"/>
      <c r="EO565" s="276"/>
      <c r="EP565" s="276"/>
      <c r="EQ565" s="276"/>
      <c r="ER565" s="276"/>
      <c r="ES565" s="276"/>
      <c r="ET565" s="276"/>
    </row>
    <row r="566" spans="41:150" x14ac:dyDescent="0.25">
      <c r="AO566" s="276"/>
      <c r="AP566" s="276"/>
      <c r="BS566" s="276"/>
      <c r="BT566" s="277"/>
      <c r="BU566" s="276"/>
      <c r="BV566" s="277"/>
      <c r="BW566" s="276"/>
      <c r="BX566" s="277"/>
      <c r="BY566" s="276"/>
      <c r="BZ566" s="276"/>
      <c r="CA566" s="277"/>
      <c r="CB566" s="276"/>
      <c r="CC566" s="276"/>
      <c r="CD566" s="276"/>
      <c r="CE566" s="276"/>
      <c r="CF566" s="276"/>
      <c r="CG566" s="276"/>
      <c r="CH566" s="276"/>
      <c r="CI566" s="277"/>
      <c r="CJ566" s="276"/>
      <c r="CK566" s="277"/>
      <c r="CL566" s="276"/>
      <c r="CM566" s="277"/>
      <c r="CN566" s="276"/>
      <c r="CO566" s="277"/>
      <c r="CP566" s="276"/>
      <c r="CQ566" s="277"/>
      <c r="CR566" s="276"/>
      <c r="CS566" s="276"/>
      <c r="CT566" s="277"/>
      <c r="CU566" s="276"/>
      <c r="CV566" s="276"/>
      <c r="CW566" s="277"/>
      <c r="CX566" s="276"/>
      <c r="CY566" s="276"/>
      <c r="CZ566" s="276"/>
      <c r="DA566" s="276"/>
      <c r="DB566" s="277"/>
      <c r="DC566" s="276"/>
      <c r="DD566" s="276"/>
      <c r="DE566" s="277"/>
      <c r="DF566" s="276"/>
      <c r="DG566" s="276"/>
      <c r="DH566" s="277"/>
      <c r="DI566" s="276"/>
      <c r="DJ566" s="276"/>
      <c r="DK566" s="276"/>
      <c r="DL566" s="276"/>
      <c r="DM566" s="277"/>
      <c r="DN566" s="276"/>
      <c r="DO566" s="276"/>
      <c r="DP566" s="277"/>
      <c r="DQ566" s="276"/>
      <c r="DR566" s="276"/>
      <c r="DS566" s="276"/>
      <c r="DT566" s="276"/>
      <c r="DU566" s="276"/>
      <c r="DV566" s="276"/>
      <c r="DW566" s="276"/>
      <c r="DX566" s="276"/>
      <c r="DY566" s="276"/>
      <c r="DZ566" s="276"/>
      <c r="EA566" s="276"/>
      <c r="EB566" s="276"/>
      <c r="EC566" s="276"/>
      <c r="ED566" s="276"/>
      <c r="EE566" s="276"/>
      <c r="EF566" s="276"/>
      <c r="EG566" s="276"/>
      <c r="EH566" s="276"/>
      <c r="EI566" s="276"/>
      <c r="EJ566" s="276"/>
      <c r="EK566" s="276"/>
      <c r="EL566" s="276"/>
      <c r="EM566" s="276"/>
      <c r="EN566" s="276"/>
      <c r="EO566" s="276"/>
      <c r="EP566" s="276"/>
      <c r="EQ566" s="276"/>
      <c r="ER566" s="276"/>
      <c r="ES566" s="276"/>
      <c r="ET566" s="276"/>
    </row>
    <row r="567" spans="41:150" x14ac:dyDescent="0.25">
      <c r="AO567" s="276"/>
      <c r="AP567" s="276"/>
      <c r="BS567" s="276"/>
      <c r="BT567" s="277"/>
      <c r="BU567" s="276"/>
      <c r="BV567" s="277"/>
      <c r="BW567" s="276"/>
      <c r="BX567" s="277"/>
      <c r="BY567" s="276"/>
      <c r="BZ567" s="276"/>
      <c r="CA567" s="277"/>
      <c r="CB567" s="276"/>
      <c r="CC567" s="276"/>
      <c r="CD567" s="276"/>
      <c r="CE567" s="276"/>
      <c r="CF567" s="276"/>
      <c r="CG567" s="276"/>
      <c r="CH567" s="276"/>
      <c r="CI567" s="277"/>
      <c r="CJ567" s="276"/>
      <c r="CK567" s="277"/>
      <c r="CL567" s="276"/>
      <c r="CM567" s="277"/>
      <c r="CN567" s="276"/>
      <c r="CO567" s="277"/>
      <c r="CP567" s="276"/>
      <c r="CQ567" s="277"/>
      <c r="CR567" s="276"/>
      <c r="CS567" s="276"/>
      <c r="CT567" s="277"/>
      <c r="CU567" s="276"/>
      <c r="CV567" s="276"/>
      <c r="CW567" s="277"/>
      <c r="CX567" s="276"/>
      <c r="CY567" s="276"/>
      <c r="CZ567" s="276"/>
      <c r="DA567" s="276"/>
      <c r="DB567" s="277"/>
      <c r="DC567" s="276"/>
      <c r="DD567" s="276"/>
      <c r="DE567" s="277"/>
      <c r="DF567" s="276"/>
      <c r="DG567" s="276"/>
      <c r="DH567" s="277"/>
      <c r="DI567" s="276"/>
      <c r="DJ567" s="276"/>
      <c r="DK567" s="276"/>
      <c r="DL567" s="276"/>
      <c r="DM567" s="277"/>
      <c r="DN567" s="276"/>
      <c r="DO567" s="276"/>
      <c r="DP567" s="277"/>
      <c r="DQ567" s="276"/>
      <c r="DR567" s="276"/>
      <c r="DS567" s="276"/>
      <c r="DT567" s="276"/>
      <c r="DU567" s="276"/>
      <c r="DV567" s="276"/>
      <c r="DW567" s="276"/>
      <c r="DX567" s="276"/>
      <c r="DY567" s="276"/>
      <c r="DZ567" s="276"/>
      <c r="EA567" s="276"/>
      <c r="EB567" s="276"/>
      <c r="EC567" s="276"/>
      <c r="ED567" s="276"/>
      <c r="EE567" s="276"/>
      <c r="EF567" s="276"/>
      <c r="EG567" s="276"/>
      <c r="EH567" s="276"/>
      <c r="EI567" s="276"/>
      <c r="EJ567" s="276"/>
      <c r="EK567" s="276"/>
      <c r="EL567" s="276"/>
      <c r="EM567" s="276"/>
      <c r="EN567" s="276"/>
      <c r="EO567" s="276"/>
      <c r="EP567" s="276"/>
      <c r="EQ567" s="276"/>
      <c r="ER567" s="276"/>
      <c r="ES567" s="276"/>
      <c r="ET567" s="276"/>
    </row>
    <row r="568" spans="41:150" x14ac:dyDescent="0.25">
      <c r="AO568" s="276"/>
      <c r="AP568" s="276"/>
      <c r="BS568" s="276"/>
      <c r="BT568" s="277"/>
      <c r="BU568" s="276"/>
      <c r="BV568" s="277"/>
      <c r="BW568" s="276"/>
      <c r="BX568" s="277"/>
      <c r="BY568" s="276"/>
      <c r="BZ568" s="276"/>
      <c r="CA568" s="277"/>
      <c r="CB568" s="276"/>
      <c r="CC568" s="276"/>
      <c r="CD568" s="276"/>
      <c r="CE568" s="276"/>
      <c r="CF568" s="276"/>
      <c r="CG568" s="276"/>
      <c r="CH568" s="276"/>
      <c r="CI568" s="277"/>
      <c r="CJ568" s="276"/>
      <c r="CK568" s="277"/>
      <c r="CL568" s="276"/>
      <c r="CM568" s="277"/>
      <c r="CN568" s="276"/>
      <c r="CO568" s="277"/>
      <c r="CP568" s="276"/>
      <c r="CQ568" s="277"/>
      <c r="CR568" s="276"/>
      <c r="CS568" s="276"/>
      <c r="CT568" s="277"/>
      <c r="CU568" s="276"/>
      <c r="CV568" s="276"/>
      <c r="CW568" s="277"/>
      <c r="CX568" s="276"/>
      <c r="CY568" s="276"/>
      <c r="CZ568" s="276"/>
      <c r="DA568" s="276"/>
      <c r="DB568" s="277"/>
      <c r="DC568" s="276"/>
      <c r="DD568" s="276"/>
      <c r="DE568" s="277"/>
      <c r="DF568" s="276"/>
      <c r="DG568" s="276"/>
      <c r="DH568" s="277"/>
      <c r="DI568" s="276"/>
      <c r="DJ568" s="276"/>
      <c r="DK568" s="276"/>
      <c r="DL568" s="276"/>
      <c r="DM568" s="277"/>
      <c r="DN568" s="276"/>
      <c r="DO568" s="276"/>
      <c r="DP568" s="277"/>
      <c r="DQ568" s="276"/>
      <c r="DR568" s="276"/>
      <c r="DS568" s="276"/>
      <c r="DT568" s="276"/>
      <c r="DU568" s="276"/>
      <c r="DV568" s="276"/>
      <c r="DW568" s="276"/>
      <c r="DX568" s="276"/>
      <c r="DY568" s="276"/>
      <c r="DZ568" s="276"/>
      <c r="EA568" s="276"/>
      <c r="EB568" s="276"/>
      <c r="EC568" s="276"/>
      <c r="ED568" s="276"/>
      <c r="EE568" s="276"/>
      <c r="EF568" s="276"/>
      <c r="EG568" s="276"/>
      <c r="EH568" s="276"/>
      <c r="EI568" s="276"/>
      <c r="EJ568" s="276"/>
      <c r="EK568" s="276"/>
      <c r="EL568" s="276"/>
      <c r="EM568" s="276"/>
      <c r="EN568" s="276"/>
      <c r="EO568" s="276"/>
      <c r="EP568" s="276"/>
      <c r="EQ568" s="276"/>
      <c r="ER568" s="276"/>
      <c r="ES568" s="276"/>
      <c r="ET568" s="276"/>
    </row>
    <row r="569" spans="41:150" x14ac:dyDescent="0.25">
      <c r="AO569" s="276"/>
      <c r="AP569" s="276"/>
      <c r="BS569" s="276"/>
      <c r="BT569" s="277"/>
      <c r="BU569" s="276"/>
      <c r="BV569" s="277"/>
      <c r="BW569" s="276"/>
      <c r="BX569" s="277"/>
      <c r="BY569" s="276"/>
      <c r="BZ569" s="276"/>
      <c r="CA569" s="277"/>
      <c r="CB569" s="276"/>
      <c r="CC569" s="276"/>
      <c r="CD569" s="276"/>
      <c r="CE569" s="276"/>
      <c r="CF569" s="276"/>
      <c r="CG569" s="276"/>
      <c r="CH569" s="276"/>
      <c r="CI569" s="277"/>
      <c r="CJ569" s="276"/>
      <c r="CK569" s="277"/>
      <c r="CL569" s="276"/>
      <c r="CM569" s="277"/>
      <c r="CN569" s="276"/>
      <c r="CO569" s="277"/>
      <c r="CP569" s="276"/>
      <c r="CQ569" s="277"/>
      <c r="CR569" s="276"/>
      <c r="CS569" s="276"/>
      <c r="CT569" s="277"/>
      <c r="CU569" s="276"/>
      <c r="CV569" s="276"/>
      <c r="CW569" s="277"/>
      <c r="CX569" s="276"/>
      <c r="CY569" s="276"/>
      <c r="CZ569" s="276"/>
      <c r="DA569" s="276"/>
      <c r="DB569" s="277"/>
      <c r="DC569" s="276"/>
      <c r="DD569" s="276"/>
      <c r="DE569" s="277"/>
      <c r="DF569" s="276"/>
      <c r="DG569" s="276"/>
      <c r="DH569" s="277"/>
      <c r="DI569" s="276"/>
      <c r="DJ569" s="276"/>
      <c r="DK569" s="276"/>
      <c r="DL569" s="276"/>
      <c r="DM569" s="277"/>
      <c r="DN569" s="276"/>
      <c r="DO569" s="276"/>
      <c r="DP569" s="277"/>
      <c r="DQ569" s="276"/>
      <c r="DR569" s="276"/>
      <c r="DS569" s="276"/>
      <c r="DT569" s="276"/>
      <c r="DU569" s="276"/>
      <c r="DV569" s="276"/>
      <c r="DW569" s="276"/>
      <c r="DX569" s="276"/>
      <c r="DY569" s="276"/>
      <c r="DZ569" s="276"/>
      <c r="EA569" s="276"/>
      <c r="EB569" s="276"/>
      <c r="EC569" s="276"/>
      <c r="ED569" s="276"/>
      <c r="EE569" s="276"/>
      <c r="EF569" s="276"/>
      <c r="EG569" s="276"/>
      <c r="EH569" s="276"/>
      <c r="EI569" s="276"/>
      <c r="EJ569" s="276"/>
      <c r="EK569" s="276"/>
      <c r="EL569" s="276"/>
      <c r="EM569" s="276"/>
      <c r="EN569" s="276"/>
      <c r="EO569" s="276"/>
      <c r="EP569" s="276"/>
      <c r="EQ569" s="276"/>
      <c r="ER569" s="276"/>
      <c r="ES569" s="276"/>
      <c r="ET569" s="276"/>
    </row>
    <row r="570" spans="41:150" x14ac:dyDescent="0.25">
      <c r="AO570" s="276"/>
      <c r="AP570" s="276"/>
      <c r="BS570" s="276"/>
      <c r="BT570" s="277"/>
      <c r="BU570" s="276"/>
      <c r="BV570" s="277"/>
      <c r="BW570" s="276"/>
      <c r="BX570" s="277"/>
      <c r="BY570" s="276"/>
      <c r="BZ570" s="276"/>
      <c r="CA570" s="277"/>
      <c r="CB570" s="276"/>
      <c r="CC570" s="276"/>
      <c r="CD570" s="276"/>
      <c r="CE570" s="276"/>
      <c r="CF570" s="276"/>
      <c r="CG570" s="276"/>
      <c r="CH570" s="276"/>
      <c r="CI570" s="277"/>
      <c r="CJ570" s="276"/>
      <c r="CK570" s="277"/>
      <c r="CL570" s="276"/>
      <c r="CM570" s="277"/>
      <c r="CN570" s="276"/>
      <c r="CO570" s="277"/>
      <c r="CP570" s="276"/>
      <c r="CQ570" s="277"/>
      <c r="CR570" s="276"/>
      <c r="CS570" s="276"/>
      <c r="CT570" s="277"/>
      <c r="CU570" s="276"/>
      <c r="CV570" s="276"/>
      <c r="CW570" s="277"/>
      <c r="CX570" s="276"/>
      <c r="CY570" s="276"/>
      <c r="CZ570" s="276"/>
      <c r="DA570" s="276"/>
      <c r="DB570" s="277"/>
      <c r="DC570" s="276"/>
      <c r="DD570" s="276"/>
      <c r="DE570" s="277"/>
      <c r="DF570" s="276"/>
      <c r="DG570" s="276"/>
      <c r="DH570" s="277"/>
      <c r="DI570" s="276"/>
      <c r="DJ570" s="276"/>
      <c r="DK570" s="276"/>
      <c r="DL570" s="276"/>
      <c r="DM570" s="277"/>
      <c r="DN570" s="276"/>
      <c r="DO570" s="276"/>
      <c r="DP570" s="277"/>
      <c r="DQ570" s="276"/>
      <c r="DR570" s="276"/>
      <c r="DS570" s="276"/>
      <c r="DT570" s="276"/>
      <c r="DU570" s="276"/>
      <c r="DV570" s="276"/>
      <c r="DW570" s="276"/>
      <c r="DX570" s="276"/>
      <c r="DY570" s="276"/>
      <c r="DZ570" s="276"/>
      <c r="EA570" s="276"/>
      <c r="EB570" s="276"/>
      <c r="EC570" s="276"/>
      <c r="ED570" s="276"/>
      <c r="EE570" s="276"/>
      <c r="EF570" s="276"/>
      <c r="EG570" s="276"/>
      <c r="EH570" s="276"/>
      <c r="EI570" s="276"/>
      <c r="EJ570" s="276"/>
      <c r="EK570" s="276"/>
      <c r="EL570" s="276"/>
      <c r="EM570" s="276"/>
      <c r="EN570" s="276"/>
      <c r="EO570" s="276"/>
      <c r="EP570" s="276"/>
      <c r="EQ570" s="276"/>
      <c r="ER570" s="276"/>
      <c r="ES570" s="276"/>
      <c r="ET570" s="276"/>
    </row>
    <row r="571" spans="41:150" x14ac:dyDescent="0.25">
      <c r="AO571" s="276"/>
      <c r="AP571" s="276"/>
      <c r="BS571" s="276"/>
      <c r="BT571" s="277"/>
      <c r="BU571" s="276"/>
      <c r="BV571" s="277"/>
      <c r="BW571" s="276"/>
      <c r="BX571" s="277"/>
      <c r="BY571" s="276"/>
      <c r="BZ571" s="276"/>
      <c r="CA571" s="277"/>
      <c r="CB571" s="276"/>
      <c r="CC571" s="276"/>
      <c r="CD571" s="276"/>
      <c r="CE571" s="276"/>
      <c r="CF571" s="276"/>
      <c r="CG571" s="276"/>
      <c r="CH571" s="276"/>
      <c r="CI571" s="277"/>
      <c r="CJ571" s="276"/>
      <c r="CK571" s="277"/>
      <c r="CL571" s="276"/>
      <c r="CM571" s="277"/>
      <c r="CN571" s="276"/>
      <c r="CO571" s="277"/>
      <c r="CP571" s="276"/>
      <c r="CQ571" s="277"/>
      <c r="CR571" s="276"/>
      <c r="CS571" s="276"/>
      <c r="CT571" s="277"/>
      <c r="CU571" s="276"/>
      <c r="CV571" s="276"/>
      <c r="CW571" s="277"/>
      <c r="CX571" s="276"/>
      <c r="CY571" s="276"/>
      <c r="CZ571" s="276"/>
      <c r="DA571" s="276"/>
      <c r="DB571" s="277"/>
      <c r="DC571" s="276"/>
      <c r="DD571" s="276"/>
      <c r="DE571" s="277"/>
      <c r="DF571" s="276"/>
      <c r="DG571" s="276"/>
      <c r="DH571" s="277"/>
      <c r="DI571" s="276"/>
      <c r="DJ571" s="276"/>
      <c r="DK571" s="276"/>
      <c r="DL571" s="276"/>
      <c r="DM571" s="277"/>
      <c r="DN571" s="276"/>
      <c r="DO571" s="276"/>
      <c r="DP571" s="277"/>
      <c r="DQ571" s="276"/>
      <c r="DR571" s="276"/>
      <c r="DS571" s="276"/>
      <c r="DT571" s="276"/>
      <c r="DU571" s="276"/>
      <c r="DV571" s="276"/>
      <c r="DW571" s="276"/>
      <c r="DX571" s="276"/>
      <c r="DY571" s="276"/>
      <c r="DZ571" s="276"/>
      <c r="EA571" s="276"/>
      <c r="EB571" s="276"/>
      <c r="EC571" s="276"/>
      <c r="ED571" s="276"/>
      <c r="EE571" s="276"/>
      <c r="EF571" s="276"/>
      <c r="EG571" s="276"/>
      <c r="EH571" s="276"/>
      <c r="EI571" s="276"/>
      <c r="EJ571" s="276"/>
      <c r="EK571" s="276"/>
      <c r="EL571" s="276"/>
      <c r="EM571" s="276"/>
      <c r="EN571" s="276"/>
      <c r="EO571" s="276"/>
      <c r="EP571" s="276"/>
      <c r="EQ571" s="276"/>
      <c r="ER571" s="276"/>
      <c r="ES571" s="276"/>
      <c r="ET571" s="276"/>
    </row>
    <row r="572" spans="41:150" x14ac:dyDescent="0.25">
      <c r="AO572" s="276"/>
      <c r="AP572" s="276"/>
      <c r="BS572" s="276"/>
      <c r="BT572" s="277"/>
      <c r="BU572" s="276"/>
      <c r="BV572" s="277"/>
      <c r="BW572" s="276"/>
      <c r="BX572" s="277"/>
      <c r="BY572" s="276"/>
      <c r="BZ572" s="276"/>
      <c r="CA572" s="277"/>
      <c r="CB572" s="276"/>
      <c r="CC572" s="276"/>
      <c r="CD572" s="276"/>
      <c r="CE572" s="276"/>
      <c r="CF572" s="276"/>
      <c r="CG572" s="276"/>
      <c r="CH572" s="276"/>
      <c r="CI572" s="277"/>
      <c r="CJ572" s="276"/>
      <c r="CK572" s="277"/>
      <c r="CL572" s="276"/>
      <c r="CM572" s="277"/>
      <c r="CN572" s="276"/>
      <c r="CO572" s="277"/>
      <c r="CP572" s="276"/>
      <c r="CQ572" s="277"/>
      <c r="CR572" s="276"/>
      <c r="CS572" s="276"/>
      <c r="CT572" s="277"/>
      <c r="CU572" s="276"/>
      <c r="CV572" s="276"/>
      <c r="CW572" s="277"/>
      <c r="CX572" s="276"/>
      <c r="CY572" s="276"/>
      <c r="CZ572" s="276"/>
      <c r="DA572" s="276"/>
      <c r="DB572" s="277"/>
      <c r="DC572" s="276"/>
      <c r="DD572" s="276"/>
      <c r="DE572" s="277"/>
      <c r="DF572" s="276"/>
      <c r="DG572" s="276"/>
      <c r="DH572" s="277"/>
      <c r="DI572" s="276"/>
      <c r="DJ572" s="276"/>
      <c r="DK572" s="276"/>
      <c r="DL572" s="276"/>
      <c r="DM572" s="277"/>
      <c r="DN572" s="276"/>
      <c r="DO572" s="276"/>
      <c r="DP572" s="277"/>
      <c r="DQ572" s="276"/>
      <c r="DR572" s="276"/>
      <c r="DS572" s="276"/>
      <c r="DT572" s="276"/>
      <c r="DU572" s="276"/>
      <c r="DV572" s="276"/>
      <c r="DW572" s="276"/>
      <c r="DX572" s="276"/>
      <c r="DY572" s="276"/>
      <c r="DZ572" s="276"/>
      <c r="EA572" s="276"/>
      <c r="EB572" s="276"/>
      <c r="EC572" s="276"/>
      <c r="ED572" s="276"/>
      <c r="EE572" s="276"/>
      <c r="EF572" s="276"/>
      <c r="EG572" s="276"/>
      <c r="EH572" s="276"/>
      <c r="EI572" s="276"/>
      <c r="EJ572" s="276"/>
      <c r="EK572" s="276"/>
      <c r="EL572" s="276"/>
      <c r="EM572" s="276"/>
      <c r="EN572" s="276"/>
      <c r="EO572" s="276"/>
      <c r="EP572" s="276"/>
      <c r="EQ572" s="276"/>
      <c r="ER572" s="276"/>
      <c r="ES572" s="276"/>
      <c r="ET572" s="276"/>
    </row>
    <row r="573" spans="41:150" x14ac:dyDescent="0.25">
      <c r="AO573" s="276"/>
      <c r="AP573" s="276"/>
      <c r="BS573" s="276"/>
      <c r="BT573" s="277"/>
      <c r="BU573" s="276"/>
      <c r="BV573" s="277"/>
      <c r="BW573" s="276"/>
      <c r="BX573" s="277"/>
      <c r="BY573" s="276"/>
      <c r="BZ573" s="276"/>
      <c r="CA573" s="277"/>
      <c r="CB573" s="276"/>
      <c r="CC573" s="276"/>
      <c r="CD573" s="276"/>
      <c r="CE573" s="276"/>
      <c r="CF573" s="276"/>
      <c r="CG573" s="276"/>
      <c r="CH573" s="276"/>
      <c r="CI573" s="277"/>
      <c r="CJ573" s="276"/>
      <c r="CK573" s="277"/>
      <c r="CL573" s="276"/>
      <c r="CM573" s="277"/>
      <c r="CN573" s="276"/>
      <c r="CO573" s="277"/>
      <c r="CP573" s="276"/>
      <c r="CQ573" s="277"/>
      <c r="CR573" s="276"/>
      <c r="CS573" s="276"/>
      <c r="CT573" s="277"/>
      <c r="CU573" s="276"/>
      <c r="CV573" s="276"/>
      <c r="CW573" s="277"/>
      <c r="CX573" s="276"/>
      <c r="CY573" s="276"/>
      <c r="CZ573" s="276"/>
      <c r="DA573" s="276"/>
      <c r="DB573" s="277"/>
      <c r="DC573" s="276"/>
      <c r="DD573" s="276"/>
      <c r="DE573" s="277"/>
      <c r="DF573" s="276"/>
      <c r="DG573" s="276"/>
      <c r="DH573" s="277"/>
      <c r="DI573" s="276"/>
      <c r="DJ573" s="276"/>
      <c r="DK573" s="276"/>
      <c r="DL573" s="276"/>
      <c r="DM573" s="277"/>
      <c r="DN573" s="276"/>
      <c r="DO573" s="276"/>
      <c r="DP573" s="277"/>
      <c r="DQ573" s="276"/>
      <c r="DR573" s="276"/>
      <c r="DS573" s="276"/>
      <c r="DT573" s="276"/>
      <c r="DU573" s="276"/>
      <c r="DV573" s="276"/>
      <c r="DW573" s="276"/>
      <c r="DX573" s="276"/>
      <c r="DY573" s="276"/>
      <c r="DZ573" s="276"/>
      <c r="EA573" s="276"/>
      <c r="EB573" s="276"/>
      <c r="EC573" s="276"/>
      <c r="ED573" s="276"/>
      <c r="EE573" s="276"/>
      <c r="EF573" s="276"/>
      <c r="EG573" s="276"/>
      <c r="EH573" s="276"/>
      <c r="EI573" s="276"/>
      <c r="EJ573" s="276"/>
      <c r="EK573" s="276"/>
      <c r="EL573" s="276"/>
      <c r="EM573" s="276"/>
      <c r="EN573" s="276"/>
      <c r="EO573" s="276"/>
      <c r="EP573" s="276"/>
      <c r="EQ573" s="276"/>
      <c r="ER573" s="276"/>
      <c r="ES573" s="276"/>
      <c r="ET573" s="276"/>
    </row>
    <row r="574" spans="41:150" x14ac:dyDescent="0.25">
      <c r="AO574" s="276"/>
      <c r="AP574" s="276"/>
      <c r="BS574" s="276"/>
      <c r="BT574" s="277"/>
      <c r="BU574" s="276"/>
      <c r="BV574" s="277"/>
      <c r="BW574" s="276"/>
      <c r="BX574" s="277"/>
      <c r="BY574" s="276"/>
      <c r="BZ574" s="276"/>
      <c r="CA574" s="277"/>
      <c r="CB574" s="276"/>
      <c r="CC574" s="276"/>
      <c r="CD574" s="276"/>
      <c r="CE574" s="276"/>
      <c r="CF574" s="276"/>
      <c r="CG574" s="276"/>
      <c r="CH574" s="276"/>
      <c r="CI574" s="277"/>
      <c r="CJ574" s="276"/>
      <c r="CK574" s="277"/>
      <c r="CL574" s="276"/>
      <c r="CM574" s="277"/>
      <c r="CN574" s="276"/>
      <c r="CO574" s="277"/>
      <c r="CP574" s="276"/>
      <c r="CQ574" s="277"/>
      <c r="CR574" s="276"/>
      <c r="CS574" s="276"/>
      <c r="CT574" s="277"/>
      <c r="CU574" s="276"/>
      <c r="CV574" s="276"/>
      <c r="CW574" s="277"/>
      <c r="CX574" s="276"/>
      <c r="CY574" s="276"/>
      <c r="CZ574" s="276"/>
      <c r="DA574" s="276"/>
      <c r="DB574" s="277"/>
      <c r="DC574" s="276"/>
      <c r="DD574" s="276"/>
      <c r="DE574" s="277"/>
      <c r="DF574" s="276"/>
      <c r="DG574" s="276"/>
      <c r="DH574" s="277"/>
      <c r="DI574" s="276"/>
      <c r="DJ574" s="276"/>
      <c r="DK574" s="276"/>
      <c r="DL574" s="276"/>
      <c r="DM574" s="277"/>
      <c r="DN574" s="276"/>
      <c r="DO574" s="276"/>
      <c r="DP574" s="277"/>
      <c r="DQ574" s="276"/>
      <c r="DR574" s="276"/>
      <c r="DS574" s="276"/>
      <c r="DT574" s="276"/>
      <c r="DU574" s="276"/>
      <c r="DV574" s="276"/>
      <c r="DW574" s="276"/>
      <c r="DX574" s="276"/>
      <c r="DY574" s="276"/>
      <c r="DZ574" s="276"/>
      <c r="EA574" s="276"/>
      <c r="EB574" s="276"/>
      <c r="EC574" s="276"/>
      <c r="ED574" s="276"/>
      <c r="EE574" s="276"/>
      <c r="EF574" s="276"/>
      <c r="EG574" s="276"/>
      <c r="EH574" s="276"/>
      <c r="EI574" s="276"/>
      <c r="EJ574" s="276"/>
      <c r="EK574" s="276"/>
      <c r="EL574" s="276"/>
      <c r="EM574" s="276"/>
      <c r="EN574" s="276"/>
      <c r="EO574" s="276"/>
      <c r="EP574" s="276"/>
      <c r="EQ574" s="276"/>
      <c r="ER574" s="276"/>
      <c r="ES574" s="276"/>
      <c r="ET574" s="276"/>
    </row>
    <row r="575" spans="41:150" x14ac:dyDescent="0.25">
      <c r="AO575" s="276"/>
      <c r="AP575" s="276"/>
      <c r="BS575" s="276"/>
      <c r="BT575" s="277"/>
      <c r="BU575" s="276"/>
      <c r="BV575" s="277"/>
      <c r="BW575" s="276"/>
      <c r="BX575" s="277"/>
      <c r="BY575" s="276"/>
      <c r="BZ575" s="276"/>
      <c r="CA575" s="277"/>
      <c r="CB575" s="276"/>
      <c r="CC575" s="276"/>
      <c r="CD575" s="276"/>
      <c r="CE575" s="276"/>
      <c r="CF575" s="276"/>
      <c r="CG575" s="276"/>
      <c r="CH575" s="276"/>
      <c r="CI575" s="277"/>
      <c r="CJ575" s="276"/>
      <c r="CK575" s="277"/>
      <c r="CL575" s="276"/>
      <c r="CM575" s="277"/>
      <c r="CN575" s="276"/>
      <c r="CO575" s="277"/>
      <c r="CP575" s="276"/>
      <c r="CQ575" s="277"/>
      <c r="CR575" s="276"/>
      <c r="CS575" s="276"/>
      <c r="CT575" s="277"/>
      <c r="CU575" s="276"/>
      <c r="CV575" s="276"/>
      <c r="CW575" s="277"/>
      <c r="CX575" s="276"/>
      <c r="CY575" s="276"/>
      <c r="CZ575" s="276"/>
      <c r="DA575" s="276"/>
      <c r="DB575" s="277"/>
      <c r="DC575" s="276"/>
      <c r="DD575" s="276"/>
      <c r="DE575" s="277"/>
      <c r="DF575" s="276"/>
      <c r="DG575" s="276"/>
      <c r="DH575" s="277"/>
      <c r="DI575" s="276"/>
      <c r="DJ575" s="276"/>
      <c r="DK575" s="276"/>
      <c r="DL575" s="276"/>
      <c r="DM575" s="277"/>
      <c r="DN575" s="276"/>
      <c r="DO575" s="276"/>
      <c r="DP575" s="277"/>
      <c r="DQ575" s="276"/>
      <c r="DR575" s="276"/>
      <c r="DS575" s="276"/>
      <c r="DT575" s="276"/>
      <c r="DU575" s="276"/>
      <c r="DV575" s="276"/>
      <c r="DW575" s="276"/>
      <c r="DX575" s="276"/>
      <c r="DY575" s="276"/>
      <c r="DZ575" s="276"/>
      <c r="EA575" s="276"/>
      <c r="EB575" s="276"/>
      <c r="EC575" s="276"/>
      <c r="ED575" s="276"/>
      <c r="EE575" s="276"/>
      <c r="EF575" s="276"/>
      <c r="EG575" s="276"/>
      <c r="EH575" s="276"/>
      <c r="EI575" s="276"/>
      <c r="EJ575" s="276"/>
      <c r="EK575" s="276"/>
      <c r="EL575" s="276"/>
      <c r="EM575" s="276"/>
      <c r="EN575" s="276"/>
      <c r="EO575" s="276"/>
      <c r="EP575" s="276"/>
      <c r="EQ575" s="276"/>
      <c r="ER575" s="276"/>
      <c r="ES575" s="276"/>
      <c r="ET575" s="276"/>
    </row>
    <row r="576" spans="41:150" x14ac:dyDescent="0.25">
      <c r="AO576" s="276"/>
      <c r="AP576" s="276"/>
      <c r="BS576" s="276"/>
      <c r="BT576" s="277"/>
      <c r="BU576" s="276"/>
      <c r="BV576" s="277"/>
      <c r="BW576" s="276"/>
      <c r="BX576" s="277"/>
      <c r="BY576" s="276"/>
      <c r="BZ576" s="276"/>
      <c r="CA576" s="277"/>
      <c r="CB576" s="276"/>
      <c r="CC576" s="276"/>
      <c r="CD576" s="276"/>
      <c r="CE576" s="276"/>
      <c r="CF576" s="276"/>
      <c r="CG576" s="276"/>
      <c r="CH576" s="276"/>
      <c r="CI576" s="277"/>
      <c r="CJ576" s="276"/>
      <c r="CK576" s="277"/>
      <c r="CL576" s="276"/>
      <c r="CM576" s="277"/>
      <c r="CN576" s="276"/>
      <c r="CO576" s="277"/>
      <c r="CP576" s="276"/>
      <c r="CQ576" s="277"/>
      <c r="CR576" s="276"/>
      <c r="CS576" s="276"/>
      <c r="CT576" s="277"/>
      <c r="CU576" s="276"/>
      <c r="CV576" s="276"/>
      <c r="CW576" s="277"/>
      <c r="CX576" s="276"/>
      <c r="CY576" s="276"/>
      <c r="CZ576" s="276"/>
      <c r="DA576" s="276"/>
      <c r="DB576" s="277"/>
      <c r="DC576" s="276"/>
      <c r="DD576" s="276"/>
      <c r="DE576" s="277"/>
      <c r="DF576" s="276"/>
      <c r="DG576" s="276"/>
      <c r="DH576" s="277"/>
      <c r="DI576" s="276"/>
      <c r="DJ576" s="276"/>
      <c r="DK576" s="276"/>
      <c r="DL576" s="276"/>
      <c r="DM576" s="277"/>
      <c r="DN576" s="276"/>
      <c r="DO576" s="276"/>
      <c r="DP576" s="277"/>
      <c r="DQ576" s="276"/>
      <c r="DR576" s="276"/>
      <c r="DS576" s="276"/>
      <c r="DT576" s="276"/>
      <c r="DU576" s="276"/>
      <c r="DV576" s="276"/>
      <c r="DW576" s="276"/>
      <c r="DX576" s="276"/>
      <c r="DY576" s="276"/>
      <c r="DZ576" s="276"/>
      <c r="EA576" s="276"/>
      <c r="EB576" s="276"/>
      <c r="EC576" s="276"/>
      <c r="ED576" s="276"/>
      <c r="EE576" s="276"/>
      <c r="EF576" s="276"/>
      <c r="EG576" s="276"/>
      <c r="EH576" s="276"/>
      <c r="EI576" s="276"/>
      <c r="EJ576" s="276"/>
      <c r="EK576" s="276"/>
      <c r="EL576" s="276"/>
      <c r="EM576" s="276"/>
      <c r="EN576" s="276"/>
      <c r="EO576" s="276"/>
      <c r="EP576" s="276"/>
      <c r="EQ576" s="276"/>
      <c r="ER576" s="276"/>
      <c r="ES576" s="276"/>
      <c r="ET576" s="276"/>
    </row>
    <row r="577" spans="41:150" x14ac:dyDescent="0.25">
      <c r="AO577" s="276"/>
      <c r="AP577" s="276"/>
      <c r="BS577" s="276"/>
      <c r="BT577" s="277"/>
      <c r="BU577" s="276"/>
      <c r="BV577" s="277"/>
      <c r="BW577" s="276"/>
      <c r="BX577" s="277"/>
      <c r="BY577" s="276"/>
      <c r="BZ577" s="276"/>
      <c r="CA577" s="277"/>
      <c r="CB577" s="276"/>
      <c r="CC577" s="276"/>
      <c r="CD577" s="276"/>
      <c r="CE577" s="276"/>
      <c r="CF577" s="276"/>
      <c r="CG577" s="276"/>
      <c r="CH577" s="276"/>
      <c r="CI577" s="277"/>
      <c r="CJ577" s="276"/>
      <c r="CK577" s="277"/>
      <c r="CL577" s="276"/>
      <c r="CM577" s="277"/>
      <c r="CN577" s="276"/>
      <c r="CO577" s="277"/>
      <c r="CP577" s="276"/>
      <c r="CQ577" s="277"/>
      <c r="CR577" s="276"/>
      <c r="CS577" s="276"/>
      <c r="CT577" s="277"/>
      <c r="CU577" s="276"/>
      <c r="CV577" s="276"/>
      <c r="CW577" s="277"/>
      <c r="CX577" s="276"/>
      <c r="CY577" s="276"/>
      <c r="CZ577" s="276"/>
      <c r="DA577" s="276"/>
      <c r="DB577" s="277"/>
      <c r="DC577" s="276"/>
      <c r="DD577" s="276"/>
      <c r="DE577" s="277"/>
      <c r="DF577" s="276"/>
      <c r="DG577" s="276"/>
      <c r="DH577" s="277"/>
      <c r="DI577" s="276"/>
      <c r="DJ577" s="276"/>
      <c r="DK577" s="276"/>
      <c r="DL577" s="276"/>
      <c r="DM577" s="277"/>
      <c r="DN577" s="276"/>
      <c r="DO577" s="276"/>
      <c r="DP577" s="277"/>
      <c r="DQ577" s="276"/>
      <c r="DR577" s="276"/>
      <c r="DS577" s="276"/>
      <c r="DT577" s="276"/>
      <c r="DU577" s="276"/>
      <c r="DV577" s="276"/>
      <c r="DW577" s="276"/>
      <c r="DX577" s="276"/>
      <c r="DY577" s="276"/>
      <c r="DZ577" s="276"/>
      <c r="EA577" s="276"/>
      <c r="EB577" s="276"/>
      <c r="EC577" s="276"/>
      <c r="ED577" s="276"/>
      <c r="EE577" s="276"/>
      <c r="EF577" s="276"/>
      <c r="EG577" s="276"/>
      <c r="EH577" s="276"/>
      <c r="EI577" s="276"/>
      <c r="EJ577" s="276"/>
      <c r="EK577" s="276"/>
      <c r="EL577" s="276"/>
      <c r="EM577" s="276"/>
      <c r="EN577" s="276"/>
      <c r="EO577" s="276"/>
      <c r="EP577" s="276"/>
      <c r="EQ577" s="276"/>
      <c r="ER577" s="276"/>
      <c r="ES577" s="276"/>
      <c r="ET577" s="276"/>
    </row>
    <row r="578" spans="41:150" x14ac:dyDescent="0.25">
      <c r="AO578" s="276"/>
      <c r="AP578" s="276"/>
      <c r="BS578" s="276"/>
      <c r="BT578" s="277"/>
      <c r="BU578" s="276"/>
      <c r="BV578" s="277"/>
      <c r="BW578" s="276"/>
      <c r="BX578" s="277"/>
      <c r="BY578" s="276"/>
      <c r="BZ578" s="276"/>
      <c r="CA578" s="277"/>
      <c r="CB578" s="276"/>
      <c r="CC578" s="276"/>
      <c r="CD578" s="276"/>
      <c r="CE578" s="276"/>
      <c r="CF578" s="276"/>
      <c r="CG578" s="276"/>
      <c r="CH578" s="276"/>
      <c r="CI578" s="277"/>
      <c r="CJ578" s="276"/>
      <c r="CK578" s="277"/>
      <c r="CL578" s="276"/>
      <c r="CM578" s="277"/>
      <c r="CN578" s="276"/>
      <c r="CO578" s="277"/>
      <c r="CP578" s="276"/>
      <c r="CQ578" s="277"/>
      <c r="CR578" s="276"/>
      <c r="CS578" s="276"/>
      <c r="CT578" s="277"/>
      <c r="CU578" s="276"/>
      <c r="CV578" s="276"/>
      <c r="CW578" s="277"/>
      <c r="CX578" s="276"/>
      <c r="CY578" s="276"/>
      <c r="CZ578" s="276"/>
      <c r="DA578" s="276"/>
      <c r="DB578" s="277"/>
      <c r="DC578" s="276"/>
      <c r="DD578" s="276"/>
      <c r="DE578" s="277"/>
      <c r="DF578" s="276"/>
      <c r="DG578" s="276"/>
      <c r="DH578" s="277"/>
      <c r="DI578" s="276"/>
      <c r="DJ578" s="276"/>
      <c r="DK578" s="276"/>
      <c r="DL578" s="276"/>
      <c r="DM578" s="277"/>
      <c r="DN578" s="276"/>
      <c r="DO578" s="276"/>
      <c r="DP578" s="277"/>
      <c r="DQ578" s="276"/>
      <c r="DR578" s="276"/>
      <c r="DS578" s="276"/>
      <c r="DT578" s="276"/>
      <c r="DU578" s="276"/>
      <c r="DV578" s="276"/>
      <c r="DW578" s="276"/>
      <c r="DX578" s="276"/>
      <c r="DY578" s="276"/>
      <c r="DZ578" s="276"/>
      <c r="EA578" s="276"/>
      <c r="EB578" s="276"/>
      <c r="EC578" s="276"/>
      <c r="ED578" s="276"/>
      <c r="EE578" s="276"/>
      <c r="EF578" s="276"/>
      <c r="EG578" s="276"/>
      <c r="EH578" s="276"/>
      <c r="EI578" s="276"/>
      <c r="EJ578" s="276"/>
      <c r="EK578" s="276"/>
      <c r="EL578" s="276"/>
      <c r="EM578" s="276"/>
      <c r="EN578" s="276"/>
      <c r="EO578" s="276"/>
      <c r="EP578" s="276"/>
      <c r="EQ578" s="276"/>
      <c r="ER578" s="276"/>
      <c r="ES578" s="276"/>
      <c r="ET578" s="276"/>
    </row>
    <row r="579" spans="41:150" x14ac:dyDescent="0.25">
      <c r="AO579" s="276"/>
      <c r="AP579" s="276"/>
      <c r="BS579" s="276"/>
      <c r="BT579" s="277"/>
      <c r="BU579" s="276"/>
      <c r="BV579" s="277"/>
      <c r="BW579" s="276"/>
      <c r="BX579" s="277"/>
      <c r="BY579" s="276"/>
      <c r="BZ579" s="276"/>
      <c r="CA579" s="277"/>
      <c r="CB579" s="276"/>
      <c r="CC579" s="276"/>
      <c r="CD579" s="276"/>
      <c r="CE579" s="276"/>
      <c r="CF579" s="276"/>
      <c r="CG579" s="276"/>
      <c r="CH579" s="276"/>
      <c r="CI579" s="277"/>
      <c r="CJ579" s="276"/>
      <c r="CK579" s="277"/>
      <c r="CL579" s="276"/>
      <c r="CM579" s="277"/>
      <c r="CN579" s="276"/>
      <c r="CO579" s="277"/>
      <c r="CP579" s="276"/>
      <c r="CQ579" s="277"/>
      <c r="CR579" s="276"/>
      <c r="CS579" s="276"/>
      <c r="CT579" s="277"/>
      <c r="CU579" s="276"/>
      <c r="CV579" s="276"/>
      <c r="CW579" s="277"/>
      <c r="CX579" s="276"/>
      <c r="CY579" s="276"/>
      <c r="CZ579" s="276"/>
      <c r="DA579" s="276"/>
      <c r="DB579" s="277"/>
      <c r="DC579" s="276"/>
      <c r="DD579" s="276"/>
      <c r="DE579" s="277"/>
      <c r="DF579" s="276"/>
      <c r="DG579" s="276"/>
      <c r="DH579" s="277"/>
      <c r="DI579" s="276"/>
      <c r="DJ579" s="276"/>
      <c r="DK579" s="276"/>
      <c r="DL579" s="276"/>
      <c r="DM579" s="277"/>
      <c r="DN579" s="276"/>
      <c r="DO579" s="276"/>
      <c r="DP579" s="277"/>
      <c r="DQ579" s="276"/>
      <c r="DR579" s="276"/>
      <c r="DS579" s="276"/>
      <c r="DT579" s="276"/>
      <c r="DU579" s="276"/>
      <c r="DV579" s="276"/>
      <c r="DW579" s="276"/>
      <c r="DX579" s="276"/>
      <c r="DY579" s="276"/>
      <c r="DZ579" s="276"/>
      <c r="EA579" s="276"/>
      <c r="EB579" s="276"/>
      <c r="EC579" s="276"/>
      <c r="ED579" s="276"/>
      <c r="EE579" s="276"/>
      <c r="EF579" s="276"/>
      <c r="EG579" s="276"/>
      <c r="EH579" s="276"/>
      <c r="EI579" s="276"/>
      <c r="EJ579" s="276"/>
      <c r="EK579" s="276"/>
      <c r="EL579" s="276"/>
      <c r="EM579" s="276"/>
      <c r="EN579" s="276"/>
      <c r="EO579" s="276"/>
      <c r="EP579" s="276"/>
      <c r="EQ579" s="276"/>
      <c r="ER579" s="276"/>
      <c r="ES579" s="276"/>
      <c r="ET579" s="276"/>
    </row>
    <row r="580" spans="41:150" x14ac:dyDescent="0.25">
      <c r="AO580" s="276"/>
      <c r="AP580" s="276"/>
      <c r="BS580" s="276"/>
      <c r="BT580" s="277"/>
      <c r="BU580" s="276"/>
      <c r="BV580" s="277"/>
      <c r="BW580" s="276"/>
      <c r="BX580" s="277"/>
      <c r="BY580" s="276"/>
      <c r="BZ580" s="276"/>
      <c r="CA580" s="277"/>
      <c r="CB580" s="276"/>
      <c r="CC580" s="276"/>
      <c r="CD580" s="276"/>
      <c r="CE580" s="276"/>
      <c r="CF580" s="276"/>
      <c r="CG580" s="276"/>
      <c r="CH580" s="276"/>
      <c r="CI580" s="277"/>
      <c r="CJ580" s="276"/>
      <c r="CK580" s="277"/>
      <c r="CL580" s="276"/>
      <c r="CM580" s="277"/>
      <c r="CN580" s="276"/>
      <c r="CO580" s="277"/>
      <c r="CP580" s="276"/>
      <c r="CQ580" s="277"/>
      <c r="CR580" s="276"/>
      <c r="CS580" s="276"/>
      <c r="CT580" s="277"/>
      <c r="CU580" s="276"/>
      <c r="CV580" s="276"/>
      <c r="CW580" s="277"/>
      <c r="CX580" s="276"/>
      <c r="CY580" s="276"/>
      <c r="CZ580" s="276"/>
      <c r="DA580" s="276"/>
      <c r="DB580" s="277"/>
      <c r="DC580" s="276"/>
      <c r="DD580" s="276"/>
      <c r="DE580" s="277"/>
      <c r="DF580" s="276"/>
      <c r="DG580" s="276"/>
      <c r="DH580" s="277"/>
      <c r="DI580" s="276"/>
      <c r="DJ580" s="276"/>
      <c r="DK580" s="276"/>
      <c r="DL580" s="276"/>
      <c r="DM580" s="277"/>
      <c r="DN580" s="276"/>
      <c r="DO580" s="276"/>
      <c r="DP580" s="277"/>
      <c r="DQ580" s="276"/>
      <c r="DR580" s="276"/>
      <c r="DS580" s="276"/>
      <c r="DT580" s="276"/>
      <c r="DU580" s="276"/>
      <c r="DV580" s="276"/>
      <c r="DW580" s="276"/>
      <c r="DX580" s="276"/>
      <c r="DY580" s="276"/>
      <c r="DZ580" s="276"/>
      <c r="EA580" s="276"/>
      <c r="EB580" s="276"/>
      <c r="EC580" s="276"/>
      <c r="ED580" s="276"/>
      <c r="EE580" s="276"/>
      <c r="EF580" s="276"/>
      <c r="EG580" s="276"/>
      <c r="EH580" s="276"/>
      <c r="EI580" s="276"/>
      <c r="EJ580" s="276"/>
      <c r="EK580" s="276"/>
      <c r="EL580" s="276"/>
      <c r="EM580" s="276"/>
      <c r="EN580" s="276"/>
      <c r="EO580" s="276"/>
      <c r="EP580" s="276"/>
      <c r="EQ580" s="276"/>
      <c r="ER580" s="276"/>
      <c r="ES580" s="276"/>
      <c r="ET580" s="276"/>
    </row>
    <row r="581" spans="41:150" x14ac:dyDescent="0.25">
      <c r="AO581" s="276"/>
      <c r="AP581" s="276"/>
      <c r="BS581" s="276"/>
      <c r="BT581" s="277"/>
      <c r="BU581" s="276"/>
      <c r="BV581" s="277"/>
      <c r="BW581" s="276"/>
      <c r="BX581" s="277"/>
      <c r="BY581" s="276"/>
      <c r="BZ581" s="276"/>
      <c r="CA581" s="277"/>
      <c r="CB581" s="276"/>
      <c r="CC581" s="276"/>
      <c r="CD581" s="276"/>
      <c r="CE581" s="276"/>
      <c r="CF581" s="276"/>
      <c r="CG581" s="276"/>
      <c r="CH581" s="276"/>
      <c r="CI581" s="277"/>
      <c r="CJ581" s="276"/>
      <c r="CK581" s="277"/>
      <c r="CL581" s="276"/>
      <c r="CM581" s="277"/>
      <c r="CN581" s="276"/>
      <c r="CO581" s="277"/>
      <c r="CP581" s="276"/>
      <c r="CQ581" s="277"/>
      <c r="CR581" s="276"/>
      <c r="CS581" s="276"/>
      <c r="CT581" s="277"/>
      <c r="CU581" s="276"/>
      <c r="CV581" s="276"/>
      <c r="CW581" s="277"/>
      <c r="CX581" s="276"/>
      <c r="CY581" s="276"/>
      <c r="CZ581" s="276"/>
      <c r="DA581" s="276"/>
      <c r="DB581" s="277"/>
      <c r="DC581" s="276"/>
      <c r="DD581" s="276"/>
      <c r="DE581" s="277"/>
      <c r="DF581" s="276"/>
      <c r="DG581" s="276"/>
      <c r="DH581" s="277"/>
      <c r="DI581" s="276"/>
      <c r="DJ581" s="276"/>
      <c r="DK581" s="276"/>
      <c r="DL581" s="276"/>
      <c r="DM581" s="277"/>
      <c r="DN581" s="276"/>
      <c r="DO581" s="276"/>
      <c r="DP581" s="277"/>
      <c r="DQ581" s="276"/>
      <c r="DR581" s="276"/>
      <c r="DS581" s="276"/>
      <c r="DT581" s="276"/>
      <c r="DU581" s="276"/>
      <c r="DV581" s="276"/>
      <c r="DW581" s="276"/>
      <c r="DX581" s="276"/>
      <c r="DY581" s="276"/>
      <c r="DZ581" s="276"/>
      <c r="EA581" s="276"/>
      <c r="EB581" s="276"/>
      <c r="EC581" s="276"/>
      <c r="ED581" s="276"/>
      <c r="EE581" s="276"/>
      <c r="EF581" s="276"/>
      <c r="EG581" s="276"/>
      <c r="EH581" s="276"/>
      <c r="EI581" s="276"/>
      <c r="EJ581" s="276"/>
      <c r="EK581" s="276"/>
      <c r="EL581" s="276"/>
      <c r="EM581" s="276"/>
      <c r="EN581" s="276"/>
      <c r="EO581" s="276"/>
      <c r="EP581" s="276"/>
      <c r="EQ581" s="276"/>
      <c r="ER581" s="276"/>
      <c r="ES581" s="276"/>
      <c r="ET581" s="276"/>
    </row>
    <row r="582" spans="41:150" x14ac:dyDescent="0.25">
      <c r="AO582" s="276"/>
      <c r="AP582" s="276"/>
      <c r="BS582" s="276"/>
      <c r="BT582" s="277"/>
      <c r="BU582" s="276"/>
      <c r="BV582" s="277"/>
      <c r="BW582" s="276"/>
      <c r="BX582" s="277"/>
      <c r="BY582" s="276"/>
      <c r="BZ582" s="276"/>
      <c r="CA582" s="277"/>
      <c r="CB582" s="276"/>
      <c r="CC582" s="276"/>
      <c r="CD582" s="276"/>
      <c r="CE582" s="276"/>
      <c r="CF582" s="276"/>
      <c r="CG582" s="276"/>
      <c r="CH582" s="276"/>
      <c r="CI582" s="277"/>
      <c r="CJ582" s="276"/>
      <c r="CK582" s="277"/>
      <c r="CL582" s="276"/>
      <c r="CM582" s="277"/>
      <c r="CN582" s="276"/>
      <c r="CO582" s="277"/>
      <c r="CP582" s="276"/>
      <c r="CQ582" s="277"/>
      <c r="CR582" s="276"/>
      <c r="CS582" s="276"/>
      <c r="CT582" s="277"/>
      <c r="CU582" s="276"/>
      <c r="CV582" s="276"/>
      <c r="CW582" s="277"/>
      <c r="CX582" s="276"/>
      <c r="CY582" s="276"/>
      <c r="CZ582" s="276"/>
      <c r="DA582" s="276"/>
      <c r="DB582" s="277"/>
      <c r="DC582" s="276"/>
      <c r="DD582" s="276"/>
      <c r="DE582" s="277"/>
      <c r="DF582" s="276"/>
      <c r="DG582" s="276"/>
      <c r="DH582" s="277"/>
      <c r="DI582" s="276"/>
      <c r="DJ582" s="276"/>
      <c r="DK582" s="276"/>
      <c r="DL582" s="276"/>
      <c r="DM582" s="277"/>
      <c r="DN582" s="276"/>
      <c r="DO582" s="276"/>
      <c r="DP582" s="277"/>
      <c r="DQ582" s="276"/>
      <c r="DR582" s="276"/>
      <c r="DS582" s="276"/>
      <c r="DT582" s="276"/>
      <c r="DU582" s="276"/>
      <c r="DV582" s="276"/>
      <c r="DW582" s="276"/>
      <c r="DX582" s="276"/>
      <c r="DY582" s="276"/>
      <c r="DZ582" s="276"/>
      <c r="EA582" s="276"/>
      <c r="EB582" s="276"/>
      <c r="EC582" s="276"/>
      <c r="ED582" s="276"/>
      <c r="EE582" s="276"/>
      <c r="EF582" s="276"/>
      <c r="EG582" s="276"/>
      <c r="EH582" s="276"/>
      <c r="EI582" s="276"/>
      <c r="EJ582" s="276"/>
      <c r="EK582" s="276"/>
      <c r="EL582" s="276"/>
      <c r="EM582" s="276"/>
      <c r="EN582" s="276"/>
      <c r="EO582" s="276"/>
      <c r="EP582" s="276"/>
      <c r="EQ582" s="276"/>
      <c r="ER582" s="276"/>
      <c r="ES582" s="276"/>
      <c r="ET582" s="276"/>
    </row>
    <row r="583" spans="41:150" x14ac:dyDescent="0.25">
      <c r="AO583" s="276"/>
      <c r="AP583" s="276"/>
      <c r="BS583" s="276"/>
      <c r="BT583" s="277"/>
      <c r="BU583" s="276"/>
      <c r="BV583" s="277"/>
      <c r="BW583" s="276"/>
      <c r="BX583" s="277"/>
      <c r="BY583" s="276"/>
      <c r="BZ583" s="276"/>
      <c r="CA583" s="277"/>
      <c r="CB583" s="276"/>
      <c r="CC583" s="276"/>
      <c r="CD583" s="276"/>
      <c r="CE583" s="276"/>
      <c r="CF583" s="276"/>
      <c r="CG583" s="276"/>
      <c r="CH583" s="276"/>
      <c r="CI583" s="277"/>
      <c r="CJ583" s="276"/>
      <c r="CK583" s="277"/>
      <c r="CL583" s="276"/>
      <c r="CM583" s="277"/>
      <c r="CN583" s="276"/>
      <c r="CO583" s="277"/>
      <c r="CP583" s="276"/>
      <c r="CQ583" s="277"/>
      <c r="CR583" s="276"/>
      <c r="CS583" s="276"/>
      <c r="CT583" s="277"/>
      <c r="CU583" s="276"/>
      <c r="CV583" s="276"/>
      <c r="CW583" s="277"/>
      <c r="CX583" s="276"/>
      <c r="CY583" s="276"/>
      <c r="CZ583" s="276"/>
      <c r="DA583" s="276"/>
      <c r="DB583" s="277"/>
      <c r="DC583" s="276"/>
      <c r="DD583" s="276"/>
      <c r="DE583" s="277"/>
      <c r="DF583" s="276"/>
      <c r="DG583" s="276"/>
      <c r="DH583" s="277"/>
      <c r="DI583" s="276"/>
      <c r="DJ583" s="276"/>
      <c r="DK583" s="276"/>
      <c r="DL583" s="276"/>
      <c r="DM583" s="277"/>
      <c r="DN583" s="276"/>
      <c r="DO583" s="276"/>
      <c r="DP583" s="277"/>
      <c r="DQ583" s="276"/>
      <c r="DR583" s="276"/>
      <c r="DS583" s="276"/>
      <c r="DT583" s="276"/>
      <c r="DU583" s="276"/>
      <c r="DV583" s="276"/>
      <c r="DW583" s="276"/>
      <c r="DX583" s="276"/>
      <c r="DY583" s="276"/>
      <c r="DZ583" s="276"/>
      <c r="EA583" s="276"/>
      <c r="EB583" s="276"/>
      <c r="EC583" s="276"/>
      <c r="ED583" s="276"/>
      <c r="EE583" s="276"/>
      <c r="EF583" s="276"/>
      <c r="EG583" s="276"/>
      <c r="EH583" s="276"/>
      <c r="EI583" s="276"/>
      <c r="EJ583" s="276"/>
      <c r="EK583" s="276"/>
      <c r="EL583" s="276"/>
      <c r="EM583" s="276"/>
      <c r="EN583" s="276"/>
      <c r="EO583" s="276"/>
      <c r="EP583" s="276"/>
      <c r="EQ583" s="276"/>
      <c r="ER583" s="276"/>
      <c r="ES583" s="276"/>
      <c r="ET583" s="276"/>
    </row>
    <row r="584" spans="41:150" x14ac:dyDescent="0.25">
      <c r="AO584" s="276"/>
      <c r="AP584" s="276"/>
      <c r="BS584" s="276"/>
      <c r="BT584" s="277"/>
      <c r="BU584" s="276"/>
      <c r="BV584" s="277"/>
      <c r="BW584" s="276"/>
      <c r="BX584" s="277"/>
      <c r="BY584" s="276"/>
      <c r="BZ584" s="276"/>
      <c r="CA584" s="277"/>
      <c r="CB584" s="276"/>
      <c r="CC584" s="276"/>
      <c r="CD584" s="276"/>
      <c r="CE584" s="276"/>
      <c r="CF584" s="276"/>
      <c r="CG584" s="276"/>
      <c r="CH584" s="276"/>
      <c r="CI584" s="277"/>
      <c r="CJ584" s="276"/>
      <c r="CK584" s="277"/>
      <c r="CL584" s="276"/>
      <c r="CM584" s="277"/>
      <c r="CN584" s="276"/>
      <c r="CO584" s="277"/>
      <c r="CP584" s="276"/>
      <c r="CQ584" s="277"/>
      <c r="CR584" s="276"/>
      <c r="CS584" s="276"/>
      <c r="CT584" s="277"/>
      <c r="CU584" s="276"/>
      <c r="CV584" s="276"/>
      <c r="CW584" s="277"/>
      <c r="CX584" s="276"/>
      <c r="CY584" s="276"/>
      <c r="CZ584" s="276"/>
      <c r="DA584" s="276"/>
      <c r="DB584" s="277"/>
      <c r="DC584" s="276"/>
      <c r="DD584" s="276"/>
      <c r="DE584" s="277"/>
      <c r="DF584" s="276"/>
      <c r="DG584" s="276"/>
      <c r="DH584" s="277"/>
      <c r="DI584" s="276"/>
      <c r="DJ584" s="276"/>
      <c r="DK584" s="276"/>
      <c r="DL584" s="276"/>
      <c r="DM584" s="277"/>
      <c r="DN584" s="276"/>
      <c r="DO584" s="276"/>
      <c r="DP584" s="277"/>
      <c r="DQ584" s="276"/>
      <c r="DR584" s="276"/>
      <c r="DS584" s="276"/>
      <c r="DT584" s="276"/>
      <c r="DU584" s="276"/>
      <c r="DV584" s="276"/>
      <c r="DW584" s="276"/>
      <c r="DX584" s="276"/>
      <c r="DY584" s="276"/>
      <c r="DZ584" s="276"/>
      <c r="EA584" s="276"/>
      <c r="EB584" s="276"/>
      <c r="EC584" s="276"/>
      <c r="ED584" s="276"/>
      <c r="EE584" s="276"/>
      <c r="EF584" s="276"/>
      <c r="EG584" s="276"/>
      <c r="EH584" s="276"/>
      <c r="EI584" s="276"/>
      <c r="EJ584" s="276"/>
      <c r="EK584" s="276"/>
      <c r="EL584" s="276"/>
      <c r="EM584" s="276"/>
      <c r="EN584" s="276"/>
      <c r="EO584" s="276"/>
      <c r="EP584" s="276"/>
      <c r="EQ584" s="276"/>
      <c r="ER584" s="276"/>
      <c r="ES584" s="276"/>
      <c r="ET584" s="276"/>
    </row>
    <row r="585" spans="41:150" x14ac:dyDescent="0.25">
      <c r="AO585" s="276"/>
      <c r="AP585" s="276"/>
      <c r="BS585" s="276"/>
      <c r="BT585" s="277"/>
      <c r="BU585" s="276"/>
      <c r="BV585" s="277"/>
      <c r="BW585" s="276"/>
      <c r="BX585" s="277"/>
      <c r="BY585" s="276"/>
      <c r="BZ585" s="276"/>
      <c r="CA585" s="277"/>
      <c r="CB585" s="276"/>
      <c r="CC585" s="276"/>
      <c r="CD585" s="276"/>
      <c r="CE585" s="276"/>
      <c r="CF585" s="276"/>
      <c r="CG585" s="276"/>
      <c r="CH585" s="276"/>
      <c r="CI585" s="277"/>
      <c r="CJ585" s="276"/>
      <c r="CK585" s="277"/>
      <c r="CL585" s="276"/>
      <c r="CM585" s="277"/>
      <c r="CN585" s="276"/>
      <c r="CO585" s="277"/>
      <c r="CP585" s="276"/>
      <c r="CQ585" s="277"/>
      <c r="CR585" s="276"/>
      <c r="CS585" s="276"/>
      <c r="CT585" s="277"/>
      <c r="CU585" s="276"/>
      <c r="CV585" s="276"/>
      <c r="CW585" s="277"/>
      <c r="CX585" s="276"/>
      <c r="CY585" s="276"/>
      <c r="CZ585" s="276"/>
      <c r="DA585" s="276"/>
      <c r="DB585" s="277"/>
      <c r="DC585" s="276"/>
      <c r="DD585" s="276"/>
      <c r="DE585" s="277"/>
      <c r="DF585" s="276"/>
      <c r="DG585" s="276"/>
      <c r="DH585" s="277"/>
      <c r="DI585" s="276"/>
      <c r="DJ585" s="276"/>
      <c r="DK585" s="276"/>
      <c r="DL585" s="276"/>
      <c r="DM585" s="277"/>
      <c r="DN585" s="276"/>
      <c r="DO585" s="276"/>
      <c r="DP585" s="277"/>
      <c r="DQ585" s="276"/>
      <c r="DR585" s="276"/>
      <c r="DS585" s="276"/>
      <c r="DT585" s="276"/>
      <c r="DU585" s="276"/>
      <c r="DV585" s="276"/>
      <c r="DW585" s="276"/>
      <c r="DX585" s="276"/>
      <c r="DY585" s="276"/>
      <c r="DZ585" s="276"/>
      <c r="EA585" s="276"/>
      <c r="EB585" s="276"/>
      <c r="EC585" s="276"/>
      <c r="ED585" s="276"/>
      <c r="EE585" s="276"/>
      <c r="EF585" s="276"/>
      <c r="EG585" s="276"/>
      <c r="EH585" s="276"/>
      <c r="EI585" s="276"/>
      <c r="EJ585" s="276"/>
      <c r="EK585" s="276"/>
      <c r="EL585" s="276"/>
      <c r="EM585" s="276"/>
      <c r="EN585" s="276"/>
      <c r="EO585" s="276"/>
      <c r="EP585" s="276"/>
      <c r="EQ585" s="276"/>
      <c r="ER585" s="276"/>
      <c r="ES585" s="276"/>
      <c r="ET585" s="276"/>
    </row>
    <row r="586" spans="41:150" x14ac:dyDescent="0.25">
      <c r="AO586" s="276"/>
      <c r="AP586" s="276"/>
      <c r="BS586" s="276"/>
      <c r="BT586" s="277"/>
      <c r="BU586" s="276"/>
      <c r="BV586" s="277"/>
      <c r="BW586" s="276"/>
      <c r="BX586" s="277"/>
      <c r="BY586" s="276"/>
      <c r="BZ586" s="276"/>
      <c r="CA586" s="277"/>
      <c r="CB586" s="276"/>
      <c r="CC586" s="276"/>
      <c r="CD586" s="276"/>
      <c r="CE586" s="276"/>
      <c r="CF586" s="276"/>
      <c r="CG586" s="276"/>
      <c r="CH586" s="276"/>
      <c r="CI586" s="277"/>
      <c r="CJ586" s="276"/>
      <c r="CK586" s="277"/>
      <c r="CL586" s="276"/>
      <c r="CM586" s="277"/>
      <c r="CN586" s="276"/>
      <c r="CO586" s="277"/>
      <c r="CP586" s="276"/>
      <c r="CQ586" s="277"/>
      <c r="CR586" s="276"/>
      <c r="CS586" s="276"/>
      <c r="CT586" s="277"/>
      <c r="CU586" s="276"/>
      <c r="CV586" s="276"/>
      <c r="CW586" s="277"/>
      <c r="CX586" s="276"/>
      <c r="CY586" s="276"/>
      <c r="CZ586" s="276"/>
      <c r="DA586" s="276"/>
      <c r="DB586" s="277"/>
      <c r="DC586" s="276"/>
      <c r="DD586" s="276"/>
      <c r="DE586" s="277"/>
      <c r="DF586" s="276"/>
      <c r="DG586" s="276"/>
      <c r="DH586" s="277"/>
      <c r="DI586" s="276"/>
      <c r="DJ586" s="276"/>
      <c r="DK586" s="276"/>
      <c r="DL586" s="276"/>
      <c r="DM586" s="277"/>
      <c r="DN586" s="276"/>
      <c r="DO586" s="276"/>
      <c r="DP586" s="277"/>
      <c r="DQ586" s="276"/>
      <c r="DR586" s="276"/>
      <c r="DS586" s="276"/>
      <c r="DT586" s="276"/>
      <c r="DU586" s="276"/>
      <c r="DV586" s="276"/>
      <c r="DW586" s="276"/>
      <c r="DX586" s="276"/>
      <c r="DY586" s="276"/>
      <c r="DZ586" s="276"/>
      <c r="EA586" s="276"/>
      <c r="EB586" s="276"/>
      <c r="EC586" s="276"/>
      <c r="ED586" s="276"/>
      <c r="EE586" s="276"/>
      <c r="EF586" s="276"/>
      <c r="EG586" s="276"/>
      <c r="EH586" s="276"/>
      <c r="EI586" s="276"/>
      <c r="EJ586" s="276"/>
      <c r="EK586" s="276"/>
      <c r="EL586" s="276"/>
      <c r="EM586" s="276"/>
      <c r="EN586" s="276"/>
      <c r="EO586" s="276"/>
      <c r="EP586" s="276"/>
      <c r="EQ586" s="276"/>
      <c r="ER586" s="276"/>
      <c r="ES586" s="276"/>
      <c r="ET586" s="276"/>
    </row>
    <row r="587" spans="41:150" x14ac:dyDescent="0.25">
      <c r="AO587" s="276"/>
      <c r="AP587" s="276"/>
      <c r="BS587" s="276"/>
      <c r="BT587" s="277"/>
      <c r="BU587" s="276"/>
      <c r="BV587" s="277"/>
      <c r="BW587" s="276"/>
      <c r="BX587" s="277"/>
      <c r="BY587" s="276"/>
      <c r="BZ587" s="276"/>
      <c r="CA587" s="277"/>
      <c r="CB587" s="276"/>
      <c r="CC587" s="276"/>
      <c r="CD587" s="276"/>
      <c r="CE587" s="276"/>
      <c r="CF587" s="276"/>
      <c r="CG587" s="276"/>
      <c r="CH587" s="276"/>
      <c r="CI587" s="277"/>
      <c r="CJ587" s="276"/>
      <c r="CK587" s="277"/>
      <c r="CL587" s="276"/>
      <c r="CM587" s="277"/>
      <c r="CN587" s="276"/>
      <c r="CO587" s="277"/>
      <c r="CP587" s="276"/>
      <c r="CQ587" s="277"/>
      <c r="CR587" s="276"/>
      <c r="CS587" s="276"/>
      <c r="CT587" s="277"/>
      <c r="CU587" s="276"/>
      <c r="CV587" s="276"/>
      <c r="CW587" s="277"/>
      <c r="CX587" s="276"/>
      <c r="CY587" s="276"/>
      <c r="CZ587" s="276"/>
      <c r="DA587" s="276"/>
      <c r="DB587" s="277"/>
      <c r="DC587" s="276"/>
      <c r="DD587" s="276"/>
      <c r="DE587" s="277"/>
      <c r="DF587" s="276"/>
      <c r="DG587" s="276"/>
      <c r="DH587" s="277"/>
      <c r="DI587" s="276"/>
      <c r="DJ587" s="276"/>
      <c r="DK587" s="276"/>
      <c r="DL587" s="276"/>
      <c r="DM587" s="277"/>
      <c r="DN587" s="276"/>
      <c r="DO587" s="276"/>
      <c r="DP587" s="277"/>
      <c r="DQ587" s="276"/>
      <c r="DR587" s="276"/>
      <c r="DS587" s="276"/>
      <c r="DT587" s="276"/>
      <c r="DU587" s="276"/>
      <c r="DV587" s="276"/>
      <c r="DW587" s="276"/>
      <c r="DX587" s="276"/>
      <c r="DY587" s="276"/>
      <c r="DZ587" s="276"/>
      <c r="EA587" s="276"/>
      <c r="EB587" s="276"/>
      <c r="EC587" s="276"/>
      <c r="ED587" s="276"/>
      <c r="EE587" s="276"/>
      <c r="EF587" s="276"/>
      <c r="EG587" s="276"/>
      <c r="EH587" s="276"/>
      <c r="EI587" s="276"/>
      <c r="EJ587" s="276"/>
      <c r="EK587" s="276"/>
      <c r="EL587" s="276"/>
      <c r="EM587" s="276"/>
      <c r="EN587" s="276"/>
      <c r="EO587" s="276"/>
      <c r="EP587" s="276"/>
      <c r="EQ587" s="276"/>
      <c r="ER587" s="276"/>
      <c r="ES587" s="276"/>
      <c r="ET587" s="276"/>
    </row>
    <row r="588" spans="41:150" x14ac:dyDescent="0.25">
      <c r="AO588" s="276"/>
      <c r="AP588" s="276"/>
      <c r="BS588" s="276"/>
      <c r="BT588" s="277"/>
      <c r="BU588" s="276"/>
      <c r="BV588" s="277"/>
      <c r="BW588" s="276"/>
      <c r="BX588" s="277"/>
      <c r="BY588" s="276"/>
      <c r="BZ588" s="276"/>
      <c r="CA588" s="277"/>
      <c r="CB588" s="276"/>
      <c r="CC588" s="276"/>
      <c r="CD588" s="276"/>
      <c r="CE588" s="276"/>
      <c r="CF588" s="276"/>
      <c r="CG588" s="276"/>
      <c r="CH588" s="276"/>
      <c r="CI588" s="277"/>
      <c r="CJ588" s="276"/>
      <c r="CK588" s="277"/>
      <c r="CL588" s="276"/>
      <c r="CM588" s="277"/>
      <c r="CN588" s="276"/>
      <c r="CO588" s="277"/>
      <c r="CP588" s="276"/>
      <c r="CQ588" s="277"/>
      <c r="CR588" s="276"/>
      <c r="CS588" s="276"/>
      <c r="CT588" s="277"/>
      <c r="CU588" s="276"/>
      <c r="CV588" s="276"/>
      <c r="CW588" s="277"/>
      <c r="CX588" s="276"/>
      <c r="CY588" s="276"/>
      <c r="CZ588" s="276"/>
      <c r="DA588" s="276"/>
      <c r="DB588" s="277"/>
      <c r="DC588" s="276"/>
      <c r="DD588" s="276"/>
      <c r="DE588" s="277"/>
      <c r="DF588" s="276"/>
      <c r="DG588" s="276"/>
      <c r="DH588" s="277"/>
      <c r="DI588" s="276"/>
      <c r="DJ588" s="276"/>
      <c r="DK588" s="276"/>
      <c r="DL588" s="276"/>
      <c r="DM588" s="277"/>
      <c r="DN588" s="276"/>
      <c r="DO588" s="276"/>
      <c r="DP588" s="277"/>
      <c r="DQ588" s="276"/>
      <c r="DR588" s="276"/>
      <c r="DS588" s="276"/>
      <c r="DT588" s="276"/>
      <c r="DU588" s="276"/>
      <c r="DV588" s="276"/>
      <c r="DW588" s="276"/>
      <c r="DX588" s="276"/>
      <c r="DY588" s="276"/>
      <c r="DZ588" s="276"/>
      <c r="EA588" s="276"/>
      <c r="EB588" s="276"/>
      <c r="EC588" s="276"/>
      <c r="ED588" s="276"/>
      <c r="EE588" s="276"/>
      <c r="EF588" s="276"/>
      <c r="EG588" s="276"/>
      <c r="EH588" s="276"/>
      <c r="EI588" s="276"/>
      <c r="EJ588" s="276"/>
      <c r="EK588" s="276"/>
      <c r="EL588" s="276"/>
      <c r="EM588" s="276"/>
      <c r="EN588" s="276"/>
      <c r="EO588" s="276"/>
      <c r="EP588" s="276"/>
      <c r="EQ588" s="276"/>
      <c r="ER588" s="276"/>
      <c r="ES588" s="276"/>
      <c r="ET588" s="276"/>
    </row>
    <row r="589" spans="41:150" x14ac:dyDescent="0.25">
      <c r="AO589" s="276"/>
      <c r="AP589" s="276"/>
      <c r="BS589" s="276"/>
      <c r="BT589" s="277"/>
      <c r="BU589" s="276"/>
      <c r="BV589" s="277"/>
      <c r="BW589" s="276"/>
      <c r="BX589" s="277"/>
      <c r="BY589" s="276"/>
      <c r="BZ589" s="276"/>
      <c r="CA589" s="277"/>
      <c r="CB589" s="276"/>
      <c r="CC589" s="276"/>
      <c r="CD589" s="276"/>
      <c r="CE589" s="276"/>
      <c r="CF589" s="276"/>
      <c r="CG589" s="276"/>
      <c r="CH589" s="276"/>
      <c r="CI589" s="277"/>
      <c r="CJ589" s="276"/>
      <c r="CK589" s="277"/>
      <c r="CL589" s="276"/>
      <c r="CM589" s="277"/>
      <c r="CN589" s="276"/>
      <c r="CO589" s="277"/>
      <c r="CP589" s="276"/>
      <c r="CQ589" s="277"/>
      <c r="CR589" s="276"/>
      <c r="CS589" s="276"/>
      <c r="CT589" s="277"/>
      <c r="CU589" s="276"/>
      <c r="CV589" s="276"/>
      <c r="CW589" s="277"/>
      <c r="CX589" s="276"/>
      <c r="CY589" s="276"/>
      <c r="CZ589" s="276"/>
      <c r="DA589" s="276"/>
      <c r="DB589" s="277"/>
      <c r="DC589" s="276"/>
      <c r="DD589" s="276"/>
      <c r="DE589" s="277"/>
      <c r="DF589" s="276"/>
      <c r="DG589" s="276"/>
      <c r="DH589" s="277"/>
      <c r="DI589" s="276"/>
      <c r="DJ589" s="276"/>
      <c r="DK589" s="276"/>
      <c r="DL589" s="276"/>
      <c r="DM589" s="277"/>
      <c r="DN589" s="276"/>
      <c r="DO589" s="276"/>
      <c r="DP589" s="277"/>
      <c r="DQ589" s="276"/>
      <c r="DR589" s="276"/>
      <c r="DS589" s="276"/>
      <c r="DT589" s="276"/>
      <c r="DU589" s="276"/>
      <c r="DV589" s="276"/>
      <c r="DW589" s="276"/>
      <c r="DX589" s="276"/>
      <c r="DY589" s="276"/>
      <c r="DZ589" s="276"/>
      <c r="EA589" s="276"/>
      <c r="EB589" s="276"/>
      <c r="EC589" s="276"/>
      <c r="ED589" s="276"/>
      <c r="EE589" s="276"/>
      <c r="EF589" s="276"/>
      <c r="EG589" s="276"/>
      <c r="EH589" s="276"/>
      <c r="EI589" s="276"/>
      <c r="EJ589" s="276"/>
      <c r="EK589" s="276"/>
      <c r="EL589" s="276"/>
      <c r="EM589" s="276"/>
      <c r="EN589" s="276"/>
      <c r="EO589" s="276"/>
      <c r="EP589" s="276"/>
      <c r="EQ589" s="276"/>
      <c r="ER589" s="276"/>
      <c r="ES589" s="276"/>
      <c r="ET589" s="276"/>
    </row>
    <row r="590" spans="41:150" x14ac:dyDescent="0.25">
      <c r="AO590" s="276"/>
      <c r="AP590" s="276"/>
      <c r="BS590" s="276"/>
      <c r="BT590" s="277"/>
      <c r="BU590" s="276"/>
      <c r="BV590" s="277"/>
      <c r="BW590" s="276"/>
      <c r="BX590" s="277"/>
      <c r="BY590" s="276"/>
      <c r="BZ590" s="276"/>
      <c r="CA590" s="277"/>
      <c r="CB590" s="276"/>
      <c r="CC590" s="276"/>
      <c r="CD590" s="276"/>
      <c r="CE590" s="276"/>
      <c r="CF590" s="276"/>
      <c r="CG590" s="276"/>
      <c r="CH590" s="276"/>
      <c r="CI590" s="277"/>
      <c r="CJ590" s="276"/>
      <c r="CK590" s="277"/>
      <c r="CL590" s="276"/>
      <c r="CM590" s="277"/>
      <c r="CN590" s="276"/>
      <c r="CO590" s="277"/>
      <c r="CP590" s="276"/>
      <c r="CQ590" s="277"/>
      <c r="CR590" s="276"/>
      <c r="CS590" s="276"/>
      <c r="CT590" s="277"/>
      <c r="CU590" s="276"/>
      <c r="CV590" s="276"/>
      <c r="CW590" s="277"/>
      <c r="CX590" s="276"/>
      <c r="CY590" s="276"/>
      <c r="CZ590" s="276"/>
      <c r="DA590" s="276"/>
      <c r="DB590" s="277"/>
      <c r="DC590" s="276"/>
      <c r="DD590" s="276"/>
      <c r="DE590" s="277"/>
      <c r="DF590" s="276"/>
      <c r="DG590" s="276"/>
      <c r="DH590" s="277"/>
      <c r="DI590" s="276"/>
      <c r="DJ590" s="276"/>
      <c r="DK590" s="276"/>
      <c r="DL590" s="276"/>
      <c r="DM590" s="277"/>
      <c r="DN590" s="276"/>
      <c r="DO590" s="276"/>
      <c r="DP590" s="277"/>
      <c r="DQ590" s="276"/>
      <c r="DR590" s="276"/>
      <c r="DS590" s="276"/>
      <c r="DT590" s="276"/>
      <c r="DU590" s="276"/>
      <c r="DV590" s="276"/>
      <c r="DW590" s="276"/>
      <c r="DX590" s="276"/>
      <c r="DY590" s="276"/>
      <c r="DZ590" s="276"/>
      <c r="EA590" s="276"/>
      <c r="EB590" s="276"/>
      <c r="EC590" s="276"/>
      <c r="ED590" s="276"/>
      <c r="EE590" s="276"/>
      <c r="EF590" s="276"/>
      <c r="EG590" s="276"/>
      <c r="EH590" s="276"/>
      <c r="EI590" s="276"/>
      <c r="EJ590" s="276"/>
      <c r="EK590" s="276"/>
      <c r="EL590" s="276"/>
      <c r="EM590" s="276"/>
      <c r="EN590" s="276"/>
      <c r="EO590" s="276"/>
      <c r="EP590" s="276"/>
      <c r="EQ590" s="276"/>
      <c r="ER590" s="276"/>
      <c r="ES590" s="276"/>
      <c r="ET590" s="276"/>
    </row>
    <row r="591" spans="41:150" x14ac:dyDescent="0.25">
      <c r="AO591" s="276"/>
      <c r="AP591" s="276"/>
      <c r="BS591" s="276"/>
      <c r="BT591" s="277"/>
      <c r="BU591" s="276"/>
      <c r="BV591" s="277"/>
      <c r="BW591" s="276"/>
      <c r="BX591" s="277"/>
      <c r="BY591" s="276"/>
      <c r="BZ591" s="276"/>
      <c r="CA591" s="277"/>
      <c r="CB591" s="276"/>
      <c r="CC591" s="276"/>
      <c r="CD591" s="276"/>
      <c r="CE591" s="276"/>
      <c r="CF591" s="276"/>
      <c r="CG591" s="276"/>
      <c r="CH591" s="276"/>
      <c r="CI591" s="277"/>
      <c r="CJ591" s="276"/>
      <c r="CK591" s="277"/>
      <c r="CL591" s="276"/>
      <c r="CM591" s="277"/>
      <c r="CN591" s="276"/>
      <c r="CO591" s="277"/>
      <c r="CP591" s="276"/>
      <c r="CQ591" s="277"/>
      <c r="CR591" s="276"/>
      <c r="CS591" s="276"/>
      <c r="CT591" s="277"/>
      <c r="CU591" s="276"/>
      <c r="CV591" s="276"/>
      <c r="CW591" s="277"/>
      <c r="CX591" s="276"/>
      <c r="CY591" s="276"/>
      <c r="CZ591" s="276"/>
      <c r="DA591" s="276"/>
      <c r="DB591" s="277"/>
      <c r="DC591" s="276"/>
      <c r="DD591" s="276"/>
      <c r="DE591" s="277"/>
      <c r="DF591" s="276"/>
      <c r="DG591" s="276"/>
      <c r="DH591" s="277"/>
      <c r="DI591" s="276"/>
      <c r="DJ591" s="276"/>
      <c r="DK591" s="276"/>
      <c r="DL591" s="276"/>
      <c r="DM591" s="277"/>
      <c r="DN591" s="276"/>
      <c r="DO591" s="276"/>
      <c r="DP591" s="277"/>
      <c r="DQ591" s="276"/>
      <c r="DR591" s="276"/>
      <c r="DS591" s="276"/>
      <c r="DT591" s="276"/>
      <c r="DU591" s="276"/>
      <c r="DV591" s="276"/>
      <c r="DW591" s="276"/>
      <c r="DX591" s="276"/>
      <c r="DY591" s="276"/>
      <c r="DZ591" s="276"/>
      <c r="EA591" s="276"/>
      <c r="EB591" s="276"/>
      <c r="EC591" s="276"/>
      <c r="ED591" s="276"/>
      <c r="EE591" s="276"/>
      <c r="EF591" s="276"/>
      <c r="EG591" s="276"/>
      <c r="EH591" s="276"/>
      <c r="EI591" s="276"/>
      <c r="EJ591" s="276"/>
      <c r="EK591" s="276"/>
      <c r="EL591" s="276"/>
      <c r="EM591" s="276"/>
      <c r="EN591" s="276"/>
      <c r="EO591" s="276"/>
      <c r="EP591" s="276"/>
      <c r="EQ591" s="276"/>
      <c r="ER591" s="276"/>
      <c r="ES591" s="276"/>
      <c r="ET591" s="276"/>
    </row>
    <row r="592" spans="41:150" x14ac:dyDescent="0.25">
      <c r="AO592" s="276"/>
      <c r="AP592" s="276"/>
      <c r="BS592" s="276"/>
      <c r="BT592" s="277"/>
      <c r="BU592" s="276"/>
      <c r="BV592" s="277"/>
      <c r="BW592" s="276"/>
      <c r="BX592" s="277"/>
      <c r="BY592" s="276"/>
      <c r="BZ592" s="276"/>
      <c r="CA592" s="277"/>
      <c r="CB592" s="276"/>
      <c r="CC592" s="276"/>
      <c r="CD592" s="276"/>
      <c r="CE592" s="276"/>
      <c r="CF592" s="276"/>
      <c r="CG592" s="276"/>
      <c r="CH592" s="276"/>
      <c r="CI592" s="277"/>
      <c r="CJ592" s="276"/>
      <c r="CK592" s="277"/>
      <c r="CL592" s="276"/>
      <c r="CM592" s="277"/>
      <c r="CN592" s="276"/>
      <c r="CO592" s="277"/>
      <c r="CP592" s="276"/>
      <c r="CQ592" s="277"/>
      <c r="CR592" s="276"/>
      <c r="CS592" s="276"/>
      <c r="CT592" s="277"/>
      <c r="CU592" s="276"/>
      <c r="CV592" s="276"/>
      <c r="CW592" s="277"/>
      <c r="CX592" s="276"/>
      <c r="CY592" s="276"/>
      <c r="CZ592" s="276"/>
      <c r="DA592" s="276"/>
      <c r="DB592" s="277"/>
      <c r="DC592" s="276"/>
      <c r="DD592" s="276"/>
      <c r="DE592" s="277"/>
      <c r="DF592" s="276"/>
      <c r="DG592" s="276"/>
      <c r="DH592" s="277"/>
      <c r="DI592" s="276"/>
      <c r="DJ592" s="276"/>
      <c r="DK592" s="276"/>
      <c r="DL592" s="276"/>
      <c r="DM592" s="277"/>
      <c r="DN592" s="276"/>
      <c r="DO592" s="276"/>
      <c r="DP592" s="277"/>
      <c r="DQ592" s="276"/>
      <c r="DR592" s="276"/>
      <c r="DS592" s="276"/>
      <c r="DT592" s="276"/>
      <c r="DU592" s="276"/>
      <c r="DV592" s="276"/>
      <c r="DW592" s="276"/>
      <c r="DX592" s="276"/>
      <c r="DY592" s="276"/>
      <c r="DZ592" s="276"/>
      <c r="EA592" s="276"/>
      <c r="EB592" s="276"/>
      <c r="EC592" s="276"/>
      <c r="ED592" s="276"/>
      <c r="EE592" s="276"/>
      <c r="EF592" s="276"/>
      <c r="EG592" s="276"/>
      <c r="EH592" s="276"/>
      <c r="EI592" s="276"/>
      <c r="EJ592" s="276"/>
      <c r="EK592" s="276"/>
      <c r="EL592" s="276"/>
      <c r="EM592" s="276"/>
      <c r="EN592" s="276"/>
      <c r="EO592" s="276"/>
      <c r="EP592" s="276"/>
      <c r="EQ592" s="276"/>
      <c r="ER592" s="276"/>
      <c r="ES592" s="276"/>
      <c r="ET592" s="276"/>
    </row>
    <row r="593" spans="41:150" x14ac:dyDescent="0.25">
      <c r="AO593" s="276"/>
      <c r="AP593" s="276"/>
      <c r="BS593" s="276"/>
      <c r="BT593" s="277"/>
      <c r="BU593" s="276"/>
      <c r="BV593" s="277"/>
      <c r="BW593" s="276"/>
      <c r="BX593" s="277"/>
      <c r="BY593" s="276"/>
      <c r="BZ593" s="276"/>
      <c r="CA593" s="277"/>
      <c r="CB593" s="276"/>
      <c r="CC593" s="276"/>
      <c r="CD593" s="276"/>
      <c r="CE593" s="276"/>
      <c r="CF593" s="276"/>
      <c r="CG593" s="276"/>
      <c r="CH593" s="276"/>
      <c r="CI593" s="277"/>
      <c r="CJ593" s="276"/>
      <c r="CK593" s="277"/>
      <c r="CL593" s="276"/>
      <c r="CM593" s="277"/>
      <c r="CN593" s="276"/>
      <c r="CO593" s="277"/>
      <c r="CP593" s="276"/>
      <c r="CQ593" s="277"/>
      <c r="CR593" s="276"/>
      <c r="CS593" s="276"/>
      <c r="CT593" s="277"/>
      <c r="CU593" s="276"/>
      <c r="CV593" s="276"/>
      <c r="CW593" s="277"/>
      <c r="CX593" s="276"/>
      <c r="CY593" s="276"/>
      <c r="CZ593" s="276"/>
      <c r="DA593" s="276"/>
      <c r="DB593" s="277"/>
      <c r="DC593" s="276"/>
      <c r="DD593" s="276"/>
      <c r="DE593" s="277"/>
      <c r="DF593" s="276"/>
      <c r="DG593" s="276"/>
      <c r="DH593" s="277"/>
      <c r="DI593" s="276"/>
      <c r="DJ593" s="276"/>
      <c r="DK593" s="276"/>
      <c r="DL593" s="276"/>
      <c r="DM593" s="277"/>
      <c r="DN593" s="276"/>
      <c r="DO593" s="276"/>
      <c r="DP593" s="277"/>
      <c r="DQ593" s="276"/>
      <c r="DR593" s="276"/>
      <c r="DS593" s="276"/>
      <c r="DT593" s="276"/>
      <c r="DU593" s="276"/>
      <c r="DV593" s="276"/>
      <c r="DW593" s="276"/>
      <c r="DX593" s="276"/>
      <c r="DY593" s="276"/>
      <c r="DZ593" s="276"/>
      <c r="EA593" s="276"/>
      <c r="EB593" s="276"/>
      <c r="EC593" s="276"/>
      <c r="ED593" s="276"/>
      <c r="EE593" s="276"/>
      <c r="EF593" s="276"/>
      <c r="EG593" s="276"/>
      <c r="EH593" s="276"/>
      <c r="EI593" s="276"/>
      <c r="EJ593" s="276"/>
      <c r="EK593" s="276"/>
      <c r="EL593" s="276"/>
      <c r="EM593" s="276"/>
      <c r="EN593" s="276"/>
      <c r="EO593" s="276"/>
      <c r="EP593" s="276"/>
      <c r="EQ593" s="276"/>
      <c r="ER593" s="276"/>
      <c r="ES593" s="276"/>
      <c r="ET593" s="276"/>
    </row>
    <row r="594" spans="41:150" x14ac:dyDescent="0.25">
      <c r="AO594" s="276"/>
      <c r="AP594" s="276"/>
      <c r="BS594" s="276"/>
      <c r="BT594" s="277"/>
      <c r="BU594" s="276"/>
      <c r="BV594" s="277"/>
      <c r="BW594" s="276"/>
      <c r="BX594" s="277"/>
      <c r="BY594" s="276"/>
      <c r="BZ594" s="276"/>
      <c r="CA594" s="277"/>
      <c r="CB594" s="276"/>
      <c r="CC594" s="276"/>
      <c r="CD594" s="276"/>
      <c r="CE594" s="276"/>
      <c r="CF594" s="276"/>
      <c r="CG594" s="276"/>
      <c r="CH594" s="276"/>
      <c r="CI594" s="277"/>
      <c r="CJ594" s="276"/>
      <c r="CK594" s="277"/>
      <c r="CL594" s="276"/>
      <c r="CM594" s="277"/>
      <c r="CN594" s="276"/>
      <c r="CO594" s="277"/>
      <c r="CP594" s="276"/>
      <c r="CQ594" s="277"/>
      <c r="CR594" s="276"/>
      <c r="CS594" s="276"/>
      <c r="CT594" s="277"/>
      <c r="CU594" s="276"/>
      <c r="CV594" s="276"/>
      <c r="CW594" s="277"/>
      <c r="CX594" s="276"/>
      <c r="CY594" s="276"/>
      <c r="CZ594" s="276"/>
      <c r="DA594" s="276"/>
      <c r="DB594" s="277"/>
      <c r="DC594" s="276"/>
      <c r="DD594" s="276"/>
      <c r="DE594" s="277"/>
      <c r="DF594" s="276"/>
      <c r="DG594" s="276"/>
      <c r="DH594" s="277"/>
      <c r="DI594" s="276"/>
      <c r="DJ594" s="276"/>
      <c r="DK594" s="276"/>
      <c r="DL594" s="276"/>
      <c r="DM594" s="277"/>
      <c r="DN594" s="276"/>
      <c r="DO594" s="276"/>
      <c r="DP594" s="277"/>
      <c r="DQ594" s="276"/>
      <c r="DR594" s="276"/>
      <c r="DS594" s="276"/>
      <c r="DT594" s="276"/>
      <c r="DU594" s="276"/>
      <c r="DV594" s="276"/>
      <c r="DW594" s="276"/>
      <c r="DX594" s="276"/>
      <c r="DY594" s="276"/>
      <c r="DZ594" s="276"/>
      <c r="EA594" s="276"/>
      <c r="EB594" s="276"/>
      <c r="EC594" s="276"/>
      <c r="ED594" s="276"/>
      <c r="EE594" s="276"/>
      <c r="EF594" s="276"/>
      <c r="EG594" s="276"/>
      <c r="EH594" s="276"/>
      <c r="EI594" s="276"/>
      <c r="EJ594" s="276"/>
      <c r="EK594" s="276"/>
      <c r="EL594" s="276"/>
      <c r="EM594" s="276"/>
      <c r="EN594" s="276"/>
      <c r="EO594" s="276"/>
      <c r="EP594" s="276"/>
      <c r="EQ594" s="276"/>
      <c r="ER594" s="276"/>
      <c r="ES594" s="276"/>
      <c r="ET594" s="276"/>
    </row>
    <row r="595" spans="41:150" x14ac:dyDescent="0.25">
      <c r="AO595" s="276"/>
      <c r="AP595" s="276"/>
      <c r="BS595" s="276"/>
      <c r="BT595" s="277"/>
      <c r="BU595" s="276"/>
      <c r="BV595" s="277"/>
      <c r="BW595" s="276"/>
      <c r="BX595" s="277"/>
      <c r="BY595" s="276"/>
      <c r="BZ595" s="276"/>
      <c r="CA595" s="277"/>
      <c r="CB595" s="276"/>
      <c r="CC595" s="276"/>
      <c r="CD595" s="276"/>
      <c r="CE595" s="276"/>
      <c r="CF595" s="276"/>
      <c r="CG595" s="276"/>
      <c r="CH595" s="276"/>
      <c r="CI595" s="277"/>
      <c r="CJ595" s="276"/>
      <c r="CK595" s="277"/>
      <c r="CL595" s="276"/>
      <c r="CM595" s="277"/>
      <c r="CN595" s="276"/>
      <c r="CO595" s="277"/>
      <c r="CP595" s="276"/>
      <c r="CQ595" s="277"/>
      <c r="CR595" s="276"/>
      <c r="CS595" s="276"/>
      <c r="CT595" s="277"/>
      <c r="CU595" s="276"/>
      <c r="CV595" s="276"/>
      <c r="CW595" s="277"/>
      <c r="CX595" s="276"/>
      <c r="CY595" s="276"/>
      <c r="CZ595" s="276"/>
      <c r="DA595" s="276"/>
      <c r="DB595" s="277"/>
      <c r="DC595" s="276"/>
      <c r="DD595" s="276"/>
      <c r="DE595" s="277"/>
      <c r="DF595" s="276"/>
      <c r="DG595" s="276"/>
      <c r="DH595" s="277"/>
      <c r="DI595" s="276"/>
      <c r="DJ595" s="276"/>
      <c r="DK595" s="276"/>
      <c r="DL595" s="276"/>
      <c r="DM595" s="277"/>
      <c r="DN595" s="276"/>
      <c r="DO595" s="276"/>
      <c r="DP595" s="277"/>
      <c r="DQ595" s="276"/>
      <c r="DR595" s="276"/>
      <c r="DS595" s="276"/>
      <c r="DT595" s="276"/>
      <c r="DU595" s="276"/>
      <c r="DV595" s="276"/>
      <c r="DW595" s="276"/>
      <c r="DX595" s="276"/>
      <c r="DY595" s="276"/>
      <c r="DZ595" s="276"/>
      <c r="EA595" s="276"/>
      <c r="EB595" s="276"/>
      <c r="EC595" s="276"/>
      <c r="ED595" s="276"/>
      <c r="EE595" s="276"/>
      <c r="EF595" s="276"/>
      <c r="EG595" s="276"/>
      <c r="EH595" s="276"/>
      <c r="EI595" s="276"/>
      <c r="EJ595" s="276"/>
      <c r="EK595" s="276"/>
      <c r="EL595" s="276"/>
      <c r="EM595" s="276"/>
      <c r="EN595" s="276"/>
      <c r="EO595" s="276"/>
      <c r="EP595" s="276"/>
      <c r="EQ595" s="276"/>
      <c r="ER595" s="276"/>
      <c r="ES595" s="276"/>
      <c r="ET595" s="276"/>
    </row>
    <row r="596" spans="41:150" x14ac:dyDescent="0.25">
      <c r="AO596" s="276"/>
      <c r="AP596" s="276"/>
      <c r="BS596" s="276"/>
      <c r="BT596" s="277"/>
      <c r="BU596" s="276"/>
      <c r="BV596" s="277"/>
      <c r="BW596" s="276"/>
      <c r="BX596" s="277"/>
      <c r="BY596" s="276"/>
      <c r="BZ596" s="276"/>
      <c r="CA596" s="277"/>
      <c r="CB596" s="276"/>
      <c r="CC596" s="276"/>
      <c r="CD596" s="276"/>
      <c r="CE596" s="276"/>
      <c r="CF596" s="276"/>
      <c r="CG596" s="276"/>
      <c r="CH596" s="276"/>
      <c r="CI596" s="277"/>
      <c r="CJ596" s="276"/>
      <c r="CK596" s="277"/>
      <c r="CL596" s="276"/>
      <c r="CM596" s="277"/>
      <c r="CN596" s="276"/>
      <c r="CO596" s="277"/>
      <c r="CP596" s="276"/>
      <c r="CQ596" s="277"/>
      <c r="CR596" s="276"/>
      <c r="CS596" s="276"/>
      <c r="CT596" s="277"/>
      <c r="CU596" s="276"/>
      <c r="CV596" s="276"/>
      <c r="CW596" s="277"/>
      <c r="CX596" s="276"/>
      <c r="CY596" s="276"/>
      <c r="CZ596" s="276"/>
      <c r="DA596" s="276"/>
      <c r="DB596" s="277"/>
      <c r="DC596" s="276"/>
      <c r="DD596" s="276"/>
      <c r="DE596" s="277"/>
      <c r="DF596" s="276"/>
      <c r="DG596" s="276"/>
      <c r="DH596" s="277"/>
      <c r="DI596" s="276"/>
      <c r="DJ596" s="276"/>
      <c r="DK596" s="276"/>
      <c r="DL596" s="276"/>
      <c r="DM596" s="277"/>
      <c r="DN596" s="276"/>
      <c r="DO596" s="276"/>
      <c r="DP596" s="277"/>
      <c r="DQ596" s="276"/>
      <c r="DR596" s="276"/>
      <c r="DS596" s="276"/>
      <c r="DT596" s="276"/>
      <c r="DU596" s="276"/>
      <c r="DV596" s="276"/>
      <c r="DW596" s="276"/>
      <c r="DX596" s="276"/>
      <c r="DY596" s="276"/>
      <c r="DZ596" s="276"/>
      <c r="EA596" s="276"/>
      <c r="EB596" s="276"/>
      <c r="EC596" s="276"/>
      <c r="ED596" s="276"/>
      <c r="EE596" s="276"/>
      <c r="EF596" s="276"/>
      <c r="EG596" s="276"/>
      <c r="EH596" s="276"/>
      <c r="EI596" s="276"/>
      <c r="EJ596" s="276"/>
      <c r="EK596" s="276"/>
      <c r="EL596" s="276"/>
      <c r="EM596" s="276"/>
      <c r="EN596" s="276"/>
      <c r="EO596" s="276"/>
      <c r="EP596" s="276"/>
      <c r="EQ596" s="276"/>
      <c r="ER596" s="276"/>
      <c r="ES596" s="276"/>
      <c r="ET596" s="276"/>
    </row>
    <row r="597" spans="41:150" x14ac:dyDescent="0.25">
      <c r="AO597" s="276"/>
      <c r="AP597" s="276"/>
      <c r="BS597" s="276"/>
      <c r="BT597" s="277"/>
      <c r="BU597" s="276"/>
      <c r="BV597" s="277"/>
      <c r="BW597" s="276"/>
      <c r="BX597" s="277"/>
      <c r="BY597" s="276"/>
      <c r="BZ597" s="276"/>
      <c r="CA597" s="277"/>
      <c r="CB597" s="276"/>
      <c r="CC597" s="276"/>
      <c r="CD597" s="276"/>
      <c r="CE597" s="276"/>
      <c r="CF597" s="276"/>
      <c r="CG597" s="276"/>
      <c r="CH597" s="276"/>
      <c r="CI597" s="277"/>
      <c r="CJ597" s="276"/>
      <c r="CK597" s="277"/>
      <c r="CL597" s="276"/>
      <c r="CM597" s="277"/>
      <c r="CN597" s="276"/>
      <c r="CO597" s="277"/>
      <c r="CP597" s="276"/>
      <c r="CQ597" s="277"/>
      <c r="CR597" s="276"/>
      <c r="CS597" s="276"/>
      <c r="CT597" s="277"/>
      <c r="CU597" s="276"/>
      <c r="CV597" s="276"/>
      <c r="CW597" s="277"/>
      <c r="CX597" s="276"/>
      <c r="CY597" s="276"/>
      <c r="CZ597" s="276"/>
      <c r="DA597" s="276"/>
      <c r="DB597" s="277"/>
      <c r="DC597" s="276"/>
      <c r="DD597" s="276"/>
      <c r="DE597" s="277"/>
      <c r="DF597" s="276"/>
      <c r="DG597" s="276"/>
      <c r="DH597" s="277"/>
      <c r="DI597" s="276"/>
      <c r="DJ597" s="276"/>
      <c r="DK597" s="276"/>
      <c r="DL597" s="276"/>
      <c r="DM597" s="277"/>
      <c r="DN597" s="276"/>
      <c r="DO597" s="276"/>
      <c r="DP597" s="277"/>
      <c r="DQ597" s="276"/>
      <c r="DR597" s="276"/>
      <c r="DS597" s="276"/>
      <c r="DT597" s="276"/>
      <c r="DU597" s="276"/>
      <c r="DV597" s="276"/>
      <c r="DW597" s="276"/>
      <c r="DX597" s="276"/>
      <c r="DY597" s="276"/>
      <c r="DZ597" s="276"/>
      <c r="EA597" s="276"/>
      <c r="EB597" s="276"/>
      <c r="EC597" s="276"/>
      <c r="ED597" s="276"/>
      <c r="EE597" s="276"/>
      <c r="EF597" s="276"/>
      <c r="EG597" s="276"/>
      <c r="EH597" s="276"/>
      <c r="EI597" s="276"/>
      <c r="EJ597" s="276"/>
      <c r="EK597" s="276"/>
      <c r="EL597" s="276"/>
      <c r="EM597" s="276"/>
      <c r="EN597" s="276"/>
      <c r="EO597" s="276"/>
      <c r="EP597" s="276"/>
      <c r="EQ597" s="276"/>
      <c r="ER597" s="276"/>
      <c r="ES597" s="276"/>
      <c r="ET597" s="276"/>
    </row>
    <row r="598" spans="41:150" x14ac:dyDescent="0.25">
      <c r="AO598" s="276"/>
      <c r="AP598" s="276"/>
      <c r="BS598" s="276"/>
      <c r="BT598" s="277"/>
      <c r="BU598" s="276"/>
      <c r="BV598" s="277"/>
      <c r="BW598" s="276"/>
      <c r="BX598" s="277"/>
      <c r="BY598" s="276"/>
      <c r="BZ598" s="276"/>
      <c r="CA598" s="277"/>
      <c r="CB598" s="276"/>
      <c r="CC598" s="276"/>
      <c r="CD598" s="276"/>
      <c r="CE598" s="276"/>
      <c r="CF598" s="276"/>
      <c r="CG598" s="276"/>
      <c r="CH598" s="276"/>
      <c r="CI598" s="277"/>
      <c r="CJ598" s="276"/>
      <c r="CK598" s="277"/>
      <c r="CL598" s="276"/>
      <c r="CM598" s="277"/>
      <c r="CN598" s="276"/>
      <c r="CO598" s="277"/>
      <c r="CP598" s="276"/>
      <c r="CQ598" s="277"/>
      <c r="CR598" s="276"/>
      <c r="CS598" s="276"/>
      <c r="CT598" s="277"/>
      <c r="CU598" s="276"/>
      <c r="CV598" s="276"/>
      <c r="CW598" s="277"/>
      <c r="CX598" s="276"/>
      <c r="CY598" s="276"/>
      <c r="CZ598" s="276"/>
      <c r="DA598" s="276"/>
      <c r="DB598" s="277"/>
      <c r="DC598" s="276"/>
      <c r="DD598" s="276"/>
      <c r="DE598" s="277"/>
      <c r="DF598" s="276"/>
      <c r="DG598" s="276"/>
      <c r="DH598" s="277"/>
      <c r="DI598" s="276"/>
      <c r="DJ598" s="276"/>
      <c r="DK598" s="276"/>
      <c r="DL598" s="276"/>
      <c r="DM598" s="277"/>
      <c r="DN598" s="276"/>
      <c r="DO598" s="276"/>
      <c r="DP598" s="277"/>
      <c r="DQ598" s="276"/>
      <c r="DR598" s="276"/>
      <c r="DS598" s="276"/>
      <c r="DT598" s="276"/>
      <c r="DU598" s="276"/>
      <c r="DV598" s="276"/>
      <c r="DW598" s="276"/>
      <c r="DX598" s="276"/>
      <c r="DY598" s="276"/>
      <c r="DZ598" s="276"/>
      <c r="EA598" s="276"/>
      <c r="EB598" s="276"/>
      <c r="EC598" s="276"/>
      <c r="ED598" s="276"/>
      <c r="EE598" s="276"/>
      <c r="EF598" s="276"/>
      <c r="EG598" s="276"/>
      <c r="EH598" s="276"/>
      <c r="EI598" s="276"/>
      <c r="EJ598" s="276"/>
      <c r="EK598" s="276"/>
      <c r="EL598" s="276"/>
      <c r="EM598" s="276"/>
      <c r="EN598" s="276"/>
      <c r="EO598" s="276"/>
      <c r="EP598" s="276"/>
      <c r="EQ598" s="276"/>
      <c r="ER598" s="276"/>
      <c r="ES598" s="276"/>
      <c r="ET598" s="276"/>
    </row>
    <row r="599" spans="41:150" x14ac:dyDescent="0.25">
      <c r="AO599" s="276"/>
      <c r="AP599" s="276"/>
      <c r="BS599" s="276"/>
      <c r="BT599" s="277"/>
      <c r="BU599" s="276"/>
      <c r="BV599" s="277"/>
      <c r="BW599" s="276"/>
      <c r="BX599" s="277"/>
      <c r="BY599" s="276"/>
      <c r="BZ599" s="276"/>
      <c r="CA599" s="277"/>
      <c r="CB599" s="276"/>
      <c r="CC599" s="276"/>
      <c r="CD599" s="276"/>
      <c r="CE599" s="276"/>
      <c r="CF599" s="276"/>
      <c r="CG599" s="276"/>
      <c r="CH599" s="276"/>
      <c r="CI599" s="277"/>
      <c r="CJ599" s="276"/>
      <c r="CK599" s="277"/>
      <c r="CL599" s="276"/>
      <c r="CM599" s="277"/>
      <c r="CN599" s="276"/>
      <c r="CO599" s="277"/>
      <c r="CP599" s="276"/>
      <c r="CQ599" s="277"/>
      <c r="CR599" s="276"/>
      <c r="CS599" s="276"/>
      <c r="CT599" s="277"/>
      <c r="CU599" s="276"/>
      <c r="CV599" s="276"/>
      <c r="CW599" s="277"/>
      <c r="CX599" s="276"/>
      <c r="CY599" s="276"/>
      <c r="CZ599" s="276"/>
      <c r="DA599" s="276"/>
      <c r="DB599" s="277"/>
      <c r="DC599" s="276"/>
      <c r="DD599" s="276"/>
      <c r="DE599" s="277"/>
      <c r="DF599" s="276"/>
      <c r="DG599" s="276"/>
      <c r="DH599" s="277"/>
      <c r="DI599" s="276"/>
      <c r="DJ599" s="276"/>
      <c r="DK599" s="276"/>
      <c r="DL599" s="276"/>
      <c r="DM599" s="277"/>
      <c r="DN599" s="276"/>
      <c r="DO599" s="276"/>
      <c r="DP599" s="277"/>
      <c r="DQ599" s="276"/>
      <c r="DR599" s="276"/>
      <c r="DS599" s="276"/>
      <c r="DT599" s="276"/>
      <c r="DU599" s="276"/>
      <c r="DV599" s="276"/>
      <c r="DW599" s="276"/>
      <c r="DX599" s="276"/>
      <c r="DY599" s="276"/>
      <c r="DZ599" s="276"/>
      <c r="EA599" s="276"/>
      <c r="EB599" s="276"/>
      <c r="EC599" s="276"/>
      <c r="ED599" s="276"/>
      <c r="EE599" s="276"/>
      <c r="EF599" s="276"/>
      <c r="EG599" s="276"/>
      <c r="EH599" s="276"/>
      <c r="EI599" s="276"/>
      <c r="EJ599" s="276"/>
      <c r="EK599" s="276"/>
      <c r="EL599" s="276"/>
      <c r="EM599" s="276"/>
      <c r="EN599" s="276"/>
      <c r="EO599" s="276"/>
      <c r="EP599" s="276"/>
      <c r="EQ599" s="276"/>
      <c r="ER599" s="276"/>
      <c r="ES599" s="276"/>
      <c r="ET599" s="276"/>
    </row>
    <row r="600" spans="41:150" x14ac:dyDescent="0.25">
      <c r="AO600" s="276"/>
      <c r="AP600" s="276"/>
      <c r="BS600" s="276"/>
      <c r="BT600" s="277"/>
      <c r="BU600" s="276"/>
      <c r="BV600" s="277"/>
      <c r="BW600" s="276"/>
      <c r="BX600" s="277"/>
      <c r="BY600" s="276"/>
      <c r="BZ600" s="276"/>
      <c r="CA600" s="277"/>
      <c r="CB600" s="276"/>
      <c r="CC600" s="276"/>
      <c r="CD600" s="276"/>
      <c r="CE600" s="276"/>
      <c r="CF600" s="276"/>
      <c r="CG600" s="276"/>
      <c r="CH600" s="276"/>
      <c r="CI600" s="277"/>
      <c r="CJ600" s="276"/>
      <c r="CK600" s="277"/>
      <c r="CL600" s="276"/>
      <c r="CM600" s="277"/>
      <c r="CN600" s="276"/>
      <c r="CO600" s="277"/>
      <c r="CP600" s="276"/>
      <c r="CQ600" s="277"/>
      <c r="CR600" s="276"/>
      <c r="CS600" s="276"/>
      <c r="CT600" s="277"/>
      <c r="CU600" s="276"/>
      <c r="CV600" s="276"/>
      <c r="CW600" s="277"/>
      <c r="CX600" s="276"/>
      <c r="CY600" s="276"/>
      <c r="CZ600" s="276"/>
      <c r="DA600" s="276"/>
      <c r="DB600" s="277"/>
      <c r="DC600" s="276"/>
      <c r="DD600" s="276"/>
      <c r="DE600" s="277"/>
      <c r="DF600" s="276"/>
      <c r="DG600" s="276"/>
      <c r="DH600" s="277"/>
      <c r="DI600" s="276"/>
      <c r="DJ600" s="276"/>
      <c r="DK600" s="276"/>
      <c r="DL600" s="276"/>
      <c r="DM600" s="277"/>
      <c r="DN600" s="276"/>
      <c r="DO600" s="276"/>
      <c r="DP600" s="277"/>
      <c r="DQ600" s="276"/>
      <c r="DR600" s="276"/>
      <c r="DS600" s="276"/>
      <c r="DT600" s="276"/>
      <c r="DU600" s="276"/>
      <c r="DV600" s="276"/>
      <c r="DW600" s="276"/>
      <c r="DX600" s="276"/>
      <c r="DY600" s="276"/>
      <c r="DZ600" s="276"/>
      <c r="EA600" s="276"/>
      <c r="EB600" s="276"/>
      <c r="EC600" s="276"/>
      <c r="ED600" s="276"/>
      <c r="EE600" s="276"/>
      <c r="EF600" s="276"/>
      <c r="EG600" s="276"/>
      <c r="EH600" s="276"/>
      <c r="EI600" s="276"/>
      <c r="EJ600" s="276"/>
      <c r="EK600" s="276"/>
      <c r="EL600" s="276"/>
      <c r="EM600" s="276"/>
      <c r="EN600" s="276"/>
      <c r="EO600" s="276"/>
      <c r="EP600" s="276"/>
      <c r="EQ600" s="276"/>
      <c r="ER600" s="276"/>
      <c r="ES600" s="276"/>
      <c r="ET600" s="276"/>
    </row>
    <row r="601" spans="41:150" x14ac:dyDescent="0.25">
      <c r="AO601" s="276"/>
      <c r="AP601" s="276"/>
      <c r="BS601" s="276"/>
      <c r="BT601" s="277"/>
      <c r="BU601" s="276"/>
      <c r="BV601" s="277"/>
      <c r="BW601" s="276"/>
      <c r="BX601" s="277"/>
      <c r="BY601" s="276"/>
      <c r="BZ601" s="276"/>
      <c r="CA601" s="277"/>
      <c r="CB601" s="276"/>
      <c r="CC601" s="276"/>
      <c r="CD601" s="276"/>
      <c r="CE601" s="276"/>
      <c r="CF601" s="276"/>
      <c r="CG601" s="276"/>
      <c r="CH601" s="276"/>
      <c r="CI601" s="277"/>
      <c r="CJ601" s="276"/>
      <c r="CK601" s="277"/>
      <c r="CL601" s="276"/>
      <c r="CM601" s="277"/>
      <c r="CN601" s="276"/>
      <c r="CO601" s="277"/>
      <c r="CP601" s="276"/>
      <c r="CQ601" s="277"/>
      <c r="CR601" s="276"/>
      <c r="CS601" s="276"/>
      <c r="CT601" s="277"/>
      <c r="CU601" s="276"/>
      <c r="CV601" s="276"/>
      <c r="CW601" s="277"/>
      <c r="CX601" s="276"/>
      <c r="CY601" s="276"/>
      <c r="CZ601" s="276"/>
      <c r="DA601" s="276"/>
      <c r="DB601" s="277"/>
      <c r="DC601" s="276"/>
      <c r="DD601" s="276"/>
      <c r="DE601" s="277"/>
      <c r="DF601" s="276"/>
      <c r="DG601" s="276"/>
      <c r="DH601" s="277"/>
      <c r="DI601" s="276"/>
      <c r="DJ601" s="276"/>
      <c r="DK601" s="276"/>
      <c r="DL601" s="276"/>
      <c r="DM601" s="277"/>
      <c r="DN601" s="276"/>
      <c r="DO601" s="276"/>
      <c r="DP601" s="277"/>
      <c r="DQ601" s="276"/>
      <c r="DR601" s="276"/>
      <c r="DS601" s="276"/>
      <c r="DT601" s="276"/>
      <c r="DU601" s="276"/>
      <c r="DV601" s="276"/>
      <c r="DW601" s="276"/>
      <c r="DX601" s="276"/>
      <c r="DY601" s="276"/>
      <c r="DZ601" s="276"/>
      <c r="EA601" s="276"/>
      <c r="EB601" s="276"/>
      <c r="EC601" s="276"/>
      <c r="ED601" s="276"/>
      <c r="EE601" s="276"/>
      <c r="EF601" s="276"/>
      <c r="EG601" s="276"/>
      <c r="EH601" s="276"/>
      <c r="EI601" s="276"/>
      <c r="EJ601" s="276"/>
      <c r="EK601" s="276"/>
      <c r="EL601" s="276"/>
      <c r="EM601" s="276"/>
      <c r="EN601" s="276"/>
      <c r="EO601" s="276"/>
      <c r="EP601" s="276"/>
      <c r="EQ601" s="276"/>
      <c r="ER601" s="276"/>
      <c r="ES601" s="276"/>
      <c r="ET601" s="276"/>
    </row>
    <row r="602" spans="41:150" x14ac:dyDescent="0.25">
      <c r="AO602" s="276"/>
      <c r="AP602" s="276"/>
      <c r="BS602" s="276"/>
      <c r="BT602" s="277"/>
      <c r="BU602" s="276"/>
      <c r="BV602" s="277"/>
      <c r="BW602" s="276"/>
      <c r="BX602" s="277"/>
      <c r="BY602" s="276"/>
      <c r="BZ602" s="276"/>
      <c r="CA602" s="277"/>
      <c r="CB602" s="276"/>
      <c r="CC602" s="276"/>
      <c r="CD602" s="276"/>
      <c r="CE602" s="276"/>
      <c r="CF602" s="276"/>
      <c r="CG602" s="276"/>
      <c r="CH602" s="276"/>
      <c r="CI602" s="277"/>
      <c r="CJ602" s="276"/>
      <c r="CK602" s="277"/>
      <c r="CL602" s="276"/>
      <c r="CM602" s="277"/>
      <c r="CN602" s="276"/>
      <c r="CO602" s="277"/>
      <c r="CP602" s="276"/>
      <c r="CQ602" s="277"/>
      <c r="CR602" s="276"/>
      <c r="CS602" s="276"/>
      <c r="CT602" s="277"/>
      <c r="CU602" s="276"/>
      <c r="CV602" s="276"/>
      <c r="CW602" s="277"/>
      <c r="CX602" s="276"/>
      <c r="CY602" s="276"/>
      <c r="CZ602" s="276"/>
      <c r="DA602" s="276"/>
      <c r="DB602" s="277"/>
      <c r="DC602" s="276"/>
      <c r="DD602" s="276"/>
      <c r="DE602" s="277"/>
      <c r="DF602" s="276"/>
      <c r="DG602" s="276"/>
      <c r="DH602" s="277"/>
      <c r="DI602" s="276"/>
      <c r="DJ602" s="276"/>
      <c r="DK602" s="276"/>
      <c r="DL602" s="276"/>
      <c r="DM602" s="277"/>
      <c r="DN602" s="276"/>
      <c r="DO602" s="276"/>
      <c r="DP602" s="277"/>
      <c r="DQ602" s="276"/>
      <c r="DR602" s="276"/>
      <c r="DS602" s="276"/>
      <c r="DT602" s="276"/>
      <c r="DU602" s="276"/>
      <c r="DV602" s="276"/>
      <c r="DW602" s="276"/>
      <c r="DX602" s="276"/>
      <c r="DY602" s="276"/>
      <c r="DZ602" s="276"/>
      <c r="EA602" s="276"/>
      <c r="EB602" s="276"/>
      <c r="EC602" s="276"/>
      <c r="ED602" s="276"/>
      <c r="EE602" s="276"/>
      <c r="EF602" s="276"/>
      <c r="EG602" s="276"/>
      <c r="EH602" s="276"/>
      <c r="EI602" s="276"/>
      <c r="EJ602" s="276"/>
      <c r="EK602" s="276"/>
      <c r="EL602" s="276"/>
      <c r="EM602" s="276"/>
      <c r="EN602" s="276"/>
      <c r="EO602" s="276"/>
      <c r="EP602" s="276"/>
      <c r="EQ602" s="276"/>
      <c r="ER602" s="276"/>
      <c r="ES602" s="276"/>
      <c r="ET602" s="276"/>
    </row>
    <row r="603" spans="41:150" x14ac:dyDescent="0.25">
      <c r="AO603" s="276"/>
      <c r="AP603" s="276"/>
      <c r="BS603" s="276"/>
      <c r="BT603" s="277"/>
      <c r="BU603" s="276"/>
      <c r="BV603" s="277"/>
      <c r="BW603" s="276"/>
      <c r="BX603" s="277"/>
      <c r="BY603" s="276"/>
      <c r="BZ603" s="276"/>
      <c r="CA603" s="277"/>
      <c r="CB603" s="276"/>
      <c r="CC603" s="276"/>
      <c r="CD603" s="276"/>
      <c r="CE603" s="276"/>
      <c r="CF603" s="276"/>
      <c r="CG603" s="276"/>
      <c r="CH603" s="276"/>
      <c r="CI603" s="277"/>
      <c r="CJ603" s="276"/>
      <c r="CK603" s="277"/>
      <c r="CL603" s="276"/>
      <c r="CM603" s="277"/>
      <c r="CN603" s="276"/>
      <c r="CO603" s="277"/>
      <c r="CP603" s="276"/>
      <c r="CQ603" s="277"/>
      <c r="CR603" s="276"/>
      <c r="CS603" s="276"/>
      <c r="CT603" s="277"/>
      <c r="CU603" s="276"/>
      <c r="CV603" s="276"/>
      <c r="CW603" s="277"/>
      <c r="CX603" s="276"/>
      <c r="CY603" s="276"/>
      <c r="CZ603" s="276"/>
      <c r="DA603" s="276"/>
      <c r="DB603" s="277"/>
      <c r="DC603" s="276"/>
      <c r="DD603" s="276"/>
      <c r="DE603" s="277"/>
      <c r="DF603" s="276"/>
      <c r="DG603" s="276"/>
      <c r="DH603" s="277"/>
      <c r="DI603" s="276"/>
      <c r="DJ603" s="276"/>
      <c r="DK603" s="276"/>
      <c r="DL603" s="276"/>
      <c r="DM603" s="277"/>
      <c r="DN603" s="276"/>
      <c r="DO603" s="276"/>
      <c r="DP603" s="277"/>
      <c r="DQ603" s="276"/>
      <c r="DR603" s="276"/>
      <c r="DS603" s="276"/>
      <c r="DT603" s="276"/>
      <c r="DU603" s="276"/>
      <c r="DV603" s="276"/>
      <c r="DW603" s="276"/>
      <c r="DX603" s="276"/>
      <c r="DY603" s="276"/>
      <c r="DZ603" s="276"/>
      <c r="EA603" s="276"/>
      <c r="EB603" s="276"/>
      <c r="EC603" s="276"/>
      <c r="ED603" s="276"/>
      <c r="EE603" s="276"/>
      <c r="EF603" s="276"/>
      <c r="EG603" s="276"/>
      <c r="EH603" s="276"/>
      <c r="EI603" s="276"/>
      <c r="EJ603" s="276"/>
      <c r="EK603" s="276"/>
      <c r="EL603" s="276"/>
      <c r="EM603" s="276"/>
      <c r="EN603" s="276"/>
      <c r="EO603" s="276"/>
      <c r="EP603" s="276"/>
      <c r="EQ603" s="276"/>
      <c r="ER603" s="276"/>
      <c r="ES603" s="276"/>
      <c r="ET603" s="276"/>
    </row>
    <row r="604" spans="41:150" x14ac:dyDescent="0.25">
      <c r="AO604" s="276"/>
      <c r="AP604" s="276"/>
      <c r="BS604" s="276"/>
      <c r="BT604" s="277"/>
      <c r="BU604" s="276"/>
      <c r="BV604" s="277"/>
      <c r="BW604" s="276"/>
      <c r="BX604" s="277"/>
      <c r="BY604" s="276"/>
      <c r="BZ604" s="276"/>
      <c r="CA604" s="277"/>
      <c r="CB604" s="276"/>
      <c r="CC604" s="276"/>
      <c r="CD604" s="276"/>
      <c r="CE604" s="276"/>
      <c r="CF604" s="276"/>
      <c r="CG604" s="276"/>
      <c r="CH604" s="276"/>
      <c r="CI604" s="277"/>
      <c r="CJ604" s="276"/>
      <c r="CK604" s="277"/>
      <c r="CL604" s="276"/>
      <c r="CM604" s="277"/>
      <c r="CN604" s="276"/>
      <c r="CO604" s="277"/>
      <c r="CP604" s="276"/>
      <c r="CQ604" s="277"/>
      <c r="CR604" s="276"/>
      <c r="CS604" s="276"/>
      <c r="CT604" s="277"/>
      <c r="CU604" s="276"/>
      <c r="CV604" s="276"/>
      <c r="CW604" s="277"/>
      <c r="CX604" s="276"/>
      <c r="CY604" s="276"/>
      <c r="CZ604" s="276"/>
      <c r="DA604" s="276"/>
      <c r="DB604" s="277"/>
      <c r="DC604" s="276"/>
      <c r="DD604" s="276"/>
      <c r="DE604" s="277"/>
      <c r="DF604" s="276"/>
      <c r="DG604" s="276"/>
      <c r="DH604" s="277"/>
      <c r="DI604" s="276"/>
      <c r="DJ604" s="276"/>
      <c r="DK604" s="276"/>
      <c r="DL604" s="276"/>
      <c r="DM604" s="277"/>
      <c r="DN604" s="276"/>
      <c r="DO604" s="276"/>
      <c r="DP604" s="277"/>
      <c r="DQ604" s="276"/>
      <c r="DR604" s="276"/>
      <c r="DS604" s="276"/>
      <c r="DT604" s="276"/>
      <c r="DU604" s="276"/>
      <c r="DV604" s="276"/>
      <c r="DW604" s="276"/>
      <c r="DX604" s="276"/>
      <c r="DY604" s="276"/>
      <c r="DZ604" s="276"/>
      <c r="EA604" s="276"/>
      <c r="EB604" s="276"/>
      <c r="EC604" s="276"/>
      <c r="ED604" s="276"/>
      <c r="EE604" s="276"/>
      <c r="EF604" s="276"/>
      <c r="EG604" s="276"/>
      <c r="EH604" s="276"/>
      <c r="EI604" s="276"/>
      <c r="EJ604" s="276"/>
      <c r="EK604" s="276"/>
      <c r="EL604" s="276"/>
      <c r="EM604" s="276"/>
      <c r="EN604" s="276"/>
      <c r="EO604" s="276"/>
      <c r="EP604" s="276"/>
      <c r="EQ604" s="276"/>
      <c r="ER604" s="276"/>
      <c r="ES604" s="276"/>
      <c r="ET604" s="276"/>
    </row>
    <row r="605" spans="41:150" x14ac:dyDescent="0.25">
      <c r="AO605" s="276"/>
      <c r="AP605" s="276"/>
      <c r="BS605" s="276"/>
      <c r="BT605" s="277"/>
      <c r="BU605" s="276"/>
      <c r="BV605" s="277"/>
      <c r="BW605" s="276"/>
      <c r="BX605" s="277"/>
      <c r="BY605" s="276"/>
      <c r="BZ605" s="276"/>
      <c r="CA605" s="277"/>
      <c r="CB605" s="276"/>
      <c r="CC605" s="276"/>
      <c r="CD605" s="276"/>
      <c r="CE605" s="276"/>
      <c r="CF605" s="276"/>
      <c r="CG605" s="276"/>
      <c r="CH605" s="276"/>
      <c r="CI605" s="277"/>
      <c r="CJ605" s="276"/>
      <c r="CK605" s="277"/>
      <c r="CL605" s="276"/>
      <c r="CM605" s="277"/>
      <c r="CN605" s="276"/>
      <c r="CO605" s="277"/>
      <c r="CP605" s="276"/>
      <c r="CQ605" s="277"/>
      <c r="CR605" s="276"/>
      <c r="CS605" s="276"/>
      <c r="CT605" s="277"/>
      <c r="CU605" s="276"/>
      <c r="CV605" s="276"/>
      <c r="CW605" s="277"/>
      <c r="CX605" s="276"/>
      <c r="CY605" s="276"/>
      <c r="CZ605" s="276"/>
      <c r="DA605" s="276"/>
      <c r="DB605" s="277"/>
      <c r="DC605" s="276"/>
      <c r="DD605" s="276"/>
      <c r="DE605" s="277"/>
      <c r="DF605" s="276"/>
      <c r="DG605" s="276"/>
      <c r="DH605" s="277"/>
      <c r="DI605" s="276"/>
      <c r="DJ605" s="276"/>
      <c r="DK605" s="276"/>
      <c r="DL605" s="276"/>
      <c r="DM605" s="277"/>
      <c r="DN605" s="276"/>
      <c r="DO605" s="276"/>
      <c r="DP605" s="277"/>
      <c r="DQ605" s="276"/>
      <c r="DR605" s="276"/>
      <c r="DS605" s="276"/>
      <c r="DT605" s="276"/>
      <c r="DU605" s="276"/>
      <c r="DV605" s="276"/>
      <c r="DW605" s="276"/>
      <c r="DX605" s="276"/>
      <c r="DY605" s="276"/>
      <c r="DZ605" s="276"/>
      <c r="EA605" s="276"/>
      <c r="EB605" s="276"/>
      <c r="EC605" s="276"/>
      <c r="ED605" s="276"/>
      <c r="EE605" s="276"/>
      <c r="EF605" s="276"/>
      <c r="EG605" s="276"/>
      <c r="EH605" s="276"/>
      <c r="EI605" s="276"/>
      <c r="EJ605" s="276"/>
      <c r="EK605" s="276"/>
      <c r="EL605" s="276"/>
      <c r="EM605" s="276"/>
      <c r="EN605" s="276"/>
      <c r="EO605" s="276"/>
      <c r="EP605" s="276"/>
      <c r="EQ605" s="276"/>
      <c r="ER605" s="276"/>
      <c r="ES605" s="276"/>
      <c r="ET605" s="276"/>
    </row>
    <row r="606" spans="41:150" x14ac:dyDescent="0.25">
      <c r="AO606" s="276"/>
      <c r="AP606" s="276"/>
      <c r="BS606" s="276"/>
      <c r="BT606" s="277"/>
      <c r="BU606" s="276"/>
      <c r="BV606" s="277"/>
      <c r="BW606" s="276"/>
      <c r="BX606" s="277"/>
      <c r="BY606" s="276"/>
      <c r="BZ606" s="276"/>
      <c r="CA606" s="277"/>
      <c r="CB606" s="276"/>
      <c r="CC606" s="276"/>
      <c r="CD606" s="276"/>
      <c r="CE606" s="276"/>
      <c r="CF606" s="276"/>
      <c r="CG606" s="276"/>
      <c r="CH606" s="276"/>
      <c r="CI606" s="277"/>
      <c r="CJ606" s="276"/>
      <c r="CK606" s="277"/>
      <c r="CL606" s="276"/>
      <c r="CM606" s="277"/>
      <c r="CN606" s="276"/>
      <c r="CO606" s="277"/>
      <c r="CP606" s="276"/>
      <c r="CQ606" s="277"/>
      <c r="CR606" s="276"/>
      <c r="CS606" s="276"/>
      <c r="CT606" s="277"/>
      <c r="CU606" s="276"/>
      <c r="CV606" s="276"/>
      <c r="CW606" s="277"/>
      <c r="CX606" s="276"/>
      <c r="CY606" s="276"/>
      <c r="CZ606" s="276"/>
      <c r="DA606" s="276"/>
      <c r="DB606" s="277"/>
      <c r="DC606" s="276"/>
      <c r="DD606" s="276"/>
      <c r="DE606" s="277"/>
      <c r="DF606" s="276"/>
      <c r="DG606" s="276"/>
      <c r="DH606" s="277"/>
      <c r="DI606" s="276"/>
      <c r="DJ606" s="276"/>
      <c r="DK606" s="276"/>
      <c r="DL606" s="276"/>
      <c r="DM606" s="277"/>
      <c r="DN606" s="276"/>
      <c r="DO606" s="276"/>
      <c r="DP606" s="277"/>
      <c r="DQ606" s="276"/>
      <c r="DR606" s="276"/>
      <c r="DS606" s="276"/>
      <c r="DT606" s="276"/>
      <c r="DU606" s="276"/>
      <c r="DV606" s="276"/>
      <c r="DW606" s="276"/>
      <c r="DX606" s="276"/>
      <c r="DY606" s="276"/>
      <c r="DZ606" s="276"/>
      <c r="EA606" s="276"/>
      <c r="EB606" s="276"/>
      <c r="EC606" s="276"/>
      <c r="ED606" s="276"/>
      <c r="EE606" s="276"/>
      <c r="EF606" s="276"/>
      <c r="EG606" s="276"/>
      <c r="EH606" s="276"/>
      <c r="EI606" s="276"/>
      <c r="EJ606" s="276"/>
      <c r="EK606" s="276"/>
      <c r="EL606" s="276"/>
      <c r="EM606" s="276"/>
      <c r="EN606" s="276"/>
      <c r="EO606" s="276"/>
      <c r="EP606" s="276"/>
      <c r="EQ606" s="276"/>
      <c r="ER606" s="276"/>
      <c r="ES606" s="276"/>
      <c r="ET606" s="276"/>
    </row>
    <row r="607" spans="41:150" x14ac:dyDescent="0.25">
      <c r="AO607" s="276"/>
      <c r="AP607" s="276"/>
      <c r="BS607" s="276"/>
      <c r="BT607" s="277"/>
      <c r="BU607" s="276"/>
      <c r="BV607" s="277"/>
      <c r="BW607" s="276"/>
      <c r="BX607" s="277"/>
      <c r="BY607" s="276"/>
      <c r="BZ607" s="276"/>
      <c r="CA607" s="277"/>
      <c r="CB607" s="276"/>
      <c r="CC607" s="276"/>
      <c r="CD607" s="276"/>
      <c r="CE607" s="276"/>
      <c r="CF607" s="276"/>
      <c r="CG607" s="276"/>
      <c r="CH607" s="276"/>
      <c r="CI607" s="277"/>
      <c r="CJ607" s="276"/>
      <c r="CK607" s="277"/>
      <c r="CL607" s="276"/>
      <c r="CM607" s="277"/>
      <c r="CN607" s="276"/>
      <c r="CO607" s="277"/>
      <c r="CP607" s="276"/>
      <c r="CQ607" s="277"/>
      <c r="CR607" s="276"/>
      <c r="CS607" s="276"/>
      <c r="CT607" s="277"/>
      <c r="CU607" s="276"/>
      <c r="CV607" s="276"/>
      <c r="CW607" s="277"/>
      <c r="CX607" s="276"/>
      <c r="CY607" s="276"/>
      <c r="CZ607" s="276"/>
      <c r="DA607" s="276"/>
      <c r="DB607" s="277"/>
      <c r="DC607" s="276"/>
      <c r="DD607" s="276"/>
      <c r="DE607" s="277"/>
      <c r="DF607" s="276"/>
      <c r="DG607" s="276"/>
      <c r="DH607" s="277"/>
      <c r="DI607" s="276"/>
      <c r="DJ607" s="276"/>
      <c r="DK607" s="276"/>
      <c r="DL607" s="276"/>
      <c r="DM607" s="277"/>
      <c r="DN607" s="276"/>
      <c r="DO607" s="276"/>
      <c r="DP607" s="277"/>
      <c r="DQ607" s="276"/>
      <c r="DR607" s="276"/>
      <c r="DS607" s="276"/>
      <c r="DT607" s="276"/>
      <c r="DU607" s="276"/>
      <c r="DV607" s="276"/>
      <c r="DW607" s="276"/>
      <c r="DX607" s="276"/>
      <c r="DY607" s="276"/>
      <c r="DZ607" s="276"/>
      <c r="EA607" s="276"/>
      <c r="EB607" s="276"/>
      <c r="EC607" s="276"/>
      <c r="ED607" s="276"/>
      <c r="EE607" s="276"/>
      <c r="EF607" s="276"/>
      <c r="EG607" s="276"/>
      <c r="EH607" s="276"/>
      <c r="EI607" s="276"/>
      <c r="EJ607" s="276"/>
      <c r="EK607" s="276"/>
      <c r="EL607" s="276"/>
      <c r="EM607" s="276"/>
      <c r="EN607" s="276"/>
      <c r="EO607" s="276"/>
      <c r="EP607" s="276"/>
      <c r="EQ607" s="276"/>
      <c r="ER607" s="276"/>
      <c r="ES607" s="276"/>
      <c r="ET607" s="276"/>
    </row>
    <row r="608" spans="41:150" x14ac:dyDescent="0.25">
      <c r="AO608" s="276"/>
      <c r="AP608" s="276"/>
      <c r="BS608" s="276"/>
      <c r="BT608" s="277"/>
      <c r="BU608" s="276"/>
      <c r="BV608" s="277"/>
      <c r="BW608" s="276"/>
      <c r="BX608" s="277"/>
      <c r="BY608" s="276"/>
      <c r="BZ608" s="276"/>
      <c r="CA608" s="277"/>
      <c r="CB608" s="276"/>
      <c r="CC608" s="276"/>
      <c r="CD608" s="276"/>
      <c r="CE608" s="276"/>
      <c r="CF608" s="276"/>
      <c r="CG608" s="276"/>
      <c r="CH608" s="276"/>
      <c r="CI608" s="277"/>
      <c r="CJ608" s="276"/>
      <c r="CK608" s="277"/>
      <c r="CL608" s="276"/>
      <c r="CM608" s="277"/>
      <c r="CN608" s="276"/>
      <c r="CO608" s="277"/>
      <c r="CP608" s="276"/>
      <c r="CQ608" s="277"/>
      <c r="CR608" s="276"/>
      <c r="CS608" s="276"/>
      <c r="CT608" s="277"/>
      <c r="CU608" s="276"/>
      <c r="CV608" s="276"/>
      <c r="CW608" s="277"/>
      <c r="CX608" s="276"/>
      <c r="CY608" s="276"/>
      <c r="CZ608" s="276"/>
      <c r="DA608" s="276"/>
      <c r="DB608" s="277"/>
      <c r="DC608" s="276"/>
      <c r="DD608" s="276"/>
      <c r="DE608" s="277"/>
      <c r="DF608" s="276"/>
      <c r="DG608" s="276"/>
      <c r="DH608" s="277"/>
      <c r="DI608" s="276"/>
      <c r="DJ608" s="276"/>
      <c r="DK608" s="276"/>
      <c r="DL608" s="276"/>
      <c r="DM608" s="277"/>
      <c r="DN608" s="276"/>
      <c r="DO608" s="276"/>
      <c r="DP608" s="277"/>
      <c r="DQ608" s="276"/>
      <c r="DR608" s="276"/>
      <c r="DS608" s="276"/>
      <c r="DT608" s="276"/>
      <c r="DU608" s="276"/>
      <c r="DV608" s="276"/>
      <c r="DW608" s="276"/>
      <c r="DX608" s="276"/>
      <c r="DY608" s="276"/>
      <c r="DZ608" s="276"/>
      <c r="EA608" s="276"/>
      <c r="EB608" s="276"/>
      <c r="EC608" s="276"/>
      <c r="ED608" s="276"/>
      <c r="EE608" s="276"/>
      <c r="EF608" s="276"/>
      <c r="EG608" s="276"/>
      <c r="EH608" s="276"/>
      <c r="EI608" s="276"/>
      <c r="EJ608" s="276"/>
      <c r="EK608" s="276"/>
      <c r="EL608" s="276"/>
      <c r="EM608" s="276"/>
      <c r="EN608" s="276"/>
      <c r="EO608" s="276"/>
      <c r="EP608" s="276"/>
      <c r="EQ608" s="276"/>
      <c r="ER608" s="276"/>
      <c r="ES608" s="276"/>
      <c r="ET608" s="276"/>
    </row>
    <row r="609" spans="41:150" x14ac:dyDescent="0.25">
      <c r="AO609" s="276"/>
      <c r="AP609" s="276"/>
      <c r="BS609" s="276"/>
      <c r="BT609" s="277"/>
      <c r="BU609" s="276"/>
      <c r="BV609" s="277"/>
      <c r="BW609" s="276"/>
      <c r="BX609" s="277"/>
      <c r="BY609" s="276"/>
      <c r="BZ609" s="276"/>
      <c r="CA609" s="277"/>
      <c r="CB609" s="276"/>
      <c r="CC609" s="276"/>
      <c r="CD609" s="276"/>
      <c r="CE609" s="276"/>
      <c r="CF609" s="276"/>
      <c r="CG609" s="276"/>
      <c r="CH609" s="276"/>
      <c r="CI609" s="277"/>
      <c r="CJ609" s="276"/>
      <c r="CK609" s="277"/>
      <c r="CL609" s="276"/>
      <c r="CM609" s="277"/>
      <c r="CN609" s="276"/>
      <c r="CO609" s="277"/>
      <c r="CP609" s="276"/>
      <c r="CQ609" s="277"/>
      <c r="CR609" s="276"/>
      <c r="CS609" s="276"/>
      <c r="CT609" s="277"/>
      <c r="CU609" s="276"/>
      <c r="CV609" s="276"/>
      <c r="CW609" s="277"/>
      <c r="CX609" s="276"/>
      <c r="CY609" s="276"/>
      <c r="CZ609" s="276"/>
      <c r="DA609" s="276"/>
      <c r="DB609" s="277"/>
      <c r="DC609" s="276"/>
      <c r="DD609" s="276"/>
      <c r="DE609" s="277"/>
      <c r="DF609" s="276"/>
      <c r="DG609" s="276"/>
      <c r="DH609" s="277"/>
      <c r="DI609" s="276"/>
      <c r="DJ609" s="276"/>
      <c r="DK609" s="276"/>
      <c r="DL609" s="276"/>
      <c r="DM609" s="277"/>
      <c r="DN609" s="276"/>
      <c r="DO609" s="276"/>
      <c r="DP609" s="277"/>
      <c r="DQ609" s="276"/>
      <c r="DR609" s="276"/>
      <c r="DS609" s="276"/>
      <c r="DT609" s="276"/>
      <c r="DU609" s="276"/>
      <c r="DV609" s="276"/>
      <c r="DW609" s="276"/>
      <c r="DX609" s="276"/>
      <c r="DY609" s="276"/>
      <c r="DZ609" s="276"/>
      <c r="EA609" s="276"/>
      <c r="EB609" s="276"/>
      <c r="EC609" s="276"/>
      <c r="ED609" s="276"/>
      <c r="EE609" s="276"/>
      <c r="EF609" s="276"/>
      <c r="EG609" s="276"/>
      <c r="EH609" s="276"/>
      <c r="EI609" s="276"/>
      <c r="EJ609" s="276"/>
      <c r="EK609" s="276"/>
      <c r="EL609" s="276"/>
      <c r="EM609" s="276"/>
      <c r="EN609" s="276"/>
      <c r="EO609" s="276"/>
      <c r="EP609" s="276"/>
      <c r="EQ609" s="276"/>
      <c r="ER609" s="276"/>
      <c r="ES609" s="276"/>
      <c r="ET609" s="276"/>
    </row>
    <row r="610" spans="41:150" x14ac:dyDescent="0.25">
      <c r="AO610" s="276"/>
      <c r="AP610" s="276"/>
      <c r="BS610" s="276"/>
      <c r="BT610" s="277"/>
      <c r="BU610" s="276"/>
      <c r="BV610" s="277"/>
      <c r="BW610" s="276"/>
      <c r="BX610" s="277"/>
      <c r="BY610" s="276"/>
      <c r="BZ610" s="276"/>
      <c r="CA610" s="277"/>
      <c r="CB610" s="276"/>
      <c r="CC610" s="276"/>
      <c r="CD610" s="276"/>
      <c r="CE610" s="276"/>
      <c r="CF610" s="276"/>
      <c r="CG610" s="276"/>
      <c r="CH610" s="276"/>
      <c r="CI610" s="277"/>
      <c r="CJ610" s="276"/>
      <c r="CK610" s="277"/>
      <c r="CL610" s="276"/>
      <c r="CM610" s="277"/>
      <c r="CN610" s="276"/>
      <c r="CO610" s="277"/>
      <c r="CP610" s="276"/>
      <c r="CQ610" s="277"/>
      <c r="CR610" s="276"/>
      <c r="CS610" s="276"/>
      <c r="CT610" s="277"/>
      <c r="CU610" s="276"/>
      <c r="CV610" s="276"/>
      <c r="CW610" s="277"/>
      <c r="CX610" s="276"/>
      <c r="CY610" s="276"/>
      <c r="CZ610" s="276"/>
      <c r="DA610" s="276"/>
      <c r="DB610" s="277"/>
      <c r="DC610" s="276"/>
      <c r="DD610" s="276"/>
      <c r="DE610" s="277"/>
      <c r="DF610" s="276"/>
      <c r="DG610" s="276"/>
      <c r="DH610" s="277"/>
      <c r="DI610" s="276"/>
      <c r="DJ610" s="276"/>
      <c r="DK610" s="276"/>
      <c r="DL610" s="276"/>
      <c r="DM610" s="277"/>
      <c r="DN610" s="276"/>
      <c r="DO610" s="276"/>
      <c r="DP610" s="277"/>
      <c r="DQ610" s="276"/>
      <c r="DR610" s="276"/>
      <c r="DS610" s="276"/>
      <c r="DT610" s="276"/>
      <c r="DU610" s="276"/>
      <c r="DV610" s="276"/>
      <c r="DW610" s="276"/>
      <c r="DX610" s="276"/>
      <c r="DY610" s="276"/>
      <c r="DZ610" s="276"/>
      <c r="EA610" s="276"/>
      <c r="EB610" s="276"/>
      <c r="EC610" s="276"/>
      <c r="ED610" s="276"/>
      <c r="EE610" s="276"/>
      <c r="EF610" s="276"/>
      <c r="EG610" s="276"/>
      <c r="EH610" s="276"/>
      <c r="EI610" s="276"/>
      <c r="EJ610" s="276"/>
      <c r="EK610" s="276"/>
      <c r="EL610" s="276"/>
      <c r="EM610" s="276"/>
      <c r="EN610" s="276"/>
      <c r="EO610" s="276"/>
      <c r="EP610" s="276"/>
      <c r="EQ610" s="276"/>
      <c r="ER610" s="276"/>
      <c r="ES610" s="276"/>
      <c r="ET610" s="276"/>
    </row>
    <row r="611" spans="41:150" x14ac:dyDescent="0.25">
      <c r="AO611" s="276"/>
      <c r="AP611" s="276"/>
      <c r="BS611" s="276"/>
      <c r="BT611" s="277"/>
      <c r="BU611" s="276"/>
      <c r="BV611" s="277"/>
      <c r="BW611" s="276"/>
      <c r="BX611" s="277"/>
      <c r="BY611" s="276"/>
      <c r="BZ611" s="276"/>
      <c r="CA611" s="277"/>
      <c r="CB611" s="276"/>
      <c r="CC611" s="276"/>
      <c r="CD611" s="276"/>
      <c r="CE611" s="276"/>
      <c r="CF611" s="276"/>
      <c r="CG611" s="276"/>
      <c r="CH611" s="276"/>
      <c r="CI611" s="277"/>
      <c r="CJ611" s="276"/>
      <c r="CK611" s="277"/>
      <c r="CL611" s="276"/>
      <c r="CM611" s="277"/>
      <c r="CN611" s="276"/>
      <c r="CO611" s="277"/>
      <c r="CP611" s="276"/>
      <c r="CQ611" s="277"/>
      <c r="CR611" s="276"/>
      <c r="CS611" s="276"/>
      <c r="CT611" s="277"/>
      <c r="CU611" s="276"/>
      <c r="CV611" s="276"/>
      <c r="CW611" s="277"/>
      <c r="CX611" s="276"/>
      <c r="CY611" s="276"/>
      <c r="CZ611" s="276"/>
      <c r="DA611" s="276"/>
      <c r="DB611" s="277"/>
      <c r="DC611" s="276"/>
      <c r="DD611" s="276"/>
      <c r="DE611" s="277"/>
      <c r="DF611" s="276"/>
      <c r="DG611" s="276"/>
      <c r="DH611" s="277"/>
      <c r="DI611" s="276"/>
      <c r="DJ611" s="276"/>
      <c r="DK611" s="276"/>
      <c r="DL611" s="276"/>
      <c r="DM611" s="277"/>
      <c r="DN611" s="276"/>
      <c r="DO611" s="276"/>
      <c r="DP611" s="277"/>
      <c r="DQ611" s="276"/>
      <c r="DR611" s="276"/>
      <c r="DS611" s="276"/>
      <c r="DT611" s="276"/>
      <c r="DU611" s="276"/>
      <c r="DV611" s="276"/>
      <c r="DW611" s="276"/>
      <c r="DX611" s="276"/>
      <c r="DY611" s="276"/>
      <c r="DZ611" s="276"/>
      <c r="EA611" s="276"/>
      <c r="EB611" s="276"/>
      <c r="EC611" s="276"/>
      <c r="ED611" s="276"/>
      <c r="EE611" s="276"/>
      <c r="EF611" s="276"/>
      <c r="EG611" s="276"/>
      <c r="EH611" s="276"/>
      <c r="EI611" s="276"/>
      <c r="EJ611" s="276"/>
      <c r="EK611" s="276"/>
      <c r="EL611" s="276"/>
      <c r="EM611" s="276"/>
      <c r="EN611" s="276"/>
      <c r="EO611" s="276"/>
      <c r="EP611" s="276"/>
      <c r="EQ611" s="276"/>
      <c r="ER611" s="276"/>
      <c r="ES611" s="276"/>
      <c r="ET611" s="276"/>
    </row>
    <row r="612" spans="41:150" x14ac:dyDescent="0.25">
      <c r="AO612" s="276"/>
      <c r="AP612" s="276"/>
      <c r="BS612" s="276"/>
      <c r="BT612" s="277"/>
      <c r="BU612" s="276"/>
      <c r="BV612" s="277"/>
      <c r="BW612" s="276"/>
      <c r="BX612" s="277"/>
      <c r="BY612" s="276"/>
      <c r="BZ612" s="276"/>
      <c r="CA612" s="277"/>
      <c r="CB612" s="276"/>
      <c r="CC612" s="276"/>
      <c r="CD612" s="276"/>
      <c r="CE612" s="276"/>
      <c r="CF612" s="276"/>
      <c r="CG612" s="276"/>
      <c r="CH612" s="276"/>
      <c r="CI612" s="277"/>
      <c r="CJ612" s="276"/>
      <c r="CK612" s="277"/>
      <c r="CL612" s="276"/>
      <c r="CM612" s="277"/>
      <c r="CN612" s="276"/>
      <c r="CO612" s="277"/>
      <c r="CP612" s="276"/>
      <c r="CQ612" s="277"/>
      <c r="CR612" s="276"/>
      <c r="CS612" s="276"/>
      <c r="CT612" s="277"/>
      <c r="CU612" s="276"/>
      <c r="CV612" s="276"/>
      <c r="CW612" s="277"/>
      <c r="CX612" s="276"/>
      <c r="CY612" s="276"/>
      <c r="CZ612" s="276"/>
      <c r="DA612" s="276"/>
      <c r="DB612" s="277"/>
      <c r="DC612" s="276"/>
      <c r="DD612" s="276"/>
      <c r="DE612" s="277"/>
      <c r="DF612" s="276"/>
      <c r="DG612" s="276"/>
      <c r="DH612" s="277"/>
      <c r="DI612" s="276"/>
      <c r="DJ612" s="276"/>
      <c r="DK612" s="276"/>
      <c r="DL612" s="276"/>
      <c r="DM612" s="277"/>
      <c r="DN612" s="276"/>
      <c r="DO612" s="276"/>
      <c r="DP612" s="277"/>
      <c r="DQ612" s="276"/>
      <c r="DR612" s="276"/>
      <c r="DS612" s="276"/>
      <c r="DT612" s="276"/>
      <c r="DU612" s="276"/>
      <c r="DV612" s="276"/>
      <c r="DW612" s="276"/>
      <c r="DX612" s="276"/>
      <c r="DY612" s="276"/>
      <c r="DZ612" s="276"/>
      <c r="EA612" s="276"/>
      <c r="EB612" s="276"/>
      <c r="EC612" s="276"/>
      <c r="ED612" s="276"/>
      <c r="EE612" s="276"/>
      <c r="EF612" s="276"/>
      <c r="EG612" s="276"/>
      <c r="EH612" s="276"/>
      <c r="EI612" s="276"/>
      <c r="EJ612" s="276"/>
      <c r="EK612" s="276"/>
      <c r="EL612" s="276"/>
      <c r="EM612" s="276"/>
      <c r="EN612" s="276"/>
      <c r="EO612" s="276"/>
      <c r="EP612" s="276"/>
      <c r="EQ612" s="276"/>
      <c r="ER612" s="276"/>
      <c r="ES612" s="276"/>
      <c r="ET612" s="276"/>
    </row>
    <row r="613" spans="41:150" x14ac:dyDescent="0.25">
      <c r="AO613" s="276"/>
      <c r="AP613" s="276"/>
      <c r="BS613" s="276"/>
      <c r="BT613" s="277"/>
      <c r="BU613" s="276"/>
      <c r="BV613" s="277"/>
      <c r="BW613" s="276"/>
      <c r="BX613" s="277"/>
      <c r="BY613" s="276"/>
      <c r="BZ613" s="276"/>
      <c r="CA613" s="277"/>
      <c r="CB613" s="276"/>
      <c r="CC613" s="276"/>
      <c r="CD613" s="276"/>
      <c r="CE613" s="276"/>
      <c r="CF613" s="276"/>
      <c r="CG613" s="276"/>
      <c r="CH613" s="276"/>
      <c r="CI613" s="277"/>
      <c r="CJ613" s="276"/>
      <c r="CK613" s="277"/>
      <c r="CL613" s="276"/>
      <c r="CM613" s="277"/>
      <c r="CN613" s="276"/>
      <c r="CO613" s="277"/>
      <c r="CP613" s="276"/>
      <c r="CQ613" s="277"/>
      <c r="CR613" s="276"/>
      <c r="CS613" s="276"/>
      <c r="CT613" s="277"/>
      <c r="CU613" s="276"/>
      <c r="CV613" s="276"/>
      <c r="CW613" s="277"/>
      <c r="CX613" s="276"/>
      <c r="CY613" s="276"/>
      <c r="CZ613" s="276"/>
      <c r="DA613" s="276"/>
      <c r="DB613" s="277"/>
      <c r="DC613" s="276"/>
      <c r="DD613" s="276"/>
      <c r="DE613" s="277"/>
      <c r="DF613" s="276"/>
      <c r="DG613" s="276"/>
      <c r="DH613" s="277"/>
      <c r="DI613" s="276"/>
      <c r="DJ613" s="276"/>
      <c r="DK613" s="276"/>
      <c r="DL613" s="276"/>
      <c r="DM613" s="277"/>
      <c r="DN613" s="276"/>
      <c r="DO613" s="276"/>
      <c r="DP613" s="277"/>
      <c r="DQ613" s="276"/>
      <c r="DR613" s="276"/>
      <c r="DS613" s="276"/>
      <c r="DT613" s="276"/>
      <c r="DU613" s="276"/>
      <c r="DV613" s="276"/>
      <c r="DW613" s="276"/>
      <c r="DX613" s="276"/>
      <c r="DY613" s="276"/>
      <c r="DZ613" s="276"/>
      <c r="EA613" s="276"/>
      <c r="EB613" s="276"/>
      <c r="EC613" s="276"/>
      <c r="ED613" s="276"/>
      <c r="EE613" s="276"/>
      <c r="EF613" s="276"/>
      <c r="EG613" s="276"/>
      <c r="EH613" s="276"/>
      <c r="EI613" s="276"/>
      <c r="EJ613" s="276"/>
      <c r="EK613" s="276"/>
      <c r="EL613" s="276"/>
      <c r="EM613" s="276"/>
      <c r="EN613" s="276"/>
      <c r="EO613" s="276"/>
      <c r="EP613" s="276"/>
      <c r="EQ613" s="276"/>
      <c r="ER613" s="276"/>
      <c r="ES613" s="276"/>
      <c r="ET613" s="276"/>
    </row>
    <row r="614" spans="41:150" x14ac:dyDescent="0.25">
      <c r="AO614" s="276"/>
      <c r="AP614" s="276"/>
      <c r="BS614" s="276"/>
      <c r="BT614" s="277"/>
      <c r="BU614" s="276"/>
      <c r="BV614" s="277"/>
      <c r="BW614" s="276"/>
      <c r="BX614" s="277"/>
      <c r="BY614" s="276"/>
      <c r="BZ614" s="276"/>
      <c r="CA614" s="277"/>
      <c r="CB614" s="276"/>
      <c r="CC614" s="276"/>
      <c r="CD614" s="276"/>
      <c r="CE614" s="276"/>
      <c r="CF614" s="276"/>
      <c r="CG614" s="276"/>
      <c r="CH614" s="276"/>
      <c r="CI614" s="277"/>
      <c r="CJ614" s="276"/>
      <c r="CK614" s="277"/>
      <c r="CL614" s="276"/>
      <c r="CM614" s="277"/>
      <c r="CN614" s="276"/>
      <c r="CO614" s="277"/>
      <c r="CP614" s="276"/>
      <c r="CQ614" s="277"/>
      <c r="CR614" s="276"/>
      <c r="CS614" s="276"/>
      <c r="CT614" s="277"/>
      <c r="CU614" s="276"/>
      <c r="CV614" s="276"/>
      <c r="CW614" s="277"/>
      <c r="CX614" s="276"/>
      <c r="CY614" s="276"/>
      <c r="CZ614" s="276"/>
      <c r="DA614" s="276"/>
      <c r="DB614" s="277"/>
      <c r="DC614" s="276"/>
      <c r="DD614" s="276"/>
      <c r="DE614" s="277"/>
      <c r="DF614" s="276"/>
      <c r="DG614" s="276"/>
      <c r="DH614" s="277"/>
      <c r="DI614" s="276"/>
      <c r="DJ614" s="276"/>
      <c r="DK614" s="276"/>
      <c r="DL614" s="276"/>
      <c r="DM614" s="277"/>
      <c r="DN614" s="276"/>
      <c r="DO614" s="276"/>
      <c r="DP614" s="277"/>
      <c r="DQ614" s="276"/>
      <c r="DR614" s="276"/>
      <c r="DS614" s="276"/>
      <c r="DT614" s="276"/>
      <c r="DU614" s="276"/>
      <c r="DV614" s="276"/>
      <c r="DW614" s="276"/>
      <c r="DX614" s="276"/>
      <c r="DY614" s="276"/>
      <c r="DZ614" s="276"/>
      <c r="EA614" s="276"/>
      <c r="EB614" s="276"/>
      <c r="EC614" s="276"/>
      <c r="ED614" s="276"/>
      <c r="EE614" s="276"/>
      <c r="EF614" s="276"/>
      <c r="EG614" s="276"/>
      <c r="EH614" s="276"/>
      <c r="EI614" s="276"/>
      <c r="EJ614" s="276"/>
      <c r="EK614" s="276"/>
      <c r="EL614" s="276"/>
      <c r="EM614" s="276"/>
      <c r="EN614" s="276"/>
      <c r="EO614" s="276"/>
      <c r="EP614" s="276"/>
      <c r="EQ614" s="276"/>
      <c r="ER614" s="276"/>
      <c r="ES614" s="276"/>
      <c r="ET614" s="276"/>
    </row>
    <row r="615" spans="41:150" x14ac:dyDescent="0.25">
      <c r="AO615" s="276"/>
      <c r="AP615" s="276"/>
      <c r="BS615" s="276"/>
      <c r="BT615" s="277"/>
      <c r="BU615" s="276"/>
      <c r="BV615" s="277"/>
      <c r="BW615" s="276"/>
      <c r="BX615" s="277"/>
      <c r="BY615" s="276"/>
      <c r="BZ615" s="276"/>
      <c r="CA615" s="277"/>
      <c r="CB615" s="276"/>
      <c r="CC615" s="276"/>
      <c r="CD615" s="276"/>
      <c r="CE615" s="276"/>
      <c r="CF615" s="276"/>
      <c r="CG615" s="276"/>
      <c r="CH615" s="276"/>
      <c r="CI615" s="277"/>
      <c r="CJ615" s="276"/>
      <c r="CK615" s="277"/>
      <c r="CL615" s="276"/>
      <c r="CM615" s="277"/>
      <c r="CN615" s="276"/>
      <c r="CO615" s="277"/>
      <c r="CP615" s="276"/>
      <c r="CQ615" s="277"/>
      <c r="CR615" s="276"/>
      <c r="CS615" s="276"/>
      <c r="CT615" s="277"/>
      <c r="CU615" s="276"/>
      <c r="CV615" s="276"/>
      <c r="CW615" s="277"/>
      <c r="CX615" s="276"/>
      <c r="CY615" s="276"/>
      <c r="CZ615" s="276"/>
      <c r="DA615" s="276"/>
      <c r="DB615" s="277"/>
      <c r="DC615" s="276"/>
      <c r="DD615" s="276"/>
      <c r="DE615" s="277"/>
      <c r="DF615" s="276"/>
      <c r="DG615" s="276"/>
      <c r="DH615" s="277"/>
      <c r="DI615" s="276"/>
      <c r="DJ615" s="276"/>
      <c r="DK615" s="276"/>
      <c r="DL615" s="276"/>
      <c r="DM615" s="277"/>
      <c r="DN615" s="276"/>
      <c r="DO615" s="276"/>
      <c r="DP615" s="277"/>
      <c r="DQ615" s="276"/>
      <c r="DR615" s="276"/>
      <c r="DS615" s="276"/>
      <c r="DT615" s="276"/>
      <c r="DU615" s="276"/>
      <c r="DV615" s="276"/>
      <c r="DW615" s="276"/>
      <c r="DX615" s="276"/>
      <c r="DY615" s="276"/>
      <c r="DZ615" s="276"/>
      <c r="EA615" s="276"/>
      <c r="EB615" s="276"/>
      <c r="EC615" s="276"/>
      <c r="ED615" s="276"/>
      <c r="EE615" s="276"/>
      <c r="EF615" s="276"/>
      <c r="EG615" s="276"/>
      <c r="EH615" s="276"/>
      <c r="EI615" s="276"/>
      <c r="EJ615" s="276"/>
      <c r="EK615" s="276"/>
      <c r="EL615" s="276"/>
      <c r="EM615" s="276"/>
      <c r="EN615" s="276"/>
      <c r="EO615" s="276"/>
      <c r="EP615" s="276"/>
      <c r="EQ615" s="276"/>
      <c r="ER615" s="276"/>
      <c r="ES615" s="276"/>
      <c r="ET615" s="276"/>
    </row>
    <row r="616" spans="41:150" x14ac:dyDescent="0.25">
      <c r="AO616" s="276"/>
      <c r="AP616" s="276"/>
      <c r="BS616" s="276"/>
      <c r="BT616" s="277"/>
      <c r="BU616" s="276"/>
      <c r="BV616" s="277"/>
      <c r="BW616" s="276"/>
      <c r="BX616" s="277"/>
      <c r="BY616" s="276"/>
      <c r="BZ616" s="276"/>
      <c r="CA616" s="277"/>
      <c r="CB616" s="276"/>
      <c r="CC616" s="276"/>
      <c r="CD616" s="276"/>
      <c r="CE616" s="276"/>
      <c r="CF616" s="276"/>
      <c r="CG616" s="276"/>
      <c r="CH616" s="276"/>
      <c r="CI616" s="277"/>
      <c r="CJ616" s="276"/>
      <c r="CK616" s="277"/>
      <c r="CL616" s="276"/>
      <c r="CM616" s="277"/>
      <c r="CN616" s="276"/>
      <c r="CO616" s="277"/>
      <c r="CP616" s="276"/>
      <c r="CQ616" s="277"/>
      <c r="CR616" s="276"/>
      <c r="CS616" s="276"/>
      <c r="CT616" s="277"/>
      <c r="CU616" s="276"/>
      <c r="CV616" s="276"/>
      <c r="CW616" s="277"/>
      <c r="CX616" s="276"/>
      <c r="CY616" s="276"/>
      <c r="CZ616" s="276"/>
      <c r="DA616" s="276"/>
      <c r="DB616" s="277"/>
      <c r="DC616" s="276"/>
      <c r="DD616" s="276"/>
      <c r="DE616" s="277"/>
      <c r="DF616" s="276"/>
      <c r="DG616" s="276"/>
      <c r="DH616" s="277"/>
      <c r="DI616" s="276"/>
      <c r="DJ616" s="276"/>
      <c r="DK616" s="276"/>
      <c r="DL616" s="276"/>
      <c r="DM616" s="277"/>
      <c r="DN616" s="276"/>
      <c r="DO616" s="276"/>
      <c r="DP616" s="277"/>
      <c r="DQ616" s="276"/>
      <c r="DR616" s="276"/>
      <c r="DS616" s="276"/>
      <c r="DT616" s="276"/>
      <c r="DU616" s="276"/>
      <c r="DV616" s="276"/>
      <c r="DW616" s="276"/>
      <c r="DX616" s="276"/>
      <c r="DY616" s="276"/>
      <c r="DZ616" s="276"/>
      <c r="EA616" s="276"/>
      <c r="EB616" s="276"/>
      <c r="EC616" s="276"/>
      <c r="ED616" s="276"/>
      <c r="EE616" s="276"/>
      <c r="EF616" s="276"/>
      <c r="EG616" s="276"/>
      <c r="EH616" s="276"/>
      <c r="EI616" s="276"/>
      <c r="EJ616" s="276"/>
      <c r="EK616" s="276"/>
      <c r="EL616" s="276"/>
      <c r="EM616" s="276"/>
      <c r="EN616" s="276"/>
      <c r="EO616" s="276"/>
      <c r="EP616" s="276"/>
      <c r="EQ616" s="276"/>
      <c r="ER616" s="276"/>
      <c r="ES616" s="276"/>
      <c r="ET616" s="276"/>
    </row>
    <row r="617" spans="41:150" x14ac:dyDescent="0.25">
      <c r="AO617" s="276"/>
      <c r="AP617" s="276"/>
      <c r="BS617" s="276"/>
      <c r="BT617" s="277"/>
      <c r="BU617" s="276"/>
      <c r="BV617" s="277"/>
      <c r="BW617" s="276"/>
      <c r="BX617" s="277"/>
      <c r="BY617" s="276"/>
      <c r="BZ617" s="276"/>
      <c r="CA617" s="277"/>
      <c r="CB617" s="276"/>
      <c r="CC617" s="276"/>
      <c r="CD617" s="276"/>
      <c r="CE617" s="276"/>
      <c r="CF617" s="276"/>
      <c r="CG617" s="276"/>
      <c r="CH617" s="276"/>
      <c r="CI617" s="277"/>
      <c r="CJ617" s="276"/>
      <c r="CK617" s="277"/>
      <c r="CL617" s="276"/>
      <c r="CM617" s="277"/>
      <c r="CN617" s="276"/>
      <c r="CO617" s="277"/>
      <c r="CP617" s="276"/>
      <c r="CQ617" s="277"/>
      <c r="CR617" s="276"/>
      <c r="CS617" s="276"/>
      <c r="CT617" s="277"/>
      <c r="CU617" s="276"/>
      <c r="CV617" s="276"/>
      <c r="CW617" s="277"/>
      <c r="CX617" s="276"/>
      <c r="CY617" s="276"/>
      <c r="CZ617" s="276"/>
      <c r="DA617" s="276"/>
      <c r="DB617" s="277"/>
      <c r="DC617" s="276"/>
      <c r="DD617" s="276"/>
      <c r="DE617" s="277"/>
      <c r="DF617" s="276"/>
      <c r="DG617" s="276"/>
      <c r="DH617" s="277"/>
      <c r="DI617" s="276"/>
      <c r="DJ617" s="276"/>
      <c r="DK617" s="276"/>
      <c r="DL617" s="276"/>
      <c r="DM617" s="277"/>
      <c r="DN617" s="276"/>
      <c r="DO617" s="276"/>
      <c r="DP617" s="277"/>
      <c r="DQ617" s="276"/>
      <c r="DR617" s="276"/>
      <c r="DS617" s="276"/>
      <c r="DT617" s="276"/>
      <c r="DU617" s="276"/>
      <c r="DV617" s="276"/>
      <c r="DW617" s="276"/>
      <c r="DX617" s="276"/>
      <c r="DY617" s="276"/>
      <c r="DZ617" s="276"/>
      <c r="EA617" s="276"/>
      <c r="EB617" s="276"/>
      <c r="EC617" s="276"/>
      <c r="ED617" s="276"/>
      <c r="EE617" s="276"/>
      <c r="EF617" s="276"/>
      <c r="EG617" s="276"/>
      <c r="EH617" s="276"/>
      <c r="EI617" s="276"/>
      <c r="EJ617" s="276"/>
      <c r="EK617" s="276"/>
      <c r="EL617" s="276"/>
      <c r="EM617" s="276"/>
      <c r="EN617" s="276"/>
      <c r="EO617" s="276"/>
      <c r="EP617" s="276"/>
      <c r="EQ617" s="276"/>
      <c r="ER617" s="276"/>
      <c r="ES617" s="276"/>
      <c r="ET617" s="276"/>
    </row>
    <row r="618" spans="41:150" x14ac:dyDescent="0.25">
      <c r="AO618" s="276"/>
      <c r="AP618" s="276"/>
      <c r="BS618" s="276"/>
      <c r="BT618" s="277"/>
      <c r="BU618" s="276"/>
      <c r="BV618" s="277"/>
      <c r="BW618" s="276"/>
      <c r="BX618" s="277"/>
      <c r="BY618" s="276"/>
      <c r="BZ618" s="276"/>
      <c r="CA618" s="277"/>
      <c r="CB618" s="276"/>
      <c r="CC618" s="276"/>
      <c r="CD618" s="276"/>
      <c r="CE618" s="276"/>
      <c r="CF618" s="276"/>
      <c r="CG618" s="276"/>
      <c r="CH618" s="276"/>
      <c r="CI618" s="277"/>
      <c r="CJ618" s="276"/>
      <c r="CK618" s="277"/>
      <c r="CL618" s="276"/>
      <c r="CM618" s="277"/>
      <c r="CN618" s="276"/>
      <c r="CO618" s="277"/>
      <c r="CP618" s="276"/>
      <c r="CQ618" s="277"/>
      <c r="CR618" s="276"/>
      <c r="CS618" s="276"/>
      <c r="CT618" s="277"/>
      <c r="CU618" s="276"/>
      <c r="CV618" s="276"/>
      <c r="CW618" s="277"/>
      <c r="CX618" s="276"/>
      <c r="CY618" s="276"/>
      <c r="CZ618" s="276"/>
      <c r="DA618" s="276"/>
      <c r="DB618" s="277"/>
      <c r="DC618" s="276"/>
      <c r="DD618" s="276"/>
      <c r="DE618" s="277"/>
      <c r="DF618" s="276"/>
      <c r="DG618" s="276"/>
      <c r="DH618" s="277"/>
      <c r="DI618" s="276"/>
      <c r="DJ618" s="276"/>
      <c r="DK618" s="276"/>
      <c r="DL618" s="276"/>
      <c r="DM618" s="277"/>
      <c r="DN618" s="276"/>
      <c r="DO618" s="276"/>
      <c r="DP618" s="277"/>
      <c r="DQ618" s="276"/>
      <c r="DR618" s="276"/>
      <c r="DS618" s="276"/>
      <c r="DT618" s="276"/>
      <c r="DU618" s="276"/>
      <c r="DV618" s="276"/>
      <c r="DW618" s="276"/>
      <c r="DX618" s="276"/>
      <c r="DY618" s="276"/>
      <c r="DZ618" s="276"/>
      <c r="EA618" s="276"/>
      <c r="EB618" s="276"/>
      <c r="EC618" s="276"/>
      <c r="ED618" s="276"/>
      <c r="EE618" s="276"/>
      <c r="EF618" s="276"/>
      <c r="EG618" s="276"/>
      <c r="EH618" s="276"/>
      <c r="EI618" s="276"/>
      <c r="EJ618" s="276"/>
      <c r="EK618" s="276"/>
      <c r="EL618" s="276"/>
      <c r="EM618" s="276"/>
      <c r="EN618" s="276"/>
      <c r="EO618" s="276"/>
      <c r="EP618" s="276"/>
      <c r="EQ618" s="276"/>
      <c r="ER618" s="276"/>
      <c r="ES618" s="276"/>
      <c r="ET618" s="276"/>
    </row>
    <row r="619" spans="41:150" x14ac:dyDescent="0.25">
      <c r="AO619" s="276"/>
      <c r="AP619" s="276"/>
      <c r="BS619" s="276"/>
      <c r="BT619" s="277"/>
      <c r="BU619" s="276"/>
      <c r="BV619" s="277"/>
      <c r="BW619" s="276"/>
      <c r="BX619" s="277"/>
      <c r="BY619" s="276"/>
      <c r="BZ619" s="276"/>
      <c r="CA619" s="277"/>
      <c r="CB619" s="276"/>
      <c r="CC619" s="276"/>
      <c r="CD619" s="276"/>
      <c r="CE619" s="276"/>
      <c r="CF619" s="276"/>
      <c r="CG619" s="276"/>
      <c r="CH619" s="276"/>
      <c r="CI619" s="277"/>
      <c r="CJ619" s="276"/>
      <c r="CK619" s="277"/>
      <c r="CL619" s="276"/>
      <c r="CM619" s="277"/>
      <c r="CN619" s="276"/>
      <c r="CO619" s="277"/>
      <c r="CP619" s="276"/>
      <c r="CQ619" s="277"/>
      <c r="CR619" s="276"/>
      <c r="CS619" s="276"/>
      <c r="CT619" s="277"/>
      <c r="CU619" s="276"/>
      <c r="CV619" s="276"/>
      <c r="CW619" s="277"/>
      <c r="CX619" s="276"/>
      <c r="CY619" s="276"/>
      <c r="CZ619" s="276"/>
      <c r="DA619" s="276"/>
      <c r="DB619" s="277"/>
      <c r="DC619" s="276"/>
      <c r="DD619" s="276"/>
      <c r="DE619" s="277"/>
      <c r="DF619" s="276"/>
      <c r="DG619" s="276"/>
      <c r="DH619" s="277"/>
      <c r="DI619" s="276"/>
      <c r="DJ619" s="276"/>
      <c r="DK619" s="276"/>
      <c r="DL619" s="276"/>
      <c r="DM619" s="277"/>
      <c r="DN619" s="276"/>
      <c r="DO619" s="276"/>
      <c r="DP619" s="277"/>
      <c r="DQ619" s="276"/>
      <c r="DR619" s="276"/>
      <c r="DS619" s="276"/>
      <c r="DT619" s="276"/>
      <c r="DU619" s="276"/>
      <c r="DV619" s="276"/>
      <c r="DW619" s="276"/>
      <c r="DX619" s="276"/>
      <c r="DY619" s="276"/>
      <c r="DZ619" s="276"/>
      <c r="EA619" s="276"/>
      <c r="EB619" s="276"/>
      <c r="EC619" s="276"/>
      <c r="ED619" s="276"/>
      <c r="EE619" s="276"/>
      <c r="EF619" s="276"/>
      <c r="EG619" s="276"/>
      <c r="EH619" s="276"/>
      <c r="EI619" s="276"/>
      <c r="EJ619" s="276"/>
      <c r="EK619" s="276"/>
      <c r="EL619" s="276"/>
      <c r="EM619" s="276"/>
      <c r="EN619" s="276"/>
      <c r="EO619" s="276"/>
      <c r="EP619" s="276"/>
      <c r="EQ619" s="276"/>
      <c r="ER619" s="276"/>
      <c r="ES619" s="276"/>
      <c r="ET619" s="276"/>
    </row>
    <row r="620" spans="41:150" x14ac:dyDescent="0.25">
      <c r="AO620" s="276"/>
      <c r="AP620" s="276"/>
      <c r="BS620" s="276"/>
      <c r="BT620" s="277"/>
      <c r="BU620" s="276"/>
      <c r="BV620" s="277"/>
      <c r="BW620" s="276"/>
      <c r="BX620" s="277"/>
      <c r="BY620" s="276"/>
      <c r="BZ620" s="276"/>
      <c r="CA620" s="277"/>
      <c r="CB620" s="276"/>
      <c r="CC620" s="276"/>
      <c r="CD620" s="276"/>
      <c r="CE620" s="276"/>
      <c r="CF620" s="276"/>
      <c r="CG620" s="276"/>
      <c r="CH620" s="276"/>
      <c r="CI620" s="277"/>
      <c r="CJ620" s="276"/>
      <c r="CK620" s="277"/>
      <c r="CL620" s="276"/>
      <c r="CM620" s="277"/>
      <c r="CN620" s="276"/>
      <c r="CO620" s="277"/>
      <c r="CP620" s="276"/>
      <c r="CQ620" s="277"/>
      <c r="CR620" s="276"/>
      <c r="CS620" s="276"/>
      <c r="CT620" s="277"/>
      <c r="CU620" s="276"/>
      <c r="CV620" s="276"/>
      <c r="CW620" s="277"/>
      <c r="CX620" s="276"/>
      <c r="CY620" s="276"/>
      <c r="CZ620" s="276"/>
      <c r="DA620" s="276"/>
      <c r="DB620" s="277"/>
      <c r="DC620" s="276"/>
      <c r="DD620" s="276"/>
      <c r="DE620" s="277"/>
      <c r="DF620" s="276"/>
      <c r="DG620" s="276"/>
      <c r="DH620" s="277"/>
      <c r="DI620" s="276"/>
      <c r="DJ620" s="276"/>
      <c r="DK620" s="276"/>
      <c r="DL620" s="276"/>
      <c r="DM620" s="277"/>
      <c r="DN620" s="276"/>
      <c r="DO620" s="276"/>
      <c r="DP620" s="277"/>
      <c r="DQ620" s="276"/>
      <c r="DR620" s="276"/>
      <c r="DS620" s="276"/>
      <c r="DT620" s="276"/>
      <c r="DU620" s="276"/>
      <c r="DV620" s="276"/>
      <c r="DW620" s="276"/>
      <c r="DX620" s="276"/>
      <c r="DY620" s="276"/>
      <c r="DZ620" s="276"/>
      <c r="EA620" s="276"/>
      <c r="EB620" s="276"/>
      <c r="EC620" s="276"/>
      <c r="ED620" s="276"/>
      <c r="EE620" s="276"/>
      <c r="EF620" s="276"/>
      <c r="EG620" s="276"/>
      <c r="EH620" s="276"/>
      <c r="EI620" s="276"/>
      <c r="EJ620" s="276"/>
      <c r="EK620" s="276"/>
      <c r="EL620" s="276"/>
      <c r="EM620" s="276"/>
      <c r="EN620" s="276"/>
      <c r="EO620" s="276"/>
      <c r="EP620" s="276"/>
      <c r="EQ620" s="276"/>
      <c r="ER620" s="276"/>
      <c r="ES620" s="276"/>
      <c r="ET620" s="276"/>
    </row>
    <row r="621" spans="41:150" x14ac:dyDescent="0.25">
      <c r="AO621" s="276"/>
      <c r="AP621" s="276"/>
      <c r="BS621" s="276"/>
      <c r="BT621" s="277"/>
      <c r="BU621" s="276"/>
      <c r="BV621" s="277"/>
      <c r="BW621" s="276"/>
      <c r="BX621" s="277"/>
      <c r="BY621" s="276"/>
      <c r="BZ621" s="276"/>
      <c r="CA621" s="277"/>
      <c r="CB621" s="276"/>
      <c r="CC621" s="276"/>
      <c r="CD621" s="276"/>
      <c r="CE621" s="276"/>
      <c r="CF621" s="276"/>
      <c r="CG621" s="276"/>
      <c r="CH621" s="276"/>
      <c r="CI621" s="277"/>
      <c r="CJ621" s="276"/>
      <c r="CK621" s="277"/>
      <c r="CL621" s="276"/>
      <c r="CM621" s="277"/>
      <c r="CN621" s="276"/>
      <c r="CO621" s="277"/>
      <c r="CP621" s="276"/>
      <c r="CQ621" s="277"/>
      <c r="CR621" s="276"/>
      <c r="CS621" s="276"/>
      <c r="CT621" s="277"/>
      <c r="CU621" s="276"/>
      <c r="CV621" s="276"/>
      <c r="CW621" s="277"/>
      <c r="CX621" s="276"/>
      <c r="CY621" s="276"/>
      <c r="CZ621" s="276"/>
      <c r="DA621" s="276"/>
      <c r="DB621" s="277"/>
      <c r="DC621" s="276"/>
      <c r="DD621" s="276"/>
      <c r="DE621" s="277"/>
      <c r="DF621" s="276"/>
      <c r="DG621" s="276"/>
      <c r="DH621" s="277"/>
      <c r="DI621" s="276"/>
      <c r="DJ621" s="276"/>
      <c r="DK621" s="276"/>
      <c r="DL621" s="276"/>
      <c r="DM621" s="277"/>
      <c r="DN621" s="276"/>
      <c r="DO621" s="276"/>
      <c r="DP621" s="277"/>
      <c r="DQ621" s="276"/>
      <c r="DR621" s="276"/>
      <c r="DS621" s="276"/>
      <c r="DT621" s="276"/>
      <c r="DU621" s="276"/>
      <c r="DV621" s="276"/>
      <c r="DW621" s="276"/>
      <c r="DX621" s="276"/>
      <c r="DY621" s="276"/>
      <c r="DZ621" s="276"/>
      <c r="EA621" s="276"/>
      <c r="EB621" s="276"/>
      <c r="EC621" s="276"/>
      <c r="ED621" s="276"/>
      <c r="EE621" s="276"/>
      <c r="EF621" s="276"/>
      <c r="EG621" s="276"/>
      <c r="EH621" s="276"/>
      <c r="EI621" s="276"/>
      <c r="EJ621" s="276"/>
      <c r="EK621" s="276"/>
      <c r="EL621" s="276"/>
      <c r="EM621" s="276"/>
      <c r="EN621" s="276"/>
      <c r="EO621" s="276"/>
      <c r="EP621" s="276"/>
      <c r="EQ621" s="276"/>
      <c r="ER621" s="276"/>
      <c r="ES621" s="276"/>
      <c r="ET621" s="276"/>
    </row>
    <row r="622" spans="41:150" x14ac:dyDescent="0.25">
      <c r="AO622" s="276"/>
      <c r="AP622" s="276"/>
      <c r="BS622" s="276"/>
      <c r="BT622" s="277"/>
      <c r="BU622" s="276"/>
      <c r="BV622" s="277"/>
      <c r="BW622" s="276"/>
      <c r="BX622" s="277"/>
      <c r="BY622" s="276"/>
      <c r="BZ622" s="276"/>
      <c r="CA622" s="277"/>
      <c r="CB622" s="276"/>
      <c r="CC622" s="276"/>
      <c r="CD622" s="276"/>
      <c r="CE622" s="276"/>
      <c r="CF622" s="276"/>
      <c r="CG622" s="276"/>
      <c r="CH622" s="276"/>
      <c r="CI622" s="277"/>
      <c r="CJ622" s="276"/>
      <c r="CK622" s="277"/>
      <c r="CL622" s="276"/>
      <c r="CM622" s="277"/>
      <c r="CN622" s="276"/>
      <c r="CO622" s="277"/>
      <c r="CP622" s="276"/>
      <c r="CQ622" s="277"/>
      <c r="CR622" s="276"/>
      <c r="CS622" s="276"/>
      <c r="CT622" s="277"/>
      <c r="CU622" s="276"/>
      <c r="CV622" s="276"/>
      <c r="CW622" s="277"/>
      <c r="CX622" s="276"/>
      <c r="CY622" s="276"/>
      <c r="CZ622" s="276"/>
      <c r="DA622" s="276"/>
      <c r="DB622" s="277"/>
      <c r="DC622" s="276"/>
      <c r="DD622" s="276"/>
      <c r="DE622" s="277"/>
      <c r="DF622" s="276"/>
      <c r="DG622" s="276"/>
      <c r="DH622" s="277"/>
      <c r="DI622" s="276"/>
      <c r="DJ622" s="276"/>
      <c r="DK622" s="276"/>
      <c r="DL622" s="276"/>
      <c r="DM622" s="277"/>
      <c r="DN622" s="276"/>
      <c r="DO622" s="276"/>
      <c r="DP622" s="277"/>
      <c r="DQ622" s="276"/>
      <c r="DR622" s="276"/>
      <c r="DS622" s="276"/>
      <c r="DT622" s="276"/>
      <c r="DU622" s="276"/>
      <c r="DV622" s="276"/>
      <c r="DW622" s="276"/>
      <c r="DX622" s="276"/>
      <c r="DY622" s="276"/>
      <c r="DZ622" s="276"/>
      <c r="EA622" s="276"/>
      <c r="EB622" s="276"/>
      <c r="EC622" s="276"/>
      <c r="ED622" s="276"/>
      <c r="EE622" s="276"/>
      <c r="EF622" s="276"/>
      <c r="EG622" s="276"/>
      <c r="EH622" s="276"/>
      <c r="EI622" s="276"/>
      <c r="EJ622" s="276"/>
      <c r="EK622" s="276"/>
      <c r="EL622" s="276"/>
      <c r="EM622" s="276"/>
      <c r="EN622" s="276"/>
      <c r="EO622" s="276"/>
      <c r="EP622" s="276"/>
      <c r="EQ622" s="276"/>
      <c r="ER622" s="276"/>
      <c r="ES622" s="276"/>
      <c r="ET622" s="276"/>
    </row>
    <row r="623" spans="41:150" x14ac:dyDescent="0.25">
      <c r="AO623" s="276"/>
      <c r="AP623" s="276"/>
      <c r="BS623" s="276"/>
      <c r="BT623" s="277"/>
      <c r="BU623" s="276"/>
      <c r="BV623" s="277"/>
      <c r="BW623" s="276"/>
      <c r="BX623" s="277"/>
      <c r="BY623" s="276"/>
      <c r="BZ623" s="276"/>
      <c r="CA623" s="277"/>
      <c r="CB623" s="276"/>
      <c r="CC623" s="276"/>
      <c r="CD623" s="276"/>
      <c r="CE623" s="276"/>
      <c r="CF623" s="276"/>
      <c r="CG623" s="276"/>
      <c r="CH623" s="276"/>
      <c r="CI623" s="277"/>
      <c r="CJ623" s="276"/>
      <c r="CK623" s="277"/>
      <c r="CL623" s="276"/>
      <c r="CM623" s="277"/>
      <c r="CN623" s="276"/>
      <c r="CO623" s="277"/>
      <c r="CP623" s="276"/>
      <c r="CQ623" s="277"/>
      <c r="CR623" s="276"/>
      <c r="CS623" s="276"/>
      <c r="CT623" s="277"/>
      <c r="CU623" s="276"/>
      <c r="CV623" s="276"/>
      <c r="CW623" s="277"/>
      <c r="CX623" s="276"/>
      <c r="CY623" s="276"/>
      <c r="CZ623" s="276"/>
      <c r="DA623" s="276"/>
      <c r="DB623" s="277"/>
      <c r="DC623" s="276"/>
      <c r="DD623" s="276"/>
      <c r="DE623" s="277"/>
      <c r="DF623" s="276"/>
      <c r="DG623" s="276"/>
      <c r="DH623" s="277"/>
      <c r="DI623" s="276"/>
      <c r="DJ623" s="276"/>
      <c r="DK623" s="276"/>
      <c r="DL623" s="276"/>
      <c r="DM623" s="277"/>
      <c r="DN623" s="276"/>
      <c r="DO623" s="276"/>
      <c r="DP623" s="277"/>
      <c r="DQ623" s="276"/>
      <c r="DR623" s="276"/>
      <c r="DS623" s="276"/>
      <c r="DT623" s="276"/>
      <c r="DU623" s="276"/>
      <c r="DV623" s="276"/>
      <c r="DW623" s="276"/>
      <c r="DX623" s="276"/>
      <c r="DY623" s="276"/>
      <c r="DZ623" s="276"/>
      <c r="EA623" s="276"/>
      <c r="EB623" s="276"/>
      <c r="EC623" s="276"/>
      <c r="ED623" s="276"/>
      <c r="EE623" s="276"/>
      <c r="EF623" s="276"/>
      <c r="EG623" s="276"/>
      <c r="EH623" s="276"/>
      <c r="EI623" s="276"/>
      <c r="EJ623" s="276"/>
      <c r="EK623" s="276"/>
      <c r="EL623" s="276"/>
      <c r="EM623" s="276"/>
      <c r="EN623" s="276"/>
      <c r="EO623" s="276"/>
      <c r="EP623" s="276"/>
      <c r="EQ623" s="276"/>
      <c r="ER623" s="276"/>
      <c r="ES623" s="276"/>
      <c r="ET623" s="276"/>
    </row>
    <row r="624" spans="41:150" x14ac:dyDescent="0.25">
      <c r="AO624" s="276"/>
      <c r="AP624" s="276"/>
      <c r="BS624" s="276"/>
      <c r="BT624" s="277"/>
      <c r="BU624" s="276"/>
      <c r="BV624" s="277"/>
      <c r="BW624" s="276"/>
      <c r="BX624" s="277"/>
      <c r="BY624" s="276"/>
      <c r="BZ624" s="276"/>
      <c r="CA624" s="277"/>
      <c r="CB624" s="276"/>
      <c r="CC624" s="276"/>
      <c r="CD624" s="276"/>
      <c r="CE624" s="276"/>
      <c r="CF624" s="276"/>
      <c r="CG624" s="276"/>
      <c r="CH624" s="276"/>
      <c r="CI624" s="277"/>
      <c r="CJ624" s="276"/>
      <c r="CK624" s="277"/>
      <c r="CL624" s="276"/>
      <c r="CM624" s="277"/>
      <c r="CN624" s="276"/>
      <c r="CO624" s="277"/>
      <c r="CP624" s="276"/>
      <c r="CQ624" s="277"/>
      <c r="CR624" s="276"/>
      <c r="CS624" s="276"/>
      <c r="CT624" s="277"/>
      <c r="CU624" s="276"/>
      <c r="CV624" s="276"/>
      <c r="CW624" s="277"/>
      <c r="CX624" s="276"/>
      <c r="CY624" s="276"/>
      <c r="CZ624" s="276"/>
      <c r="DA624" s="276"/>
      <c r="DB624" s="277"/>
      <c r="DC624" s="276"/>
      <c r="DD624" s="276"/>
      <c r="DE624" s="277"/>
      <c r="DF624" s="276"/>
      <c r="DG624" s="276"/>
      <c r="DH624" s="277"/>
      <c r="DI624" s="276"/>
      <c r="DJ624" s="276"/>
      <c r="DK624" s="276"/>
      <c r="DL624" s="276"/>
      <c r="DM624" s="277"/>
      <c r="DN624" s="276"/>
      <c r="DO624" s="276"/>
      <c r="DP624" s="277"/>
      <c r="DQ624" s="276"/>
      <c r="DR624" s="276"/>
      <c r="DS624" s="276"/>
      <c r="DT624" s="276"/>
      <c r="DU624" s="276"/>
      <c r="DV624" s="276"/>
      <c r="DW624" s="276"/>
      <c r="DX624" s="276"/>
      <c r="DY624" s="276"/>
      <c r="DZ624" s="276"/>
      <c r="EA624" s="276"/>
      <c r="EB624" s="276"/>
      <c r="EC624" s="276"/>
      <c r="ED624" s="276"/>
      <c r="EE624" s="276"/>
      <c r="EF624" s="276"/>
      <c r="EG624" s="276"/>
      <c r="EH624" s="276"/>
      <c r="EI624" s="276"/>
      <c r="EJ624" s="276"/>
      <c r="EK624" s="276"/>
      <c r="EL624" s="276"/>
      <c r="EM624" s="276"/>
      <c r="EN624" s="276"/>
      <c r="EO624" s="276"/>
      <c r="EP624" s="276"/>
      <c r="EQ624" s="276"/>
      <c r="ER624" s="276"/>
      <c r="ES624" s="276"/>
      <c r="ET624" s="276"/>
    </row>
    <row r="625" spans="41:150" x14ac:dyDescent="0.25">
      <c r="AO625" s="276"/>
      <c r="AP625" s="276"/>
      <c r="BS625" s="276"/>
      <c r="BT625" s="277"/>
      <c r="BU625" s="276"/>
      <c r="BV625" s="277"/>
      <c r="BW625" s="276"/>
      <c r="BX625" s="277"/>
      <c r="BY625" s="276"/>
      <c r="BZ625" s="276"/>
      <c r="CA625" s="277"/>
      <c r="CB625" s="276"/>
      <c r="CC625" s="276"/>
      <c r="CD625" s="276"/>
      <c r="CE625" s="276"/>
      <c r="CF625" s="276"/>
      <c r="CG625" s="276"/>
      <c r="CH625" s="276"/>
      <c r="CI625" s="277"/>
      <c r="CJ625" s="276"/>
      <c r="CK625" s="277"/>
      <c r="CL625" s="276"/>
      <c r="CM625" s="277"/>
      <c r="CN625" s="276"/>
      <c r="CO625" s="277"/>
      <c r="CP625" s="276"/>
      <c r="CQ625" s="277"/>
      <c r="CR625" s="276"/>
      <c r="CS625" s="276"/>
      <c r="CT625" s="277"/>
      <c r="CU625" s="276"/>
      <c r="CV625" s="276"/>
      <c r="CW625" s="277"/>
      <c r="CX625" s="276"/>
      <c r="CY625" s="276"/>
      <c r="CZ625" s="276"/>
      <c r="DA625" s="276"/>
      <c r="DB625" s="277"/>
      <c r="DC625" s="276"/>
      <c r="DD625" s="276"/>
      <c r="DE625" s="277"/>
      <c r="DF625" s="276"/>
      <c r="DG625" s="276"/>
      <c r="DH625" s="277"/>
      <c r="DI625" s="276"/>
      <c r="DJ625" s="276"/>
      <c r="DK625" s="276"/>
      <c r="DL625" s="276"/>
      <c r="DM625" s="277"/>
      <c r="DN625" s="276"/>
      <c r="DO625" s="276"/>
      <c r="DP625" s="277"/>
      <c r="DQ625" s="276"/>
      <c r="DR625" s="276"/>
      <c r="DS625" s="276"/>
      <c r="DT625" s="276"/>
      <c r="DU625" s="276"/>
      <c r="DV625" s="276"/>
      <c r="DW625" s="276"/>
      <c r="DX625" s="276"/>
      <c r="DY625" s="276"/>
      <c r="DZ625" s="276"/>
      <c r="EA625" s="276"/>
      <c r="EB625" s="276"/>
      <c r="EC625" s="276"/>
      <c r="ED625" s="276"/>
      <c r="EE625" s="276"/>
      <c r="EF625" s="276"/>
      <c r="EG625" s="276"/>
      <c r="EH625" s="276"/>
      <c r="EI625" s="276"/>
      <c r="EJ625" s="276"/>
      <c r="EK625" s="276"/>
      <c r="EL625" s="276"/>
      <c r="EM625" s="276"/>
      <c r="EN625" s="276"/>
      <c r="EO625" s="276"/>
      <c r="EP625" s="276"/>
      <c r="EQ625" s="276"/>
      <c r="ER625" s="276"/>
      <c r="ES625" s="276"/>
      <c r="ET625" s="276"/>
    </row>
    <row r="626" spans="41:150" x14ac:dyDescent="0.25">
      <c r="AO626" s="276"/>
      <c r="AP626" s="276"/>
      <c r="BS626" s="276"/>
      <c r="BT626" s="277"/>
      <c r="BU626" s="276"/>
      <c r="BV626" s="277"/>
      <c r="BW626" s="276"/>
      <c r="BX626" s="277"/>
      <c r="BY626" s="276"/>
      <c r="BZ626" s="276"/>
      <c r="CA626" s="277"/>
      <c r="CB626" s="276"/>
      <c r="CC626" s="276"/>
      <c r="CD626" s="276"/>
      <c r="CE626" s="276"/>
      <c r="CF626" s="276"/>
      <c r="CG626" s="276"/>
      <c r="CH626" s="276"/>
      <c r="CI626" s="277"/>
      <c r="CJ626" s="276"/>
      <c r="CK626" s="277"/>
      <c r="CL626" s="276"/>
      <c r="CM626" s="277"/>
      <c r="CN626" s="276"/>
      <c r="CO626" s="277"/>
      <c r="CP626" s="276"/>
      <c r="CQ626" s="277"/>
      <c r="CR626" s="276"/>
      <c r="CS626" s="276"/>
      <c r="CT626" s="277"/>
      <c r="CU626" s="276"/>
      <c r="CV626" s="276"/>
      <c r="CW626" s="277"/>
      <c r="CX626" s="276"/>
      <c r="CY626" s="276"/>
      <c r="CZ626" s="276"/>
      <c r="DA626" s="276"/>
      <c r="DB626" s="277"/>
      <c r="DC626" s="276"/>
      <c r="DD626" s="276"/>
      <c r="DE626" s="277"/>
      <c r="DF626" s="276"/>
      <c r="DG626" s="276"/>
      <c r="DH626" s="277"/>
      <c r="DI626" s="276"/>
      <c r="DJ626" s="276"/>
      <c r="DK626" s="276"/>
      <c r="DL626" s="276"/>
      <c r="DM626" s="277"/>
      <c r="DN626" s="276"/>
      <c r="DO626" s="276"/>
      <c r="DP626" s="277"/>
      <c r="DQ626" s="276"/>
      <c r="DR626" s="276"/>
      <c r="DS626" s="276"/>
      <c r="DT626" s="276"/>
      <c r="DU626" s="276"/>
      <c r="DV626" s="276"/>
      <c r="DW626" s="276"/>
      <c r="DX626" s="276"/>
      <c r="DY626" s="276"/>
      <c r="DZ626" s="276"/>
      <c r="EA626" s="276"/>
      <c r="EB626" s="276"/>
      <c r="EC626" s="276"/>
      <c r="ED626" s="276"/>
      <c r="EE626" s="276"/>
      <c r="EF626" s="276"/>
      <c r="EG626" s="276"/>
      <c r="EH626" s="276"/>
      <c r="EI626" s="276"/>
      <c r="EJ626" s="276"/>
      <c r="EK626" s="276"/>
      <c r="EL626" s="276"/>
      <c r="EM626" s="276"/>
      <c r="EN626" s="276"/>
      <c r="EO626" s="276"/>
      <c r="EP626" s="276"/>
      <c r="EQ626" s="276"/>
      <c r="ER626" s="276"/>
      <c r="ES626" s="276"/>
      <c r="ET626" s="276"/>
    </row>
    <row r="627" spans="41:150" x14ac:dyDescent="0.25">
      <c r="AO627" s="276"/>
      <c r="AP627" s="276"/>
      <c r="BS627" s="276"/>
      <c r="BT627" s="277"/>
      <c r="BU627" s="276"/>
      <c r="BV627" s="277"/>
      <c r="BW627" s="276"/>
      <c r="BX627" s="277"/>
      <c r="BY627" s="276"/>
      <c r="BZ627" s="276"/>
      <c r="CA627" s="277"/>
      <c r="CB627" s="276"/>
      <c r="CC627" s="276"/>
      <c r="CD627" s="276"/>
      <c r="CE627" s="276"/>
      <c r="CF627" s="276"/>
      <c r="CG627" s="276"/>
      <c r="CH627" s="276"/>
      <c r="CI627" s="277"/>
      <c r="CJ627" s="276"/>
      <c r="CK627" s="277"/>
      <c r="CL627" s="276"/>
      <c r="CM627" s="277"/>
      <c r="CN627" s="276"/>
      <c r="CO627" s="277"/>
      <c r="CP627" s="276"/>
      <c r="CQ627" s="277"/>
      <c r="CR627" s="276"/>
      <c r="CS627" s="276"/>
      <c r="CT627" s="277"/>
      <c r="CU627" s="276"/>
      <c r="CV627" s="276"/>
      <c r="CW627" s="277"/>
      <c r="CX627" s="276"/>
      <c r="CY627" s="276"/>
      <c r="CZ627" s="276"/>
      <c r="DA627" s="276"/>
      <c r="DB627" s="277"/>
      <c r="DC627" s="276"/>
      <c r="DD627" s="276"/>
      <c r="DE627" s="277"/>
      <c r="DF627" s="276"/>
      <c r="DG627" s="276"/>
      <c r="DH627" s="277"/>
      <c r="DI627" s="276"/>
      <c r="DJ627" s="276"/>
      <c r="DK627" s="276"/>
      <c r="DL627" s="276"/>
      <c r="DM627" s="277"/>
      <c r="DN627" s="276"/>
      <c r="DO627" s="276"/>
      <c r="DP627" s="277"/>
      <c r="DQ627" s="276"/>
      <c r="DR627" s="276"/>
      <c r="DS627" s="276"/>
      <c r="DT627" s="276"/>
      <c r="DU627" s="276"/>
      <c r="DV627" s="276"/>
      <c r="DW627" s="276"/>
      <c r="DX627" s="276"/>
      <c r="DY627" s="276"/>
      <c r="DZ627" s="276"/>
      <c r="EA627" s="276"/>
      <c r="EB627" s="276"/>
      <c r="EC627" s="276"/>
      <c r="ED627" s="276"/>
      <c r="EE627" s="276"/>
      <c r="EF627" s="276"/>
      <c r="EG627" s="276"/>
      <c r="EH627" s="276"/>
      <c r="EI627" s="276"/>
      <c r="EJ627" s="276"/>
      <c r="EK627" s="276"/>
      <c r="EL627" s="276"/>
      <c r="EM627" s="276"/>
      <c r="EN627" s="276"/>
      <c r="EO627" s="276"/>
      <c r="EP627" s="276"/>
      <c r="EQ627" s="276"/>
      <c r="ER627" s="276"/>
      <c r="ES627" s="276"/>
      <c r="ET627" s="276"/>
    </row>
    <row r="628" spans="41:150" x14ac:dyDescent="0.25">
      <c r="AO628" s="276"/>
      <c r="AP628" s="276"/>
      <c r="BS628" s="276"/>
      <c r="BT628" s="277"/>
      <c r="BU628" s="276"/>
      <c r="BV628" s="277"/>
      <c r="BW628" s="276"/>
      <c r="BX628" s="277"/>
      <c r="BY628" s="276"/>
      <c r="BZ628" s="276"/>
      <c r="CA628" s="277"/>
      <c r="CB628" s="276"/>
      <c r="CC628" s="276"/>
      <c r="CD628" s="276"/>
      <c r="CE628" s="276"/>
      <c r="CF628" s="276"/>
      <c r="CG628" s="276"/>
      <c r="CH628" s="276"/>
      <c r="CI628" s="277"/>
      <c r="CJ628" s="276"/>
      <c r="CK628" s="277"/>
      <c r="CL628" s="276"/>
      <c r="CM628" s="277"/>
      <c r="CN628" s="276"/>
      <c r="CO628" s="277"/>
      <c r="CP628" s="276"/>
      <c r="CQ628" s="277"/>
      <c r="CR628" s="276"/>
      <c r="CS628" s="276"/>
      <c r="CT628" s="277"/>
      <c r="CU628" s="276"/>
      <c r="CV628" s="276"/>
      <c r="CW628" s="277"/>
      <c r="CX628" s="276"/>
      <c r="CY628" s="276"/>
      <c r="CZ628" s="276"/>
      <c r="DA628" s="276"/>
      <c r="DB628" s="277"/>
      <c r="DC628" s="276"/>
      <c r="DD628" s="276"/>
      <c r="DE628" s="277"/>
      <c r="DF628" s="276"/>
      <c r="DG628" s="276"/>
      <c r="DH628" s="277"/>
      <c r="DI628" s="276"/>
      <c r="DJ628" s="276"/>
      <c r="DK628" s="276"/>
      <c r="DL628" s="276"/>
      <c r="DM628" s="277"/>
      <c r="DN628" s="276"/>
      <c r="DO628" s="276"/>
      <c r="DP628" s="277"/>
      <c r="DQ628" s="276"/>
      <c r="DR628" s="276"/>
      <c r="DS628" s="276"/>
      <c r="DT628" s="276"/>
      <c r="DU628" s="276"/>
      <c r="DV628" s="276"/>
      <c r="DW628" s="276"/>
      <c r="DX628" s="276"/>
      <c r="DY628" s="276"/>
      <c r="DZ628" s="276"/>
      <c r="EA628" s="276"/>
      <c r="EB628" s="276"/>
      <c r="EC628" s="276"/>
      <c r="ED628" s="276"/>
      <c r="EE628" s="276"/>
      <c r="EF628" s="276"/>
      <c r="EG628" s="276"/>
      <c r="EH628" s="276"/>
      <c r="EI628" s="276"/>
      <c r="EJ628" s="276"/>
      <c r="EK628" s="276"/>
      <c r="EL628" s="276"/>
      <c r="EM628" s="276"/>
      <c r="EN628" s="276"/>
      <c r="EO628" s="276"/>
      <c r="EP628" s="276"/>
      <c r="EQ628" s="276"/>
      <c r="ER628" s="276"/>
      <c r="ES628" s="276"/>
      <c r="ET628" s="276"/>
    </row>
    <row r="629" spans="41:150" x14ac:dyDescent="0.25">
      <c r="AO629" s="276"/>
      <c r="AP629" s="276"/>
      <c r="BS629" s="276"/>
      <c r="BT629" s="277"/>
      <c r="BU629" s="276"/>
      <c r="BV629" s="277"/>
      <c r="BW629" s="276"/>
      <c r="BX629" s="277"/>
      <c r="BY629" s="276"/>
      <c r="BZ629" s="276"/>
      <c r="CA629" s="277"/>
      <c r="CB629" s="276"/>
      <c r="CC629" s="276"/>
      <c r="CD629" s="276"/>
      <c r="CE629" s="276"/>
      <c r="CF629" s="276"/>
      <c r="CG629" s="276"/>
      <c r="CH629" s="276"/>
      <c r="CI629" s="277"/>
      <c r="CJ629" s="276"/>
      <c r="CK629" s="277"/>
      <c r="CL629" s="276"/>
      <c r="CM629" s="277"/>
      <c r="CN629" s="276"/>
      <c r="CO629" s="277"/>
      <c r="CP629" s="276"/>
      <c r="CQ629" s="277"/>
      <c r="CR629" s="276"/>
      <c r="CS629" s="276"/>
      <c r="CT629" s="277"/>
      <c r="CU629" s="276"/>
      <c r="CV629" s="276"/>
      <c r="CW629" s="277"/>
      <c r="CX629" s="276"/>
      <c r="CY629" s="276"/>
      <c r="CZ629" s="276"/>
      <c r="DA629" s="276"/>
      <c r="DB629" s="277"/>
      <c r="DC629" s="276"/>
      <c r="DD629" s="276"/>
      <c r="DE629" s="277"/>
      <c r="DF629" s="276"/>
      <c r="DG629" s="276"/>
      <c r="DH629" s="277"/>
      <c r="DI629" s="276"/>
      <c r="DJ629" s="276"/>
      <c r="DK629" s="276"/>
      <c r="DL629" s="276"/>
      <c r="DM629" s="277"/>
      <c r="DN629" s="276"/>
      <c r="DO629" s="276"/>
      <c r="DP629" s="277"/>
      <c r="DQ629" s="276"/>
      <c r="DR629" s="276"/>
      <c r="DS629" s="276"/>
      <c r="DT629" s="276"/>
      <c r="DU629" s="276"/>
      <c r="DV629" s="276"/>
      <c r="DW629" s="276"/>
      <c r="DX629" s="276"/>
      <c r="DY629" s="276"/>
      <c r="DZ629" s="276"/>
      <c r="EA629" s="276"/>
      <c r="EB629" s="276"/>
      <c r="EC629" s="276"/>
      <c r="ED629" s="276"/>
      <c r="EE629" s="276"/>
      <c r="EF629" s="276"/>
      <c r="EG629" s="276"/>
      <c r="EH629" s="276"/>
      <c r="EI629" s="276"/>
      <c r="EJ629" s="276"/>
      <c r="EK629" s="276"/>
      <c r="EL629" s="276"/>
      <c r="EM629" s="276"/>
      <c r="EN629" s="276"/>
      <c r="EO629" s="276"/>
      <c r="EP629" s="276"/>
      <c r="EQ629" s="276"/>
      <c r="ER629" s="276"/>
      <c r="ES629" s="276"/>
      <c r="ET629" s="276"/>
    </row>
    <row r="630" spans="41:150" x14ac:dyDescent="0.25">
      <c r="AO630" s="276"/>
      <c r="AP630" s="276"/>
      <c r="BS630" s="276"/>
      <c r="BT630" s="277"/>
      <c r="BU630" s="276"/>
      <c r="BV630" s="277"/>
      <c r="BW630" s="276"/>
      <c r="BX630" s="277"/>
      <c r="BY630" s="276"/>
      <c r="BZ630" s="276"/>
      <c r="CA630" s="277"/>
      <c r="CB630" s="276"/>
      <c r="CC630" s="276"/>
      <c r="CD630" s="276"/>
      <c r="CE630" s="276"/>
      <c r="CF630" s="276"/>
      <c r="CG630" s="276"/>
      <c r="CH630" s="276"/>
      <c r="CI630" s="277"/>
      <c r="CJ630" s="276"/>
      <c r="CK630" s="277"/>
      <c r="CL630" s="276"/>
      <c r="CM630" s="277"/>
      <c r="CN630" s="276"/>
      <c r="CO630" s="277"/>
      <c r="CP630" s="276"/>
      <c r="CQ630" s="277"/>
      <c r="CR630" s="276"/>
      <c r="CS630" s="276"/>
      <c r="CT630" s="277"/>
      <c r="CU630" s="276"/>
      <c r="CV630" s="276"/>
      <c r="CW630" s="277"/>
      <c r="CX630" s="276"/>
      <c r="CY630" s="276"/>
      <c r="CZ630" s="276"/>
      <c r="DA630" s="276"/>
      <c r="DB630" s="277"/>
      <c r="DC630" s="276"/>
      <c r="DD630" s="276"/>
      <c r="DE630" s="277"/>
      <c r="DF630" s="276"/>
      <c r="DG630" s="276"/>
      <c r="DH630" s="277"/>
      <c r="DI630" s="276"/>
      <c r="DJ630" s="276"/>
      <c r="DK630" s="276"/>
      <c r="DL630" s="276"/>
      <c r="DM630" s="277"/>
      <c r="DN630" s="276"/>
      <c r="DO630" s="276"/>
      <c r="DP630" s="277"/>
      <c r="DQ630" s="276"/>
      <c r="DR630" s="276"/>
      <c r="DS630" s="276"/>
      <c r="DT630" s="276"/>
      <c r="DU630" s="276"/>
      <c r="DV630" s="276"/>
      <c r="DW630" s="276"/>
      <c r="DX630" s="276"/>
      <c r="DY630" s="276"/>
      <c r="DZ630" s="276"/>
      <c r="EA630" s="276"/>
      <c r="EB630" s="276"/>
      <c r="EC630" s="276"/>
      <c r="ED630" s="276"/>
      <c r="EE630" s="276"/>
      <c r="EF630" s="276"/>
      <c r="EG630" s="276"/>
      <c r="EH630" s="276"/>
      <c r="EI630" s="276"/>
      <c r="EJ630" s="276"/>
      <c r="EK630" s="276"/>
      <c r="EL630" s="276"/>
      <c r="EM630" s="276"/>
      <c r="EN630" s="276"/>
      <c r="EO630" s="276"/>
      <c r="EP630" s="276"/>
      <c r="EQ630" s="276"/>
      <c r="ER630" s="276"/>
      <c r="ES630" s="276"/>
      <c r="ET630" s="276"/>
    </row>
    <row r="631" spans="41:150" x14ac:dyDescent="0.25">
      <c r="AO631" s="276"/>
      <c r="AP631" s="276"/>
      <c r="BS631" s="276"/>
      <c r="BT631" s="277"/>
      <c r="BU631" s="276"/>
      <c r="BV631" s="277"/>
      <c r="BW631" s="276"/>
      <c r="BX631" s="277"/>
      <c r="BY631" s="276"/>
      <c r="BZ631" s="276"/>
      <c r="CA631" s="277"/>
      <c r="CB631" s="276"/>
      <c r="CC631" s="276"/>
      <c r="CD631" s="276"/>
      <c r="CE631" s="276"/>
      <c r="CF631" s="276"/>
      <c r="CG631" s="276"/>
      <c r="CH631" s="276"/>
      <c r="CI631" s="277"/>
      <c r="CJ631" s="276"/>
      <c r="CK631" s="277"/>
      <c r="CL631" s="276"/>
      <c r="CM631" s="277"/>
      <c r="CN631" s="276"/>
      <c r="CO631" s="277"/>
      <c r="CP631" s="276"/>
      <c r="CQ631" s="277"/>
      <c r="CR631" s="276"/>
      <c r="CS631" s="276"/>
      <c r="CT631" s="277"/>
      <c r="CU631" s="276"/>
      <c r="CV631" s="276"/>
      <c r="CW631" s="277"/>
      <c r="CX631" s="276"/>
      <c r="CY631" s="276"/>
      <c r="CZ631" s="276"/>
      <c r="DA631" s="276"/>
      <c r="DB631" s="277"/>
      <c r="DC631" s="276"/>
      <c r="DD631" s="276"/>
      <c r="DE631" s="277"/>
      <c r="DF631" s="276"/>
      <c r="DG631" s="276"/>
      <c r="DH631" s="277"/>
      <c r="DI631" s="276"/>
      <c r="DJ631" s="276"/>
      <c r="DK631" s="276"/>
      <c r="DL631" s="276"/>
      <c r="DM631" s="277"/>
      <c r="DN631" s="276"/>
      <c r="DO631" s="276"/>
      <c r="DP631" s="277"/>
      <c r="DQ631" s="276"/>
      <c r="DR631" s="276"/>
      <c r="DS631" s="276"/>
      <c r="DT631" s="276"/>
      <c r="DU631" s="276"/>
      <c r="DV631" s="276"/>
      <c r="DW631" s="276"/>
      <c r="DX631" s="276"/>
      <c r="DY631" s="276"/>
      <c r="DZ631" s="276"/>
      <c r="EA631" s="276"/>
      <c r="EB631" s="276"/>
      <c r="EC631" s="276"/>
      <c r="ED631" s="276"/>
      <c r="EE631" s="276"/>
      <c r="EF631" s="276"/>
      <c r="EG631" s="276"/>
      <c r="EH631" s="276"/>
      <c r="EI631" s="276"/>
      <c r="EJ631" s="276"/>
      <c r="EK631" s="276"/>
      <c r="EL631" s="276"/>
      <c r="EM631" s="276"/>
      <c r="EN631" s="276"/>
      <c r="EO631" s="276"/>
      <c r="EP631" s="276"/>
      <c r="EQ631" s="276"/>
      <c r="ER631" s="276"/>
      <c r="ES631" s="276"/>
      <c r="ET631" s="276"/>
    </row>
    <row r="632" spans="41:150" x14ac:dyDescent="0.25">
      <c r="AO632" s="276"/>
      <c r="AP632" s="276"/>
      <c r="BS632" s="276"/>
      <c r="BT632" s="277"/>
      <c r="BU632" s="276"/>
      <c r="BV632" s="277"/>
      <c r="BW632" s="276"/>
      <c r="BX632" s="277"/>
      <c r="BY632" s="276"/>
      <c r="BZ632" s="276"/>
      <c r="CA632" s="277"/>
      <c r="CB632" s="276"/>
      <c r="CC632" s="276"/>
      <c r="CD632" s="276"/>
      <c r="CE632" s="276"/>
      <c r="CF632" s="276"/>
      <c r="CG632" s="276"/>
      <c r="CH632" s="276"/>
      <c r="CI632" s="277"/>
      <c r="CJ632" s="276"/>
      <c r="CK632" s="277"/>
      <c r="CL632" s="276"/>
      <c r="CM632" s="277"/>
      <c r="CN632" s="276"/>
      <c r="CO632" s="277"/>
      <c r="CP632" s="276"/>
      <c r="CQ632" s="277"/>
      <c r="CR632" s="276"/>
      <c r="CS632" s="276"/>
      <c r="CT632" s="277"/>
      <c r="CU632" s="276"/>
      <c r="CV632" s="276"/>
      <c r="CW632" s="277"/>
      <c r="CX632" s="276"/>
      <c r="CY632" s="276"/>
      <c r="CZ632" s="276"/>
      <c r="DA632" s="276"/>
      <c r="DB632" s="277"/>
      <c r="DC632" s="276"/>
      <c r="DD632" s="276"/>
      <c r="DE632" s="277"/>
      <c r="DF632" s="276"/>
      <c r="DG632" s="276"/>
      <c r="DH632" s="277"/>
      <c r="DI632" s="276"/>
      <c r="DJ632" s="276"/>
      <c r="DK632" s="276"/>
      <c r="DL632" s="276"/>
      <c r="DM632" s="277"/>
      <c r="DN632" s="276"/>
      <c r="DO632" s="276"/>
      <c r="DP632" s="277"/>
      <c r="DQ632" s="276"/>
      <c r="DR632" s="276"/>
      <c r="DS632" s="276"/>
      <c r="DT632" s="276"/>
      <c r="DU632" s="276"/>
      <c r="DV632" s="276"/>
      <c r="DW632" s="276"/>
      <c r="DX632" s="276"/>
      <c r="DY632" s="276"/>
      <c r="DZ632" s="276"/>
      <c r="EA632" s="276"/>
      <c r="EB632" s="276"/>
      <c r="EC632" s="276"/>
      <c r="ED632" s="276"/>
      <c r="EE632" s="276"/>
      <c r="EF632" s="276"/>
      <c r="EG632" s="276"/>
      <c r="EH632" s="276"/>
      <c r="EI632" s="276"/>
      <c r="EJ632" s="276"/>
      <c r="EK632" s="276"/>
      <c r="EL632" s="276"/>
      <c r="EM632" s="276"/>
      <c r="EN632" s="276"/>
      <c r="EO632" s="276"/>
      <c r="EP632" s="276"/>
      <c r="EQ632" s="276"/>
      <c r="ER632" s="276"/>
      <c r="ES632" s="276"/>
      <c r="ET632" s="276"/>
    </row>
    <row r="633" spans="41:150" x14ac:dyDescent="0.25">
      <c r="AO633" s="276"/>
      <c r="AP633" s="276"/>
      <c r="BS633" s="276"/>
      <c r="BT633" s="277"/>
      <c r="BU633" s="276"/>
      <c r="BV633" s="277"/>
      <c r="BW633" s="276"/>
      <c r="BX633" s="277"/>
      <c r="BY633" s="276"/>
      <c r="BZ633" s="276"/>
      <c r="CA633" s="277"/>
      <c r="CB633" s="276"/>
      <c r="CC633" s="276"/>
      <c r="CD633" s="276"/>
      <c r="CE633" s="276"/>
      <c r="CF633" s="276"/>
      <c r="CG633" s="276"/>
      <c r="CH633" s="276"/>
      <c r="CI633" s="277"/>
      <c r="CJ633" s="276"/>
      <c r="CK633" s="277"/>
      <c r="CL633" s="276"/>
      <c r="CM633" s="277"/>
      <c r="CN633" s="276"/>
      <c r="CO633" s="277"/>
      <c r="CP633" s="276"/>
      <c r="CQ633" s="277"/>
      <c r="CR633" s="276"/>
      <c r="CS633" s="276"/>
      <c r="CT633" s="277"/>
      <c r="CU633" s="276"/>
      <c r="CV633" s="276"/>
      <c r="CW633" s="277"/>
      <c r="CX633" s="276"/>
      <c r="CY633" s="276"/>
      <c r="CZ633" s="276"/>
      <c r="DA633" s="276"/>
      <c r="DB633" s="277"/>
      <c r="DC633" s="276"/>
      <c r="DD633" s="276"/>
      <c r="DE633" s="277"/>
      <c r="DF633" s="276"/>
      <c r="DG633" s="276"/>
      <c r="DH633" s="277"/>
      <c r="DI633" s="276"/>
      <c r="DJ633" s="276"/>
      <c r="DK633" s="276"/>
      <c r="DL633" s="276"/>
      <c r="DM633" s="277"/>
      <c r="DN633" s="276"/>
      <c r="DO633" s="276"/>
      <c r="DP633" s="277"/>
      <c r="DQ633" s="276"/>
      <c r="DR633" s="276"/>
      <c r="DS633" s="276"/>
      <c r="DT633" s="276"/>
      <c r="DU633" s="276"/>
      <c r="DV633" s="276"/>
      <c r="DW633" s="276"/>
      <c r="DX633" s="276"/>
      <c r="DY633" s="276"/>
      <c r="DZ633" s="276"/>
      <c r="EA633" s="276"/>
      <c r="EB633" s="276"/>
      <c r="EC633" s="276"/>
      <c r="ED633" s="276"/>
      <c r="EE633" s="276"/>
      <c r="EF633" s="276"/>
      <c r="EG633" s="276"/>
      <c r="EH633" s="276"/>
      <c r="EI633" s="276"/>
      <c r="EJ633" s="276"/>
      <c r="EK633" s="276"/>
      <c r="EL633" s="276"/>
      <c r="EM633" s="276"/>
      <c r="EN633" s="276"/>
      <c r="EO633" s="276"/>
      <c r="EP633" s="276"/>
      <c r="EQ633" s="276"/>
      <c r="ER633" s="276"/>
      <c r="ES633" s="276"/>
      <c r="ET633" s="276"/>
    </row>
    <row r="634" spans="41:150" x14ac:dyDescent="0.25">
      <c r="AO634" s="276"/>
      <c r="AP634" s="276"/>
      <c r="BS634" s="276"/>
      <c r="BT634" s="277"/>
      <c r="BU634" s="276"/>
      <c r="BV634" s="277"/>
      <c r="BW634" s="276"/>
      <c r="BX634" s="277"/>
      <c r="BY634" s="276"/>
      <c r="BZ634" s="276"/>
      <c r="CA634" s="277"/>
      <c r="CB634" s="276"/>
      <c r="CC634" s="276"/>
      <c r="CD634" s="276"/>
      <c r="CE634" s="276"/>
      <c r="CF634" s="276"/>
      <c r="CG634" s="276"/>
      <c r="CH634" s="276"/>
      <c r="CI634" s="277"/>
      <c r="CJ634" s="276"/>
      <c r="CK634" s="277"/>
      <c r="CL634" s="276"/>
      <c r="CM634" s="277"/>
      <c r="CN634" s="276"/>
      <c r="CO634" s="277"/>
      <c r="CP634" s="276"/>
      <c r="CQ634" s="277"/>
      <c r="CR634" s="276"/>
      <c r="CS634" s="276"/>
      <c r="CT634" s="277"/>
      <c r="CU634" s="276"/>
      <c r="CV634" s="276"/>
      <c r="CW634" s="277"/>
      <c r="CX634" s="276"/>
      <c r="CY634" s="276"/>
      <c r="CZ634" s="276"/>
      <c r="DA634" s="276"/>
      <c r="DB634" s="277"/>
      <c r="DC634" s="276"/>
      <c r="DD634" s="276"/>
      <c r="DE634" s="277"/>
      <c r="DF634" s="276"/>
      <c r="DG634" s="276"/>
      <c r="DH634" s="277"/>
      <c r="DI634" s="276"/>
      <c r="DJ634" s="276"/>
      <c r="DK634" s="276"/>
      <c r="DL634" s="276"/>
      <c r="DM634" s="277"/>
      <c r="DN634" s="276"/>
      <c r="DO634" s="276"/>
      <c r="DP634" s="277"/>
      <c r="DQ634" s="276"/>
      <c r="DR634" s="276"/>
      <c r="DS634" s="276"/>
      <c r="DT634" s="276"/>
      <c r="DU634" s="276"/>
      <c r="DV634" s="276"/>
      <c r="DW634" s="276"/>
      <c r="DX634" s="276"/>
      <c r="DY634" s="276"/>
      <c r="DZ634" s="276"/>
      <c r="EA634" s="276"/>
      <c r="EB634" s="276"/>
      <c r="EC634" s="276"/>
      <c r="ED634" s="276"/>
      <c r="EE634" s="276"/>
      <c r="EF634" s="276"/>
      <c r="EG634" s="276"/>
      <c r="EH634" s="276"/>
      <c r="EI634" s="276"/>
      <c r="EJ634" s="276"/>
      <c r="EK634" s="276"/>
      <c r="EL634" s="276"/>
      <c r="EM634" s="276"/>
      <c r="EN634" s="276"/>
      <c r="EO634" s="276"/>
      <c r="EP634" s="276"/>
      <c r="EQ634" s="276"/>
      <c r="ER634" s="276"/>
      <c r="ES634" s="276"/>
      <c r="ET634" s="276"/>
    </row>
    <row r="635" spans="41:150" x14ac:dyDescent="0.25">
      <c r="AO635" s="276"/>
      <c r="AP635" s="276"/>
      <c r="BS635" s="276"/>
      <c r="BT635" s="277"/>
      <c r="BU635" s="276"/>
      <c r="BV635" s="277"/>
      <c r="BW635" s="276"/>
      <c r="BX635" s="277"/>
      <c r="BY635" s="276"/>
      <c r="BZ635" s="276"/>
      <c r="CA635" s="277"/>
      <c r="CB635" s="276"/>
      <c r="CC635" s="276"/>
      <c r="CD635" s="276"/>
      <c r="CE635" s="276"/>
      <c r="CF635" s="276"/>
      <c r="CG635" s="276"/>
      <c r="CH635" s="276"/>
      <c r="CI635" s="277"/>
      <c r="CJ635" s="276"/>
      <c r="CK635" s="277"/>
      <c r="CL635" s="276"/>
      <c r="CM635" s="277"/>
      <c r="CN635" s="276"/>
      <c r="CO635" s="277"/>
      <c r="CP635" s="276"/>
      <c r="CQ635" s="277"/>
      <c r="CR635" s="276"/>
      <c r="CS635" s="276"/>
      <c r="CT635" s="277"/>
      <c r="CU635" s="276"/>
      <c r="CV635" s="276"/>
      <c r="CW635" s="277"/>
      <c r="CX635" s="276"/>
      <c r="CY635" s="276"/>
      <c r="CZ635" s="276"/>
      <c r="DA635" s="276"/>
      <c r="DB635" s="277"/>
      <c r="DC635" s="276"/>
      <c r="DD635" s="276"/>
      <c r="DE635" s="277"/>
      <c r="DF635" s="276"/>
      <c r="DG635" s="276"/>
      <c r="DH635" s="277"/>
      <c r="DI635" s="276"/>
      <c r="DJ635" s="276"/>
      <c r="DK635" s="276"/>
      <c r="DL635" s="276"/>
      <c r="DM635" s="277"/>
      <c r="DN635" s="276"/>
      <c r="DO635" s="276"/>
      <c r="DP635" s="277"/>
      <c r="DQ635" s="276"/>
      <c r="DR635" s="276"/>
      <c r="DS635" s="276"/>
      <c r="DT635" s="276"/>
      <c r="DU635" s="276"/>
      <c r="DV635" s="276"/>
      <c r="DW635" s="276"/>
      <c r="DX635" s="276"/>
      <c r="DY635" s="276"/>
      <c r="DZ635" s="276"/>
      <c r="EA635" s="276"/>
      <c r="EB635" s="276"/>
      <c r="EC635" s="276"/>
      <c r="ED635" s="276"/>
      <c r="EE635" s="276"/>
      <c r="EF635" s="276"/>
      <c r="EG635" s="276"/>
      <c r="EH635" s="276"/>
      <c r="EI635" s="276"/>
      <c r="EJ635" s="276"/>
      <c r="EK635" s="276"/>
      <c r="EL635" s="276"/>
      <c r="EM635" s="276"/>
      <c r="EN635" s="276"/>
      <c r="EO635" s="276"/>
      <c r="EP635" s="276"/>
      <c r="EQ635" s="276"/>
      <c r="ER635" s="276"/>
      <c r="ES635" s="276"/>
      <c r="ET635" s="276"/>
    </row>
    <row r="636" spans="41:150" x14ac:dyDescent="0.25">
      <c r="AO636" s="276"/>
      <c r="AP636" s="276"/>
      <c r="BS636" s="276"/>
      <c r="BT636" s="277"/>
      <c r="BU636" s="276"/>
      <c r="BV636" s="277"/>
      <c r="BW636" s="276"/>
      <c r="BX636" s="277"/>
      <c r="BY636" s="276"/>
      <c r="BZ636" s="276"/>
      <c r="CA636" s="277"/>
      <c r="CB636" s="276"/>
      <c r="CC636" s="276"/>
      <c r="CD636" s="276"/>
      <c r="CE636" s="276"/>
      <c r="CF636" s="276"/>
      <c r="CG636" s="276"/>
      <c r="CH636" s="276"/>
      <c r="CI636" s="277"/>
      <c r="CJ636" s="276"/>
      <c r="CK636" s="277"/>
      <c r="CL636" s="276"/>
      <c r="CM636" s="277"/>
      <c r="CN636" s="276"/>
      <c r="CO636" s="277"/>
      <c r="CP636" s="276"/>
      <c r="CQ636" s="277"/>
      <c r="CR636" s="276"/>
      <c r="CS636" s="276"/>
      <c r="CT636" s="277"/>
      <c r="CU636" s="276"/>
      <c r="CV636" s="276"/>
      <c r="CW636" s="277"/>
      <c r="CX636" s="276"/>
      <c r="CY636" s="276"/>
      <c r="CZ636" s="276"/>
      <c r="DA636" s="276"/>
      <c r="DB636" s="277"/>
      <c r="DC636" s="276"/>
      <c r="DD636" s="276"/>
      <c r="DE636" s="277"/>
      <c r="DF636" s="276"/>
      <c r="DG636" s="276"/>
      <c r="DH636" s="277"/>
      <c r="DI636" s="276"/>
      <c r="DJ636" s="276"/>
      <c r="DK636" s="276"/>
      <c r="DL636" s="276"/>
      <c r="DM636" s="277"/>
      <c r="DN636" s="276"/>
      <c r="DO636" s="276"/>
      <c r="DP636" s="277"/>
      <c r="DQ636" s="276"/>
      <c r="DR636" s="276"/>
      <c r="DS636" s="276"/>
      <c r="DT636" s="276"/>
      <c r="DU636" s="276"/>
      <c r="DV636" s="276"/>
      <c r="DW636" s="276"/>
      <c r="DX636" s="276"/>
      <c r="DY636" s="276"/>
      <c r="DZ636" s="276"/>
      <c r="EA636" s="276"/>
      <c r="EB636" s="276"/>
      <c r="EC636" s="276"/>
      <c r="ED636" s="276"/>
      <c r="EE636" s="276"/>
      <c r="EF636" s="276"/>
      <c r="EG636" s="276"/>
      <c r="EH636" s="276"/>
      <c r="EI636" s="276"/>
      <c r="EJ636" s="276"/>
      <c r="EK636" s="276"/>
      <c r="EL636" s="276"/>
      <c r="EM636" s="276"/>
      <c r="EN636" s="276"/>
      <c r="EO636" s="276"/>
      <c r="EP636" s="276"/>
      <c r="EQ636" s="276"/>
      <c r="ER636" s="276"/>
      <c r="ES636" s="276"/>
      <c r="ET636" s="276"/>
    </row>
    <row r="637" spans="41:150" x14ac:dyDescent="0.25">
      <c r="AO637" s="276"/>
      <c r="AP637" s="276"/>
      <c r="BS637" s="276"/>
      <c r="BT637" s="277"/>
      <c r="BU637" s="276"/>
      <c r="BV637" s="277"/>
      <c r="BW637" s="276"/>
      <c r="BX637" s="277"/>
      <c r="BY637" s="276"/>
      <c r="BZ637" s="276"/>
      <c r="CA637" s="277"/>
      <c r="CB637" s="276"/>
      <c r="CC637" s="276"/>
      <c r="CD637" s="276"/>
      <c r="CE637" s="276"/>
      <c r="CF637" s="276"/>
      <c r="CG637" s="276"/>
      <c r="CH637" s="276"/>
      <c r="CI637" s="277"/>
      <c r="CJ637" s="276"/>
      <c r="CK637" s="277"/>
      <c r="CL637" s="276"/>
      <c r="CM637" s="277"/>
      <c r="CN637" s="276"/>
      <c r="CO637" s="277"/>
      <c r="CP637" s="276"/>
      <c r="CQ637" s="277"/>
      <c r="CR637" s="276"/>
      <c r="CS637" s="276"/>
      <c r="CT637" s="277"/>
      <c r="CU637" s="276"/>
      <c r="CV637" s="276"/>
      <c r="CW637" s="277"/>
      <c r="CX637" s="276"/>
      <c r="CY637" s="276"/>
      <c r="CZ637" s="276"/>
      <c r="DA637" s="276"/>
      <c r="DB637" s="277"/>
      <c r="DC637" s="276"/>
      <c r="DD637" s="276"/>
      <c r="DE637" s="277"/>
      <c r="DF637" s="276"/>
      <c r="DG637" s="276"/>
      <c r="DH637" s="277"/>
      <c r="DI637" s="276"/>
      <c r="DJ637" s="276"/>
      <c r="DK637" s="276"/>
      <c r="DL637" s="276"/>
      <c r="DM637" s="277"/>
      <c r="DN637" s="276"/>
      <c r="DO637" s="276"/>
      <c r="DP637" s="277"/>
      <c r="DQ637" s="276"/>
      <c r="DR637" s="276"/>
      <c r="DS637" s="276"/>
      <c r="DT637" s="276"/>
      <c r="DU637" s="276"/>
      <c r="DV637" s="276"/>
      <c r="DW637" s="276"/>
      <c r="DX637" s="276"/>
      <c r="DY637" s="276"/>
      <c r="DZ637" s="276"/>
      <c r="EA637" s="276"/>
      <c r="EB637" s="276"/>
      <c r="EC637" s="276"/>
      <c r="ED637" s="276"/>
      <c r="EE637" s="276"/>
      <c r="EF637" s="276"/>
      <c r="EG637" s="276"/>
      <c r="EH637" s="276"/>
      <c r="EI637" s="276"/>
      <c r="EJ637" s="276"/>
      <c r="EK637" s="276"/>
      <c r="EL637" s="276"/>
      <c r="EM637" s="276"/>
      <c r="EN637" s="276"/>
      <c r="EO637" s="276"/>
      <c r="EP637" s="276"/>
      <c r="EQ637" s="276"/>
      <c r="ER637" s="276"/>
      <c r="ES637" s="276"/>
      <c r="ET637" s="276"/>
    </row>
    <row r="638" spans="41:150" x14ac:dyDescent="0.25">
      <c r="AO638" s="276"/>
      <c r="AP638" s="276"/>
      <c r="BS638" s="276"/>
      <c r="BT638" s="277"/>
      <c r="BU638" s="276"/>
      <c r="BV638" s="277"/>
      <c r="BW638" s="276"/>
      <c r="BX638" s="277"/>
      <c r="BY638" s="276"/>
      <c r="BZ638" s="276"/>
      <c r="CA638" s="277"/>
      <c r="CB638" s="276"/>
      <c r="CC638" s="276"/>
      <c r="CD638" s="276"/>
      <c r="CE638" s="276"/>
      <c r="CF638" s="276"/>
      <c r="CG638" s="276"/>
      <c r="CH638" s="276"/>
      <c r="CI638" s="277"/>
      <c r="CJ638" s="276"/>
      <c r="CK638" s="277"/>
      <c r="CL638" s="276"/>
      <c r="CM638" s="277"/>
      <c r="CN638" s="276"/>
      <c r="CO638" s="277"/>
      <c r="CP638" s="276"/>
      <c r="CQ638" s="277"/>
      <c r="CR638" s="276"/>
      <c r="CS638" s="276"/>
      <c r="CT638" s="277"/>
      <c r="CU638" s="276"/>
      <c r="CV638" s="276"/>
      <c r="CW638" s="277"/>
      <c r="CX638" s="276"/>
      <c r="CY638" s="276"/>
      <c r="CZ638" s="276"/>
      <c r="DA638" s="276"/>
      <c r="DB638" s="277"/>
      <c r="DC638" s="276"/>
      <c r="DD638" s="276"/>
      <c r="DE638" s="277"/>
      <c r="DF638" s="276"/>
      <c r="DG638" s="276"/>
      <c r="DH638" s="277"/>
      <c r="DI638" s="276"/>
      <c r="DJ638" s="276"/>
      <c r="DK638" s="276"/>
      <c r="DL638" s="276"/>
      <c r="DM638" s="277"/>
      <c r="DN638" s="276"/>
      <c r="DO638" s="276"/>
      <c r="DP638" s="277"/>
      <c r="DQ638" s="276"/>
      <c r="DR638" s="276"/>
      <c r="DS638" s="276"/>
      <c r="DT638" s="276"/>
      <c r="DU638" s="276"/>
      <c r="DV638" s="276"/>
      <c r="DW638" s="276"/>
      <c r="DX638" s="276"/>
      <c r="DY638" s="276"/>
      <c r="DZ638" s="276"/>
      <c r="EA638" s="276"/>
      <c r="EB638" s="276"/>
      <c r="EC638" s="276"/>
      <c r="ED638" s="276"/>
      <c r="EE638" s="276"/>
      <c r="EF638" s="276"/>
      <c r="EG638" s="276"/>
      <c r="EH638" s="276"/>
      <c r="EI638" s="276"/>
      <c r="EJ638" s="276"/>
      <c r="EK638" s="276"/>
      <c r="EL638" s="276"/>
      <c r="EM638" s="276"/>
      <c r="EN638" s="276"/>
      <c r="EO638" s="276"/>
      <c r="EP638" s="276"/>
      <c r="EQ638" s="276"/>
      <c r="ER638" s="276"/>
      <c r="ES638" s="276"/>
      <c r="ET638" s="276"/>
    </row>
    <row r="639" spans="41:150" x14ac:dyDescent="0.25">
      <c r="AO639" s="276"/>
      <c r="AP639" s="276"/>
      <c r="BS639" s="276"/>
      <c r="BT639" s="277"/>
      <c r="BU639" s="276"/>
      <c r="BV639" s="277"/>
      <c r="BW639" s="276"/>
      <c r="BX639" s="277"/>
      <c r="BY639" s="276"/>
      <c r="BZ639" s="276"/>
      <c r="CA639" s="277"/>
      <c r="CB639" s="276"/>
      <c r="CC639" s="276"/>
      <c r="CD639" s="276"/>
      <c r="CE639" s="276"/>
      <c r="CF639" s="276"/>
      <c r="CG639" s="276"/>
      <c r="CH639" s="276"/>
      <c r="CI639" s="277"/>
      <c r="CJ639" s="276"/>
      <c r="CK639" s="277"/>
      <c r="CL639" s="276"/>
      <c r="CM639" s="277"/>
      <c r="CN639" s="276"/>
      <c r="CO639" s="277"/>
      <c r="CP639" s="276"/>
      <c r="CQ639" s="277"/>
      <c r="CR639" s="276"/>
      <c r="CS639" s="276"/>
      <c r="CT639" s="277"/>
      <c r="CU639" s="276"/>
      <c r="CV639" s="276"/>
      <c r="CW639" s="277"/>
      <c r="CX639" s="276"/>
      <c r="CY639" s="276"/>
      <c r="CZ639" s="276"/>
      <c r="DA639" s="276"/>
      <c r="DB639" s="277"/>
      <c r="DC639" s="276"/>
      <c r="DD639" s="276"/>
      <c r="DE639" s="277"/>
      <c r="DF639" s="276"/>
      <c r="DG639" s="276"/>
      <c r="DH639" s="277"/>
      <c r="DI639" s="276"/>
      <c r="DJ639" s="276"/>
      <c r="DK639" s="276"/>
      <c r="DL639" s="276"/>
      <c r="DM639" s="277"/>
      <c r="DN639" s="276"/>
      <c r="DO639" s="276"/>
      <c r="DP639" s="277"/>
      <c r="DQ639" s="276"/>
      <c r="DR639" s="276"/>
      <c r="DS639" s="276"/>
      <c r="DT639" s="276"/>
      <c r="DU639" s="276"/>
      <c r="DV639" s="276"/>
      <c r="DW639" s="276"/>
      <c r="DX639" s="276"/>
      <c r="DY639" s="276"/>
      <c r="DZ639" s="276"/>
      <c r="EA639" s="276"/>
      <c r="EB639" s="276"/>
      <c r="EC639" s="276"/>
      <c r="ED639" s="276"/>
      <c r="EE639" s="276"/>
      <c r="EF639" s="276"/>
      <c r="EG639" s="276"/>
      <c r="EH639" s="276"/>
      <c r="EI639" s="276"/>
      <c r="EJ639" s="276"/>
      <c r="EK639" s="276"/>
      <c r="EL639" s="276"/>
      <c r="EM639" s="276"/>
      <c r="EN639" s="276"/>
      <c r="EO639" s="276"/>
      <c r="EP639" s="276"/>
      <c r="EQ639" s="276"/>
      <c r="ER639" s="276"/>
      <c r="ES639" s="276"/>
      <c r="ET639" s="276"/>
    </row>
    <row r="640" spans="41:150" x14ac:dyDescent="0.25">
      <c r="AO640" s="276"/>
      <c r="AP640" s="276"/>
      <c r="BS640" s="276"/>
      <c r="BT640" s="277"/>
      <c r="BU640" s="276"/>
      <c r="BV640" s="277"/>
      <c r="BW640" s="276"/>
      <c r="BX640" s="277"/>
      <c r="BY640" s="276"/>
      <c r="BZ640" s="276"/>
      <c r="CA640" s="277"/>
      <c r="CB640" s="276"/>
      <c r="CC640" s="276"/>
      <c r="CD640" s="276"/>
      <c r="CE640" s="276"/>
      <c r="CF640" s="276"/>
      <c r="CG640" s="276"/>
      <c r="CH640" s="276"/>
      <c r="CI640" s="277"/>
      <c r="CJ640" s="276"/>
      <c r="CK640" s="277"/>
      <c r="CL640" s="276"/>
      <c r="CM640" s="277"/>
      <c r="CN640" s="276"/>
      <c r="CO640" s="277"/>
      <c r="CP640" s="276"/>
      <c r="CQ640" s="277"/>
      <c r="CR640" s="276"/>
      <c r="CS640" s="276"/>
      <c r="CT640" s="277"/>
      <c r="CU640" s="276"/>
      <c r="CV640" s="276"/>
      <c r="CW640" s="277"/>
      <c r="CX640" s="276"/>
      <c r="CY640" s="276"/>
      <c r="CZ640" s="276"/>
      <c r="DA640" s="276"/>
      <c r="DB640" s="277"/>
      <c r="DC640" s="276"/>
      <c r="DD640" s="276"/>
      <c r="DE640" s="277"/>
      <c r="DF640" s="276"/>
      <c r="DG640" s="276"/>
      <c r="DH640" s="277"/>
      <c r="DI640" s="276"/>
      <c r="DJ640" s="276"/>
      <c r="DK640" s="276"/>
      <c r="DL640" s="276"/>
      <c r="DM640" s="277"/>
      <c r="DN640" s="276"/>
      <c r="DO640" s="276"/>
      <c r="DP640" s="277"/>
      <c r="DQ640" s="276"/>
      <c r="DR640" s="276"/>
      <c r="DS640" s="276"/>
      <c r="DT640" s="276"/>
      <c r="DU640" s="276"/>
      <c r="DV640" s="276"/>
      <c r="DW640" s="276"/>
      <c r="DX640" s="276"/>
      <c r="DY640" s="276"/>
      <c r="DZ640" s="276"/>
      <c r="EA640" s="276"/>
      <c r="EB640" s="276"/>
      <c r="EC640" s="276"/>
      <c r="ED640" s="276"/>
      <c r="EE640" s="276"/>
      <c r="EF640" s="276"/>
      <c r="EG640" s="276"/>
      <c r="EH640" s="276"/>
      <c r="EI640" s="276"/>
      <c r="EJ640" s="276"/>
      <c r="EK640" s="276"/>
      <c r="EL640" s="276"/>
      <c r="EM640" s="276"/>
      <c r="EN640" s="276"/>
      <c r="EO640" s="276"/>
      <c r="EP640" s="276"/>
      <c r="EQ640" s="276"/>
      <c r="ER640" s="276"/>
      <c r="ES640" s="276"/>
      <c r="ET640" s="276"/>
    </row>
    <row r="641" spans="41:150" x14ac:dyDescent="0.25">
      <c r="AO641" s="276"/>
      <c r="AP641" s="276"/>
      <c r="BS641" s="276"/>
      <c r="BT641" s="277"/>
      <c r="BU641" s="276"/>
      <c r="BV641" s="277"/>
      <c r="BW641" s="276"/>
      <c r="BX641" s="277"/>
      <c r="BY641" s="276"/>
      <c r="BZ641" s="276"/>
      <c r="CA641" s="277"/>
      <c r="CB641" s="276"/>
      <c r="CC641" s="276"/>
      <c r="CD641" s="276"/>
      <c r="CE641" s="276"/>
      <c r="CF641" s="276"/>
      <c r="CG641" s="276"/>
      <c r="CH641" s="276"/>
      <c r="CI641" s="277"/>
      <c r="CJ641" s="276"/>
      <c r="CK641" s="277"/>
      <c r="CL641" s="276"/>
      <c r="CM641" s="277"/>
      <c r="CN641" s="276"/>
      <c r="CO641" s="277"/>
      <c r="CP641" s="276"/>
      <c r="CQ641" s="277"/>
      <c r="CR641" s="276"/>
      <c r="CS641" s="276"/>
      <c r="CT641" s="277"/>
      <c r="CU641" s="276"/>
      <c r="CV641" s="276"/>
      <c r="CW641" s="277"/>
      <c r="CX641" s="276"/>
      <c r="CY641" s="276"/>
      <c r="CZ641" s="276"/>
      <c r="DA641" s="276"/>
      <c r="DB641" s="277"/>
      <c r="DC641" s="276"/>
      <c r="DD641" s="276"/>
      <c r="DE641" s="277"/>
      <c r="DF641" s="276"/>
      <c r="DG641" s="276"/>
      <c r="DH641" s="277"/>
      <c r="DI641" s="276"/>
      <c r="DJ641" s="276"/>
      <c r="DK641" s="276"/>
      <c r="DL641" s="276"/>
      <c r="DM641" s="277"/>
      <c r="DN641" s="276"/>
      <c r="DO641" s="276"/>
      <c r="DP641" s="277"/>
      <c r="DQ641" s="276"/>
      <c r="DR641" s="276"/>
      <c r="DS641" s="276"/>
      <c r="DT641" s="276"/>
      <c r="DU641" s="276"/>
      <c r="DV641" s="276"/>
      <c r="DW641" s="276"/>
      <c r="DX641" s="276"/>
      <c r="DY641" s="276"/>
      <c r="DZ641" s="276"/>
      <c r="EA641" s="276"/>
      <c r="EB641" s="276"/>
      <c r="EC641" s="276"/>
      <c r="ED641" s="276"/>
      <c r="EE641" s="276"/>
      <c r="EF641" s="276"/>
      <c r="EG641" s="276"/>
      <c r="EH641" s="276"/>
      <c r="EI641" s="276"/>
      <c r="EJ641" s="276"/>
      <c r="EK641" s="276"/>
      <c r="EL641" s="276"/>
      <c r="EM641" s="276"/>
      <c r="EN641" s="276"/>
      <c r="EO641" s="276"/>
      <c r="EP641" s="276"/>
      <c r="EQ641" s="276"/>
      <c r="ER641" s="276"/>
      <c r="ES641" s="276"/>
      <c r="ET641" s="276"/>
    </row>
    <row r="642" spans="41:150" x14ac:dyDescent="0.25">
      <c r="AO642" s="276"/>
      <c r="AP642" s="276"/>
      <c r="BS642" s="276"/>
      <c r="BT642" s="277"/>
      <c r="BU642" s="276"/>
      <c r="BV642" s="277"/>
      <c r="BW642" s="276"/>
      <c r="BX642" s="277"/>
      <c r="BY642" s="276"/>
      <c r="BZ642" s="276"/>
      <c r="CA642" s="277"/>
      <c r="CB642" s="276"/>
      <c r="CC642" s="276"/>
      <c r="CD642" s="276"/>
      <c r="CE642" s="276"/>
      <c r="CF642" s="276"/>
      <c r="CG642" s="276"/>
      <c r="CH642" s="276"/>
      <c r="CI642" s="277"/>
      <c r="CJ642" s="276"/>
      <c r="CK642" s="277"/>
      <c r="CL642" s="276"/>
      <c r="CM642" s="277"/>
      <c r="CN642" s="276"/>
      <c r="CO642" s="277"/>
      <c r="CP642" s="276"/>
      <c r="CQ642" s="277"/>
      <c r="CR642" s="276"/>
      <c r="CS642" s="276"/>
      <c r="CT642" s="277"/>
      <c r="CU642" s="276"/>
      <c r="CV642" s="276"/>
      <c r="CW642" s="277"/>
      <c r="CX642" s="276"/>
      <c r="CY642" s="276"/>
      <c r="CZ642" s="276"/>
      <c r="DA642" s="276"/>
      <c r="DB642" s="277"/>
      <c r="DC642" s="276"/>
      <c r="DD642" s="276"/>
      <c r="DE642" s="277"/>
      <c r="DF642" s="276"/>
      <c r="DG642" s="276"/>
      <c r="DH642" s="277"/>
      <c r="DI642" s="276"/>
      <c r="DJ642" s="276"/>
      <c r="DK642" s="276"/>
      <c r="DL642" s="276"/>
      <c r="DM642" s="277"/>
      <c r="DN642" s="276"/>
      <c r="DO642" s="276"/>
      <c r="DP642" s="277"/>
      <c r="DQ642" s="276"/>
      <c r="DR642" s="276"/>
      <c r="DS642" s="276"/>
      <c r="DT642" s="276"/>
      <c r="DU642" s="276"/>
      <c r="DV642" s="276"/>
      <c r="DW642" s="276"/>
      <c r="DX642" s="276"/>
      <c r="DY642" s="276"/>
      <c r="DZ642" s="276"/>
      <c r="EA642" s="276"/>
      <c r="EB642" s="276"/>
      <c r="EC642" s="276"/>
      <c r="ED642" s="276"/>
      <c r="EE642" s="276"/>
      <c r="EF642" s="276"/>
      <c r="EG642" s="276"/>
      <c r="EH642" s="276"/>
      <c r="EI642" s="276"/>
      <c r="EJ642" s="276"/>
      <c r="EK642" s="276"/>
      <c r="EL642" s="276"/>
      <c r="EM642" s="276"/>
      <c r="EN642" s="276"/>
      <c r="EO642" s="276"/>
      <c r="EP642" s="276"/>
      <c r="EQ642" s="276"/>
      <c r="ER642" s="276"/>
      <c r="ES642" s="276"/>
      <c r="ET642" s="276"/>
    </row>
    <row r="643" spans="41:150" x14ac:dyDescent="0.25">
      <c r="AO643" s="276"/>
      <c r="AP643" s="276"/>
      <c r="BS643" s="276"/>
      <c r="BT643" s="277"/>
      <c r="BU643" s="276"/>
      <c r="BV643" s="277"/>
      <c r="BW643" s="276"/>
      <c r="BX643" s="277"/>
      <c r="BY643" s="276"/>
      <c r="BZ643" s="276"/>
      <c r="CA643" s="277"/>
      <c r="CB643" s="276"/>
      <c r="CC643" s="276"/>
      <c r="CD643" s="276"/>
      <c r="CE643" s="276"/>
      <c r="CF643" s="276"/>
      <c r="CG643" s="276"/>
      <c r="CH643" s="276"/>
      <c r="CI643" s="277"/>
      <c r="CJ643" s="276"/>
      <c r="CK643" s="277"/>
      <c r="CL643" s="276"/>
      <c r="CM643" s="277"/>
      <c r="CN643" s="276"/>
      <c r="CO643" s="277"/>
      <c r="CP643" s="276"/>
      <c r="CQ643" s="277"/>
      <c r="CR643" s="276"/>
      <c r="CS643" s="276"/>
      <c r="CT643" s="277"/>
      <c r="CU643" s="276"/>
      <c r="CV643" s="276"/>
      <c r="CW643" s="277"/>
      <c r="CX643" s="276"/>
      <c r="CY643" s="276"/>
      <c r="CZ643" s="276"/>
      <c r="DA643" s="276"/>
      <c r="DB643" s="277"/>
      <c r="DC643" s="276"/>
      <c r="DD643" s="276"/>
      <c r="DE643" s="277"/>
      <c r="DF643" s="276"/>
      <c r="DG643" s="276"/>
      <c r="DH643" s="277"/>
      <c r="DI643" s="276"/>
      <c r="DJ643" s="276"/>
      <c r="DK643" s="276"/>
      <c r="DL643" s="276"/>
      <c r="DM643" s="277"/>
      <c r="DN643" s="276"/>
      <c r="DO643" s="276"/>
      <c r="DP643" s="277"/>
      <c r="DQ643" s="276"/>
      <c r="DR643" s="276"/>
      <c r="DS643" s="276"/>
      <c r="DT643" s="276"/>
      <c r="DU643" s="276"/>
      <c r="DV643" s="276"/>
      <c r="DW643" s="276"/>
      <c r="DX643" s="276"/>
      <c r="DY643" s="276"/>
      <c r="DZ643" s="276"/>
      <c r="EA643" s="276"/>
      <c r="EB643" s="276"/>
      <c r="EC643" s="276"/>
      <c r="ED643" s="276"/>
      <c r="EE643" s="276"/>
      <c r="EF643" s="276"/>
      <c r="EG643" s="276"/>
      <c r="EH643" s="276"/>
      <c r="EI643" s="276"/>
      <c r="EJ643" s="276"/>
      <c r="EK643" s="276"/>
      <c r="EL643" s="276"/>
      <c r="EM643" s="276"/>
      <c r="EN643" s="276"/>
      <c r="EO643" s="276"/>
      <c r="EP643" s="276"/>
      <c r="EQ643" s="276"/>
      <c r="ER643" s="276"/>
      <c r="ES643" s="276"/>
      <c r="ET643" s="276"/>
    </row>
    <row r="644" spans="41:150" x14ac:dyDescent="0.25">
      <c r="AO644" s="276"/>
      <c r="AP644" s="276"/>
      <c r="BS644" s="276"/>
      <c r="BT644" s="277"/>
      <c r="BU644" s="276"/>
      <c r="BV644" s="277"/>
      <c r="BW644" s="276"/>
      <c r="BX644" s="277"/>
      <c r="BY644" s="276"/>
      <c r="BZ644" s="276"/>
      <c r="CA644" s="277"/>
      <c r="CB644" s="276"/>
      <c r="CC644" s="276"/>
      <c r="CD644" s="276"/>
      <c r="CE644" s="276"/>
      <c r="CF644" s="276"/>
      <c r="CG644" s="276"/>
      <c r="CH644" s="276"/>
      <c r="CI644" s="277"/>
      <c r="CJ644" s="276"/>
      <c r="CK644" s="277"/>
      <c r="CL644" s="276"/>
      <c r="CM644" s="277"/>
      <c r="CN644" s="276"/>
      <c r="CO644" s="277"/>
      <c r="CP644" s="276"/>
      <c r="CQ644" s="277"/>
      <c r="CR644" s="276"/>
      <c r="CS644" s="276"/>
      <c r="CT644" s="277"/>
      <c r="CU644" s="276"/>
      <c r="CV644" s="276"/>
      <c r="CW644" s="277"/>
      <c r="CX644" s="276"/>
      <c r="CY644" s="276"/>
      <c r="CZ644" s="276"/>
      <c r="DA644" s="276"/>
      <c r="DB644" s="277"/>
      <c r="DC644" s="276"/>
      <c r="DD644" s="276"/>
      <c r="DE644" s="277"/>
      <c r="DF644" s="276"/>
      <c r="DG644" s="276"/>
      <c r="DH644" s="277"/>
      <c r="DI644" s="276"/>
      <c r="DJ644" s="276"/>
      <c r="DK644" s="276"/>
      <c r="DL644" s="276"/>
      <c r="DM644" s="277"/>
      <c r="DN644" s="276"/>
      <c r="DO644" s="276"/>
      <c r="DP644" s="277"/>
      <c r="DQ644" s="276"/>
      <c r="DR644" s="276"/>
      <c r="DS644" s="276"/>
      <c r="DT644" s="276"/>
      <c r="DU644" s="276"/>
      <c r="DV644" s="276"/>
      <c r="DW644" s="276"/>
      <c r="DX644" s="276"/>
      <c r="DY644" s="276"/>
      <c r="DZ644" s="276"/>
      <c r="EA644" s="276"/>
      <c r="EB644" s="276"/>
      <c r="EC644" s="276"/>
      <c r="ED644" s="276"/>
      <c r="EE644" s="276"/>
      <c r="EF644" s="276"/>
      <c r="EG644" s="276"/>
      <c r="EH644" s="276"/>
      <c r="EI644" s="276"/>
      <c r="EJ644" s="276"/>
      <c r="EK644" s="276"/>
      <c r="EL644" s="276"/>
      <c r="EM644" s="276"/>
      <c r="EN644" s="276"/>
      <c r="EO644" s="276"/>
      <c r="EP644" s="276"/>
      <c r="EQ644" s="276"/>
      <c r="ER644" s="276"/>
      <c r="ES644" s="276"/>
      <c r="ET644" s="276"/>
    </row>
    <row r="645" spans="41:150" x14ac:dyDescent="0.25">
      <c r="AO645" s="276"/>
      <c r="AP645" s="276"/>
      <c r="BS645" s="276"/>
      <c r="BT645" s="277"/>
      <c r="BU645" s="276"/>
      <c r="BV645" s="277"/>
      <c r="BW645" s="276"/>
      <c r="BX645" s="277"/>
      <c r="BY645" s="276"/>
      <c r="BZ645" s="276"/>
      <c r="CA645" s="277"/>
      <c r="CB645" s="276"/>
      <c r="CC645" s="276"/>
      <c r="CD645" s="276"/>
      <c r="CE645" s="276"/>
      <c r="CF645" s="276"/>
      <c r="CG645" s="276"/>
      <c r="CH645" s="276"/>
      <c r="CI645" s="277"/>
      <c r="CJ645" s="276"/>
      <c r="CK645" s="277"/>
      <c r="CL645" s="276"/>
      <c r="CM645" s="277"/>
      <c r="CN645" s="276"/>
      <c r="CO645" s="277"/>
      <c r="CP645" s="276"/>
      <c r="CQ645" s="277"/>
      <c r="CR645" s="276"/>
      <c r="CS645" s="276"/>
      <c r="CT645" s="277"/>
      <c r="CU645" s="276"/>
      <c r="CV645" s="276"/>
      <c r="CW645" s="277"/>
      <c r="CX645" s="276"/>
      <c r="CY645" s="276"/>
      <c r="CZ645" s="276"/>
      <c r="DA645" s="276"/>
      <c r="DB645" s="277"/>
      <c r="DC645" s="276"/>
      <c r="DD645" s="276"/>
      <c r="DE645" s="277"/>
      <c r="DF645" s="276"/>
      <c r="DG645" s="276"/>
      <c r="DH645" s="277"/>
      <c r="DI645" s="276"/>
      <c r="DJ645" s="276"/>
      <c r="DK645" s="276"/>
      <c r="DL645" s="276"/>
      <c r="DM645" s="277"/>
      <c r="DN645" s="276"/>
      <c r="DO645" s="276"/>
      <c r="DP645" s="277"/>
      <c r="DQ645" s="276"/>
      <c r="DR645" s="276"/>
      <c r="DS645" s="276"/>
      <c r="DT645" s="276"/>
      <c r="DU645" s="276"/>
      <c r="DV645" s="276"/>
      <c r="DW645" s="276"/>
      <c r="DX645" s="276"/>
      <c r="DY645" s="276"/>
      <c r="DZ645" s="276"/>
      <c r="EA645" s="276"/>
      <c r="EB645" s="276"/>
      <c r="EC645" s="276"/>
      <c r="ED645" s="276"/>
      <c r="EE645" s="276"/>
      <c r="EF645" s="276"/>
      <c r="EG645" s="276"/>
      <c r="EH645" s="276"/>
      <c r="EI645" s="276"/>
      <c r="EJ645" s="276"/>
      <c r="EK645" s="276"/>
      <c r="EL645" s="276"/>
      <c r="EM645" s="276"/>
      <c r="EN645" s="276"/>
      <c r="EO645" s="276"/>
      <c r="EP645" s="276"/>
      <c r="EQ645" s="276"/>
      <c r="ER645" s="276"/>
      <c r="ES645" s="276"/>
      <c r="ET645" s="276"/>
    </row>
    <row r="646" spans="41:150" x14ac:dyDescent="0.25">
      <c r="AO646" s="276"/>
      <c r="AP646" s="276"/>
      <c r="BS646" s="276"/>
      <c r="BT646" s="277"/>
      <c r="BU646" s="276"/>
      <c r="BV646" s="277"/>
      <c r="BW646" s="276"/>
      <c r="BX646" s="277"/>
      <c r="BY646" s="276"/>
      <c r="BZ646" s="276"/>
      <c r="CA646" s="277"/>
      <c r="CB646" s="276"/>
      <c r="CC646" s="276"/>
      <c r="CD646" s="276"/>
      <c r="CE646" s="276"/>
      <c r="CF646" s="276"/>
      <c r="CG646" s="276"/>
      <c r="CH646" s="276"/>
      <c r="CI646" s="277"/>
      <c r="CJ646" s="276"/>
      <c r="CK646" s="277"/>
      <c r="CL646" s="276"/>
      <c r="CM646" s="277"/>
      <c r="CN646" s="276"/>
      <c r="CO646" s="277"/>
      <c r="CP646" s="276"/>
      <c r="CQ646" s="277"/>
      <c r="CR646" s="276"/>
      <c r="CS646" s="276"/>
      <c r="CT646" s="277"/>
      <c r="CU646" s="276"/>
      <c r="CV646" s="276"/>
      <c r="CW646" s="277"/>
      <c r="CX646" s="276"/>
      <c r="CY646" s="276"/>
      <c r="CZ646" s="276"/>
      <c r="DA646" s="276"/>
      <c r="DB646" s="277"/>
      <c r="DC646" s="276"/>
      <c r="DD646" s="276"/>
      <c r="DE646" s="277"/>
      <c r="DF646" s="276"/>
      <c r="DG646" s="276"/>
      <c r="DH646" s="277"/>
      <c r="DI646" s="276"/>
      <c r="DJ646" s="276"/>
      <c r="DK646" s="276"/>
      <c r="DL646" s="276"/>
      <c r="DM646" s="277"/>
      <c r="DN646" s="276"/>
      <c r="DO646" s="276"/>
      <c r="DP646" s="277"/>
      <c r="DQ646" s="276"/>
      <c r="DR646" s="276"/>
      <c r="DS646" s="276"/>
      <c r="DT646" s="276"/>
      <c r="DU646" s="276"/>
      <c r="DV646" s="276"/>
      <c r="DW646" s="276"/>
      <c r="DX646" s="276"/>
      <c r="DY646" s="276"/>
      <c r="DZ646" s="276"/>
      <c r="EA646" s="276"/>
      <c r="EB646" s="276"/>
      <c r="EC646" s="276"/>
      <c r="ED646" s="276"/>
      <c r="EE646" s="276"/>
      <c r="EF646" s="276"/>
      <c r="EG646" s="276"/>
      <c r="EH646" s="276"/>
      <c r="EI646" s="276"/>
      <c r="EJ646" s="276"/>
      <c r="EK646" s="276"/>
      <c r="EL646" s="276"/>
      <c r="EM646" s="276"/>
      <c r="EN646" s="276"/>
      <c r="EO646" s="276"/>
      <c r="EP646" s="276"/>
      <c r="EQ646" s="276"/>
      <c r="ER646" s="276"/>
      <c r="ES646" s="276"/>
      <c r="ET646" s="276"/>
    </row>
    <row r="647" spans="41:150" x14ac:dyDescent="0.25">
      <c r="AO647" s="276"/>
      <c r="AP647" s="276"/>
      <c r="BS647" s="276"/>
      <c r="BT647" s="277"/>
      <c r="BU647" s="276"/>
      <c r="BV647" s="277"/>
      <c r="BW647" s="276"/>
      <c r="BX647" s="277"/>
      <c r="BY647" s="276"/>
      <c r="BZ647" s="276"/>
      <c r="CA647" s="277"/>
      <c r="CB647" s="276"/>
      <c r="CC647" s="276"/>
      <c r="CD647" s="276"/>
      <c r="CE647" s="276"/>
      <c r="CF647" s="276"/>
      <c r="CG647" s="276"/>
      <c r="CH647" s="276"/>
      <c r="CI647" s="277"/>
      <c r="CJ647" s="276"/>
      <c r="CK647" s="277"/>
      <c r="CL647" s="276"/>
      <c r="CM647" s="277"/>
      <c r="CN647" s="276"/>
      <c r="CO647" s="277"/>
      <c r="CP647" s="276"/>
      <c r="CQ647" s="277"/>
      <c r="CR647" s="276"/>
      <c r="CS647" s="276"/>
      <c r="CT647" s="277"/>
      <c r="CU647" s="276"/>
      <c r="CV647" s="276"/>
      <c r="CW647" s="277"/>
      <c r="CX647" s="276"/>
      <c r="CY647" s="276"/>
      <c r="CZ647" s="276"/>
      <c r="DA647" s="276"/>
      <c r="DB647" s="277"/>
      <c r="DC647" s="276"/>
      <c r="DD647" s="276"/>
      <c r="DE647" s="277"/>
      <c r="DF647" s="276"/>
      <c r="DG647" s="276"/>
      <c r="DH647" s="277"/>
      <c r="DI647" s="276"/>
      <c r="DJ647" s="276"/>
      <c r="DK647" s="276"/>
      <c r="DL647" s="276"/>
      <c r="DM647" s="277"/>
      <c r="DN647" s="276"/>
      <c r="DO647" s="276"/>
      <c r="DP647" s="277"/>
      <c r="DQ647" s="276"/>
      <c r="DR647" s="276"/>
      <c r="DS647" s="276"/>
      <c r="DT647" s="276"/>
      <c r="DU647" s="276"/>
      <c r="DV647" s="276"/>
      <c r="DW647" s="276"/>
      <c r="DX647" s="276"/>
      <c r="DY647" s="276"/>
      <c r="DZ647" s="276"/>
      <c r="EA647" s="276"/>
      <c r="EB647" s="276"/>
      <c r="EC647" s="276"/>
      <c r="ED647" s="276"/>
      <c r="EE647" s="276"/>
      <c r="EF647" s="276"/>
      <c r="EG647" s="276"/>
      <c r="EH647" s="276"/>
      <c r="EI647" s="276"/>
      <c r="EJ647" s="276"/>
      <c r="EK647" s="276"/>
      <c r="EL647" s="276"/>
      <c r="EM647" s="276"/>
      <c r="EN647" s="276"/>
      <c r="EO647" s="276"/>
      <c r="EP647" s="276"/>
      <c r="EQ647" s="276"/>
      <c r="ER647" s="276"/>
      <c r="ES647" s="276"/>
      <c r="ET647" s="276"/>
    </row>
    <row r="648" spans="41:150" x14ac:dyDescent="0.25">
      <c r="AO648" s="276"/>
      <c r="AP648" s="276"/>
      <c r="BS648" s="276"/>
      <c r="BT648" s="277"/>
      <c r="BU648" s="276"/>
      <c r="BV648" s="277"/>
      <c r="BW648" s="276"/>
      <c r="BX648" s="277"/>
      <c r="BY648" s="276"/>
      <c r="BZ648" s="276"/>
      <c r="CA648" s="277"/>
      <c r="CB648" s="276"/>
      <c r="CC648" s="276"/>
      <c r="CD648" s="276"/>
      <c r="CE648" s="276"/>
      <c r="CF648" s="276"/>
      <c r="CG648" s="276"/>
      <c r="CH648" s="276"/>
      <c r="CI648" s="277"/>
      <c r="CJ648" s="276"/>
      <c r="CK648" s="277"/>
      <c r="CL648" s="276"/>
      <c r="CM648" s="277"/>
      <c r="CN648" s="276"/>
      <c r="CO648" s="277"/>
      <c r="CP648" s="276"/>
      <c r="CQ648" s="277"/>
      <c r="CR648" s="276"/>
      <c r="CS648" s="276"/>
      <c r="CT648" s="277"/>
      <c r="CU648" s="276"/>
      <c r="CV648" s="276"/>
      <c r="CW648" s="277"/>
      <c r="CX648" s="276"/>
      <c r="CY648" s="276"/>
      <c r="CZ648" s="276"/>
      <c r="DA648" s="276"/>
      <c r="DB648" s="277"/>
      <c r="DC648" s="276"/>
      <c r="DD648" s="276"/>
      <c r="DE648" s="277"/>
      <c r="DF648" s="276"/>
      <c r="DG648" s="276"/>
      <c r="DH648" s="277"/>
      <c r="DI648" s="276"/>
      <c r="DJ648" s="276"/>
      <c r="DK648" s="276"/>
      <c r="DL648" s="276"/>
      <c r="DM648" s="277"/>
      <c r="DN648" s="276"/>
      <c r="DO648" s="276"/>
      <c r="DP648" s="277"/>
      <c r="DQ648" s="276"/>
      <c r="DR648" s="276"/>
      <c r="DS648" s="276"/>
      <c r="DT648" s="276"/>
      <c r="DU648" s="276"/>
      <c r="DV648" s="276"/>
      <c r="DW648" s="276"/>
      <c r="DX648" s="276"/>
      <c r="DY648" s="276"/>
      <c r="DZ648" s="276"/>
      <c r="EA648" s="276"/>
      <c r="EB648" s="276"/>
      <c r="EC648" s="276"/>
      <c r="ED648" s="276"/>
      <c r="EE648" s="276"/>
      <c r="EF648" s="276"/>
      <c r="EG648" s="276"/>
      <c r="EH648" s="276"/>
      <c r="EI648" s="276"/>
      <c r="EJ648" s="276"/>
      <c r="EK648" s="276"/>
      <c r="EL648" s="276"/>
      <c r="EM648" s="276"/>
      <c r="EN648" s="276"/>
      <c r="EO648" s="276"/>
      <c r="EP648" s="276"/>
      <c r="EQ648" s="276"/>
      <c r="ER648" s="276"/>
      <c r="ES648" s="276"/>
      <c r="ET648" s="276"/>
    </row>
    <row r="649" spans="41:150" x14ac:dyDescent="0.25">
      <c r="AO649" s="276"/>
      <c r="AP649" s="276"/>
      <c r="BS649" s="276"/>
      <c r="BT649" s="277"/>
      <c r="BU649" s="276"/>
      <c r="BV649" s="277"/>
      <c r="BW649" s="276"/>
      <c r="BX649" s="277"/>
      <c r="BY649" s="276"/>
      <c r="BZ649" s="276"/>
      <c r="CA649" s="277"/>
      <c r="CB649" s="276"/>
      <c r="CC649" s="276"/>
      <c r="CD649" s="276"/>
      <c r="CE649" s="276"/>
      <c r="CF649" s="276"/>
      <c r="CG649" s="276"/>
      <c r="CH649" s="276"/>
      <c r="CI649" s="277"/>
      <c r="CJ649" s="276"/>
      <c r="CK649" s="277"/>
      <c r="CL649" s="276"/>
      <c r="CM649" s="277"/>
      <c r="CN649" s="276"/>
      <c r="CO649" s="277"/>
      <c r="CP649" s="276"/>
      <c r="CQ649" s="277"/>
      <c r="CR649" s="276"/>
      <c r="CS649" s="276"/>
      <c r="CT649" s="277"/>
      <c r="CU649" s="276"/>
      <c r="CV649" s="276"/>
      <c r="CW649" s="277"/>
      <c r="CX649" s="276"/>
      <c r="CY649" s="276"/>
      <c r="CZ649" s="276"/>
      <c r="DA649" s="276"/>
      <c r="DB649" s="277"/>
      <c r="DC649" s="276"/>
      <c r="DD649" s="276"/>
      <c r="DE649" s="277"/>
      <c r="DF649" s="276"/>
      <c r="DG649" s="276"/>
      <c r="DH649" s="277"/>
      <c r="DI649" s="276"/>
      <c r="DJ649" s="276"/>
      <c r="DK649" s="276"/>
      <c r="DL649" s="276"/>
      <c r="DM649" s="277"/>
      <c r="DN649" s="276"/>
      <c r="DO649" s="276"/>
      <c r="DP649" s="277"/>
      <c r="DQ649" s="276"/>
      <c r="DR649" s="276"/>
      <c r="DS649" s="276"/>
      <c r="DT649" s="276"/>
      <c r="DU649" s="276"/>
      <c r="DV649" s="276"/>
      <c r="DW649" s="276"/>
      <c r="DX649" s="276"/>
      <c r="DY649" s="276"/>
      <c r="DZ649" s="276"/>
      <c r="EA649" s="276"/>
      <c r="EB649" s="276"/>
      <c r="EC649" s="276"/>
      <c r="ED649" s="276"/>
      <c r="EE649" s="276"/>
      <c r="EF649" s="276"/>
      <c r="EG649" s="276"/>
      <c r="EH649" s="276"/>
      <c r="EI649" s="276"/>
      <c r="EJ649" s="276"/>
      <c r="EK649" s="276"/>
      <c r="EL649" s="276"/>
      <c r="EM649" s="276"/>
      <c r="EN649" s="276"/>
      <c r="EO649" s="276"/>
      <c r="EP649" s="276"/>
      <c r="EQ649" s="276"/>
      <c r="ER649" s="276"/>
      <c r="ES649" s="276"/>
      <c r="ET649" s="276"/>
    </row>
    <row r="650" spans="41:150" x14ac:dyDescent="0.25">
      <c r="AO650" s="276"/>
      <c r="AP650" s="276"/>
      <c r="BS650" s="276"/>
      <c r="BT650" s="277"/>
      <c r="BU650" s="276"/>
      <c r="BV650" s="277"/>
      <c r="BW650" s="276"/>
      <c r="BX650" s="277"/>
      <c r="BY650" s="276"/>
      <c r="BZ650" s="276"/>
      <c r="CA650" s="277"/>
      <c r="CB650" s="276"/>
      <c r="CC650" s="276"/>
      <c r="CD650" s="276"/>
      <c r="CE650" s="276"/>
      <c r="CF650" s="276"/>
      <c r="CG650" s="276"/>
      <c r="CH650" s="276"/>
      <c r="CI650" s="277"/>
      <c r="CJ650" s="276"/>
      <c r="CK650" s="277"/>
      <c r="CL650" s="276"/>
      <c r="CM650" s="277"/>
      <c r="CN650" s="276"/>
      <c r="CO650" s="277"/>
      <c r="CP650" s="276"/>
      <c r="CQ650" s="277"/>
      <c r="CR650" s="276"/>
      <c r="CS650" s="276"/>
      <c r="CT650" s="277"/>
      <c r="CU650" s="276"/>
      <c r="CV650" s="276"/>
      <c r="CW650" s="277"/>
      <c r="CX650" s="276"/>
      <c r="CY650" s="276"/>
      <c r="CZ650" s="276"/>
      <c r="DA650" s="276"/>
      <c r="DB650" s="277"/>
      <c r="DC650" s="276"/>
      <c r="DD650" s="276"/>
      <c r="DE650" s="277"/>
      <c r="DF650" s="276"/>
      <c r="DG650" s="276"/>
      <c r="DH650" s="277"/>
      <c r="DI650" s="276"/>
      <c r="DJ650" s="276"/>
      <c r="DK650" s="276"/>
      <c r="DL650" s="276"/>
      <c r="DM650" s="277"/>
      <c r="DN650" s="276"/>
      <c r="DO650" s="276"/>
      <c r="DP650" s="277"/>
      <c r="DQ650" s="276"/>
      <c r="DR650" s="276"/>
      <c r="DS650" s="276"/>
      <c r="DT650" s="276"/>
      <c r="DU650" s="276"/>
      <c r="DV650" s="276"/>
      <c r="DW650" s="276"/>
      <c r="DX650" s="276"/>
      <c r="DY650" s="276"/>
      <c r="DZ650" s="276"/>
      <c r="EA650" s="276"/>
      <c r="EB650" s="276"/>
      <c r="EC650" s="276"/>
      <c r="ED650" s="276"/>
      <c r="EE650" s="276"/>
      <c r="EF650" s="276"/>
      <c r="EG650" s="276"/>
      <c r="EH650" s="276"/>
      <c r="EI650" s="276"/>
      <c r="EJ650" s="276"/>
      <c r="EK650" s="276"/>
      <c r="EL650" s="276"/>
      <c r="EM650" s="276"/>
      <c r="EN650" s="276"/>
      <c r="EO650" s="276"/>
      <c r="EP650" s="276"/>
      <c r="EQ650" s="276"/>
      <c r="ER650" s="276"/>
      <c r="ES650" s="276"/>
      <c r="ET650" s="276"/>
    </row>
    <row r="651" spans="41:150" x14ac:dyDescent="0.25">
      <c r="AO651" s="276"/>
      <c r="AP651" s="276"/>
      <c r="BS651" s="276"/>
      <c r="BT651" s="277"/>
      <c r="BU651" s="276"/>
      <c r="BV651" s="277"/>
      <c r="BW651" s="276"/>
      <c r="BX651" s="277"/>
      <c r="BY651" s="276"/>
      <c r="BZ651" s="276"/>
      <c r="CA651" s="277"/>
      <c r="CB651" s="276"/>
      <c r="CC651" s="276"/>
      <c r="CD651" s="276"/>
      <c r="CE651" s="276"/>
      <c r="CF651" s="276"/>
      <c r="CG651" s="276"/>
      <c r="CH651" s="276"/>
      <c r="CI651" s="277"/>
      <c r="CJ651" s="276"/>
      <c r="CK651" s="277"/>
      <c r="CL651" s="276"/>
      <c r="CM651" s="277"/>
      <c r="CN651" s="276"/>
      <c r="CO651" s="277"/>
      <c r="CP651" s="276"/>
      <c r="CQ651" s="277"/>
      <c r="CR651" s="276"/>
      <c r="CS651" s="276"/>
      <c r="CT651" s="277"/>
      <c r="CU651" s="276"/>
      <c r="CV651" s="276"/>
      <c r="CW651" s="277"/>
      <c r="CX651" s="276"/>
      <c r="CY651" s="276"/>
      <c r="CZ651" s="276"/>
      <c r="DA651" s="276"/>
      <c r="DB651" s="277"/>
      <c r="DC651" s="276"/>
      <c r="DD651" s="276"/>
      <c r="DE651" s="277"/>
      <c r="DF651" s="276"/>
      <c r="DG651" s="276"/>
      <c r="DH651" s="277"/>
      <c r="DI651" s="276"/>
      <c r="DJ651" s="276"/>
      <c r="DK651" s="276"/>
      <c r="DL651" s="276"/>
      <c r="DM651" s="277"/>
      <c r="DN651" s="276"/>
      <c r="DO651" s="276"/>
      <c r="DP651" s="277"/>
      <c r="DQ651" s="276"/>
      <c r="DR651" s="276"/>
      <c r="DS651" s="276"/>
      <c r="DT651" s="276"/>
      <c r="DU651" s="276"/>
      <c r="DV651" s="276"/>
      <c r="DW651" s="276"/>
      <c r="DX651" s="276"/>
      <c r="DY651" s="276"/>
      <c r="DZ651" s="276"/>
      <c r="EA651" s="276"/>
      <c r="EB651" s="276"/>
      <c r="EC651" s="276"/>
      <c r="ED651" s="276"/>
      <c r="EE651" s="276"/>
      <c r="EF651" s="276"/>
      <c r="EG651" s="276"/>
      <c r="EH651" s="276"/>
      <c r="EI651" s="276"/>
      <c r="EJ651" s="276"/>
      <c r="EK651" s="276"/>
      <c r="EL651" s="276"/>
      <c r="EM651" s="276"/>
      <c r="EN651" s="276"/>
      <c r="EO651" s="276"/>
      <c r="EP651" s="276"/>
      <c r="EQ651" s="276"/>
      <c r="ER651" s="276"/>
      <c r="ES651" s="276"/>
      <c r="ET651" s="276"/>
    </row>
    <row r="652" spans="41:150" x14ac:dyDescent="0.25">
      <c r="AO652" s="276"/>
      <c r="AP652" s="276"/>
      <c r="BS652" s="276"/>
      <c r="BT652" s="277"/>
      <c r="BU652" s="276"/>
      <c r="BV652" s="277"/>
      <c r="BW652" s="276"/>
      <c r="BX652" s="277"/>
      <c r="BY652" s="276"/>
      <c r="BZ652" s="276"/>
      <c r="CA652" s="277"/>
      <c r="CB652" s="276"/>
      <c r="CC652" s="276"/>
      <c r="CD652" s="276"/>
      <c r="CE652" s="276"/>
      <c r="CF652" s="276"/>
      <c r="CG652" s="276"/>
      <c r="CH652" s="276"/>
      <c r="CI652" s="277"/>
      <c r="CJ652" s="276"/>
      <c r="CK652" s="277"/>
      <c r="CL652" s="276"/>
      <c r="CM652" s="277"/>
      <c r="CN652" s="276"/>
      <c r="CO652" s="277"/>
      <c r="CP652" s="276"/>
      <c r="CQ652" s="277"/>
      <c r="CR652" s="276"/>
      <c r="CS652" s="276"/>
      <c r="CT652" s="277"/>
      <c r="CU652" s="276"/>
      <c r="CV652" s="276"/>
      <c r="CW652" s="277"/>
      <c r="CX652" s="276"/>
      <c r="CY652" s="276"/>
      <c r="CZ652" s="276"/>
      <c r="DA652" s="276"/>
      <c r="DB652" s="277"/>
      <c r="DC652" s="276"/>
      <c r="DD652" s="276"/>
      <c r="DE652" s="277"/>
      <c r="DF652" s="276"/>
      <c r="DG652" s="276"/>
      <c r="DH652" s="277"/>
      <c r="DI652" s="276"/>
      <c r="DJ652" s="276"/>
      <c r="DK652" s="276"/>
      <c r="DL652" s="276"/>
      <c r="DM652" s="277"/>
      <c r="DN652" s="276"/>
      <c r="DO652" s="276"/>
      <c r="DP652" s="277"/>
      <c r="DQ652" s="276"/>
      <c r="DR652" s="276"/>
      <c r="DS652" s="276"/>
      <c r="DT652" s="276"/>
      <c r="DU652" s="276"/>
      <c r="DV652" s="276"/>
      <c r="DW652" s="276"/>
      <c r="DX652" s="276"/>
      <c r="DY652" s="276"/>
      <c r="DZ652" s="276"/>
      <c r="EA652" s="276"/>
      <c r="EB652" s="276"/>
      <c r="EC652" s="276"/>
      <c r="ED652" s="276"/>
      <c r="EE652" s="276"/>
      <c r="EF652" s="276"/>
      <c r="EG652" s="276"/>
      <c r="EH652" s="276"/>
      <c r="EI652" s="276"/>
      <c r="EJ652" s="276"/>
      <c r="EK652" s="276"/>
      <c r="EL652" s="276"/>
      <c r="EM652" s="276"/>
      <c r="EN652" s="276"/>
      <c r="EO652" s="276"/>
      <c r="EP652" s="276"/>
      <c r="EQ652" s="276"/>
      <c r="ER652" s="276"/>
      <c r="ES652" s="276"/>
      <c r="ET652" s="276"/>
    </row>
    <row r="653" spans="41:150" x14ac:dyDescent="0.25">
      <c r="AO653" s="276"/>
      <c r="AP653" s="276"/>
      <c r="BS653" s="276"/>
      <c r="BT653" s="277"/>
      <c r="BU653" s="276"/>
      <c r="BV653" s="277"/>
      <c r="BW653" s="276"/>
      <c r="BX653" s="277"/>
      <c r="BY653" s="276"/>
      <c r="BZ653" s="276"/>
      <c r="CA653" s="277"/>
      <c r="CB653" s="276"/>
      <c r="CC653" s="276"/>
      <c r="CD653" s="276"/>
      <c r="CE653" s="276"/>
      <c r="CF653" s="276"/>
      <c r="CG653" s="276"/>
      <c r="CH653" s="276"/>
      <c r="CI653" s="277"/>
      <c r="CJ653" s="276"/>
      <c r="CK653" s="277"/>
      <c r="CL653" s="276"/>
      <c r="CM653" s="277"/>
      <c r="CN653" s="276"/>
      <c r="CO653" s="277"/>
      <c r="CP653" s="276"/>
      <c r="CQ653" s="277"/>
      <c r="CR653" s="276"/>
      <c r="CS653" s="276"/>
      <c r="CT653" s="277"/>
      <c r="CU653" s="276"/>
      <c r="CV653" s="276"/>
      <c r="CW653" s="277"/>
      <c r="CX653" s="276"/>
      <c r="CY653" s="276"/>
      <c r="CZ653" s="276"/>
      <c r="DA653" s="276"/>
      <c r="DB653" s="277"/>
      <c r="DC653" s="276"/>
      <c r="DD653" s="276"/>
      <c r="DE653" s="277"/>
      <c r="DF653" s="276"/>
      <c r="DG653" s="276"/>
      <c r="DH653" s="277"/>
      <c r="DI653" s="276"/>
      <c r="DJ653" s="276"/>
      <c r="DK653" s="276"/>
      <c r="DL653" s="276"/>
      <c r="DM653" s="277"/>
      <c r="DN653" s="276"/>
      <c r="DO653" s="276"/>
      <c r="DP653" s="277"/>
      <c r="DQ653" s="276"/>
      <c r="DR653" s="276"/>
      <c r="DS653" s="276"/>
      <c r="DT653" s="276"/>
      <c r="DU653" s="276"/>
      <c r="DV653" s="276"/>
      <c r="DW653" s="276"/>
      <c r="DX653" s="276"/>
      <c r="DY653" s="276"/>
      <c r="DZ653" s="276"/>
      <c r="EA653" s="276"/>
      <c r="EB653" s="276"/>
      <c r="EC653" s="276"/>
      <c r="ED653" s="276"/>
      <c r="EE653" s="276"/>
      <c r="EF653" s="276"/>
      <c r="EG653" s="276"/>
      <c r="EH653" s="276"/>
      <c r="EI653" s="276"/>
      <c r="EJ653" s="276"/>
      <c r="EK653" s="276"/>
      <c r="EL653" s="276"/>
      <c r="EM653" s="276"/>
      <c r="EN653" s="276"/>
      <c r="EO653" s="276"/>
      <c r="EP653" s="276"/>
      <c r="EQ653" s="276"/>
      <c r="ER653" s="276"/>
      <c r="ES653" s="276"/>
      <c r="ET653" s="276"/>
    </row>
    <row r="654" spans="41:150" x14ac:dyDescent="0.25">
      <c r="AO654" s="276"/>
      <c r="AP654" s="276"/>
      <c r="BS654" s="276"/>
      <c r="BT654" s="277"/>
      <c r="BU654" s="276"/>
      <c r="BV654" s="277"/>
      <c r="BW654" s="276"/>
      <c r="BX654" s="277"/>
      <c r="BY654" s="276"/>
      <c r="BZ654" s="276"/>
      <c r="CA654" s="277"/>
      <c r="CB654" s="276"/>
      <c r="CC654" s="276"/>
      <c r="CD654" s="276"/>
      <c r="CE654" s="276"/>
      <c r="CF654" s="276"/>
      <c r="CG654" s="276"/>
      <c r="CH654" s="276"/>
      <c r="CI654" s="277"/>
      <c r="CJ654" s="276"/>
      <c r="CK654" s="277"/>
      <c r="CL654" s="276"/>
      <c r="CM654" s="277"/>
      <c r="CN654" s="276"/>
      <c r="CO654" s="277"/>
      <c r="CP654" s="276"/>
      <c r="CQ654" s="277"/>
      <c r="CR654" s="276"/>
      <c r="CS654" s="276"/>
      <c r="CT654" s="277"/>
      <c r="CU654" s="276"/>
      <c r="CV654" s="276"/>
      <c r="CW654" s="277"/>
      <c r="CX654" s="276"/>
      <c r="CY654" s="276"/>
      <c r="CZ654" s="276"/>
      <c r="DA654" s="276"/>
      <c r="DB654" s="277"/>
      <c r="DC654" s="276"/>
      <c r="DD654" s="276"/>
      <c r="DE654" s="277"/>
      <c r="DF654" s="276"/>
      <c r="DG654" s="276"/>
      <c r="DH654" s="277"/>
      <c r="DI654" s="276"/>
      <c r="DJ654" s="276"/>
      <c r="DK654" s="276"/>
      <c r="DL654" s="276"/>
      <c r="DM654" s="277"/>
      <c r="DN654" s="276"/>
      <c r="DO654" s="276"/>
      <c r="DP654" s="277"/>
      <c r="DQ654" s="276"/>
      <c r="DR654" s="276"/>
      <c r="DS654" s="276"/>
      <c r="DT654" s="276"/>
      <c r="DU654" s="276"/>
      <c r="DV654" s="276"/>
      <c r="DW654" s="276"/>
      <c r="DX654" s="276"/>
      <c r="DY654" s="276"/>
      <c r="DZ654" s="276"/>
      <c r="EA654" s="276"/>
      <c r="EB654" s="276"/>
      <c r="EC654" s="276"/>
      <c r="ED654" s="276"/>
      <c r="EE654" s="276"/>
      <c r="EF654" s="276"/>
      <c r="EG654" s="276"/>
      <c r="EH654" s="276"/>
      <c r="EI654" s="276"/>
      <c r="EJ654" s="276"/>
      <c r="EK654" s="276"/>
      <c r="EL654" s="276"/>
      <c r="EM654" s="276"/>
      <c r="EN654" s="276"/>
      <c r="EO654" s="276"/>
      <c r="EP654" s="276"/>
      <c r="EQ654" s="276"/>
      <c r="ER654" s="276"/>
      <c r="ES654" s="276"/>
      <c r="ET654" s="276"/>
    </row>
    <row r="655" spans="41:150" x14ac:dyDescent="0.25">
      <c r="AO655" s="276"/>
      <c r="AP655" s="276"/>
      <c r="BS655" s="276"/>
      <c r="BT655" s="277"/>
      <c r="BU655" s="276"/>
      <c r="BV655" s="277"/>
      <c r="BW655" s="276"/>
      <c r="BX655" s="277"/>
      <c r="BY655" s="276"/>
      <c r="BZ655" s="276"/>
      <c r="CA655" s="277"/>
      <c r="CB655" s="276"/>
      <c r="CC655" s="276"/>
      <c r="CD655" s="276"/>
      <c r="CE655" s="276"/>
      <c r="CF655" s="276"/>
      <c r="CG655" s="276"/>
      <c r="CH655" s="276"/>
      <c r="CI655" s="277"/>
      <c r="CJ655" s="276"/>
      <c r="CK655" s="277"/>
      <c r="CL655" s="276"/>
      <c r="CM655" s="277"/>
      <c r="CN655" s="276"/>
      <c r="CO655" s="277"/>
      <c r="CP655" s="276"/>
      <c r="CQ655" s="277"/>
      <c r="CR655" s="276"/>
      <c r="CS655" s="276"/>
      <c r="CT655" s="277"/>
      <c r="CU655" s="276"/>
      <c r="CV655" s="276"/>
      <c r="CW655" s="277"/>
      <c r="CX655" s="276"/>
      <c r="CY655" s="276"/>
      <c r="CZ655" s="276"/>
      <c r="DA655" s="276"/>
      <c r="DB655" s="277"/>
      <c r="DC655" s="276"/>
      <c r="DD655" s="276"/>
      <c r="DE655" s="277"/>
      <c r="DF655" s="276"/>
      <c r="DG655" s="276"/>
      <c r="DH655" s="277"/>
      <c r="DI655" s="276"/>
      <c r="DJ655" s="276"/>
      <c r="DK655" s="276"/>
      <c r="DL655" s="276"/>
      <c r="DM655" s="277"/>
      <c r="DN655" s="276"/>
      <c r="DO655" s="276"/>
      <c r="DP655" s="277"/>
      <c r="DQ655" s="276"/>
      <c r="DR655" s="276"/>
      <c r="DS655" s="276"/>
      <c r="DT655" s="276"/>
      <c r="DU655" s="276"/>
      <c r="DV655" s="276"/>
      <c r="DW655" s="276"/>
      <c r="DX655" s="276"/>
      <c r="DY655" s="276"/>
      <c r="DZ655" s="276"/>
      <c r="EA655" s="276"/>
      <c r="EB655" s="276"/>
      <c r="EC655" s="276"/>
      <c r="ED655" s="276"/>
      <c r="EE655" s="276"/>
      <c r="EF655" s="276"/>
      <c r="EG655" s="276"/>
      <c r="EH655" s="276"/>
      <c r="EI655" s="276"/>
      <c r="EJ655" s="276"/>
      <c r="EK655" s="276"/>
      <c r="EL655" s="276"/>
      <c r="EM655" s="276"/>
      <c r="EN655" s="276"/>
      <c r="EO655" s="276"/>
      <c r="EP655" s="276"/>
      <c r="EQ655" s="276"/>
      <c r="ER655" s="276"/>
      <c r="ES655" s="276"/>
      <c r="ET655" s="276"/>
    </row>
    <row r="656" spans="41:150" x14ac:dyDescent="0.25">
      <c r="AO656" s="276"/>
      <c r="AP656" s="276"/>
      <c r="BS656" s="276"/>
      <c r="BT656" s="277"/>
      <c r="BU656" s="276"/>
      <c r="BV656" s="277"/>
      <c r="BW656" s="276"/>
      <c r="BX656" s="277"/>
      <c r="BY656" s="276"/>
      <c r="BZ656" s="276"/>
      <c r="CA656" s="277"/>
      <c r="CB656" s="276"/>
      <c r="CC656" s="276"/>
      <c r="CD656" s="276"/>
      <c r="CE656" s="276"/>
      <c r="CF656" s="276"/>
      <c r="CG656" s="276"/>
      <c r="CH656" s="276"/>
      <c r="CI656" s="277"/>
      <c r="CJ656" s="276"/>
      <c r="CK656" s="277"/>
      <c r="CL656" s="276"/>
      <c r="CM656" s="277"/>
      <c r="CN656" s="276"/>
      <c r="CO656" s="277"/>
      <c r="CP656" s="276"/>
      <c r="CQ656" s="277"/>
      <c r="CR656" s="276"/>
      <c r="CS656" s="276"/>
      <c r="CT656" s="277"/>
      <c r="CU656" s="276"/>
      <c r="CV656" s="276"/>
      <c r="CW656" s="277"/>
      <c r="CX656" s="276"/>
      <c r="CY656" s="276"/>
      <c r="CZ656" s="276"/>
      <c r="DA656" s="276"/>
      <c r="DB656" s="277"/>
      <c r="DC656" s="276"/>
      <c r="DD656" s="276"/>
      <c r="DE656" s="277"/>
      <c r="DF656" s="276"/>
      <c r="DG656" s="276"/>
      <c r="DH656" s="277"/>
      <c r="DI656" s="276"/>
      <c r="DJ656" s="276"/>
      <c r="DK656" s="276"/>
      <c r="DL656" s="276"/>
      <c r="DM656" s="277"/>
      <c r="DN656" s="276"/>
      <c r="DO656" s="276"/>
      <c r="DP656" s="277"/>
      <c r="DQ656" s="276"/>
      <c r="DR656" s="276"/>
      <c r="DS656" s="276"/>
      <c r="DT656" s="276"/>
      <c r="DU656" s="276"/>
      <c r="DV656" s="276"/>
      <c r="DW656" s="276"/>
      <c r="DX656" s="276"/>
      <c r="DY656" s="276"/>
      <c r="DZ656" s="276"/>
      <c r="EA656" s="276"/>
      <c r="EB656" s="276"/>
      <c r="EC656" s="276"/>
      <c r="ED656" s="276"/>
      <c r="EE656" s="276"/>
      <c r="EF656" s="276"/>
      <c r="EG656" s="276"/>
      <c r="EH656" s="276"/>
      <c r="EI656" s="276"/>
      <c r="EJ656" s="276"/>
      <c r="EK656" s="276"/>
      <c r="EL656" s="276"/>
      <c r="EM656" s="276"/>
      <c r="EN656" s="276"/>
      <c r="EO656" s="276"/>
      <c r="EP656" s="276"/>
      <c r="EQ656" s="276"/>
      <c r="ER656" s="276"/>
      <c r="ES656" s="276"/>
      <c r="ET656" s="276"/>
    </row>
    <row r="657" spans="41:150" x14ac:dyDescent="0.25">
      <c r="AO657" s="276"/>
      <c r="AP657" s="276"/>
      <c r="BS657" s="276"/>
      <c r="BT657" s="277"/>
      <c r="BU657" s="276"/>
      <c r="BV657" s="277"/>
      <c r="BW657" s="276"/>
      <c r="BX657" s="277"/>
      <c r="BY657" s="276"/>
      <c r="BZ657" s="276"/>
      <c r="CA657" s="277"/>
      <c r="CB657" s="276"/>
      <c r="CC657" s="276"/>
      <c r="CD657" s="276"/>
      <c r="CE657" s="276"/>
      <c r="CF657" s="276"/>
      <c r="CG657" s="276"/>
      <c r="CH657" s="276"/>
      <c r="CI657" s="277"/>
      <c r="CJ657" s="276"/>
      <c r="CK657" s="277"/>
      <c r="CL657" s="276"/>
      <c r="CM657" s="277"/>
      <c r="CN657" s="276"/>
      <c r="CO657" s="277"/>
      <c r="CP657" s="276"/>
      <c r="CQ657" s="277"/>
      <c r="CR657" s="276"/>
      <c r="CS657" s="276"/>
      <c r="CT657" s="277"/>
      <c r="CU657" s="276"/>
      <c r="CV657" s="276"/>
      <c r="CW657" s="277"/>
      <c r="CX657" s="276"/>
      <c r="CY657" s="276"/>
      <c r="CZ657" s="276"/>
      <c r="DA657" s="276"/>
      <c r="DB657" s="277"/>
      <c r="DC657" s="276"/>
      <c r="DD657" s="276"/>
      <c r="DE657" s="277"/>
      <c r="DF657" s="276"/>
      <c r="DG657" s="276"/>
      <c r="DH657" s="277"/>
      <c r="DI657" s="276"/>
      <c r="DJ657" s="276"/>
      <c r="DK657" s="276"/>
      <c r="DL657" s="276"/>
      <c r="DM657" s="277"/>
      <c r="DN657" s="276"/>
      <c r="DO657" s="276"/>
      <c r="DP657" s="277"/>
      <c r="DQ657" s="276"/>
      <c r="DR657" s="276"/>
      <c r="DS657" s="276"/>
      <c r="DT657" s="276"/>
      <c r="DU657" s="276"/>
      <c r="DV657" s="276"/>
      <c r="DW657" s="276"/>
      <c r="DX657" s="276"/>
      <c r="DY657" s="276"/>
      <c r="DZ657" s="276"/>
      <c r="EA657" s="276"/>
      <c r="EB657" s="276"/>
      <c r="EC657" s="276"/>
      <c r="ED657" s="276"/>
      <c r="EE657" s="276"/>
      <c r="EF657" s="276"/>
      <c r="EG657" s="276"/>
      <c r="EH657" s="276"/>
      <c r="EI657" s="276"/>
      <c r="EJ657" s="276"/>
      <c r="EK657" s="276"/>
      <c r="EL657" s="276"/>
      <c r="EM657" s="276"/>
      <c r="EN657" s="276"/>
      <c r="EO657" s="276"/>
      <c r="EP657" s="276"/>
      <c r="EQ657" s="276"/>
      <c r="ER657" s="276"/>
      <c r="ES657" s="276"/>
      <c r="ET657" s="276"/>
    </row>
    <row r="658" spans="41:150" x14ac:dyDescent="0.25">
      <c r="AO658" s="276"/>
      <c r="AP658" s="276"/>
      <c r="BS658" s="276"/>
      <c r="BT658" s="277"/>
      <c r="BU658" s="276"/>
      <c r="BV658" s="277"/>
      <c r="BW658" s="276"/>
      <c r="BX658" s="277"/>
      <c r="BY658" s="276"/>
      <c r="BZ658" s="276"/>
      <c r="CA658" s="277"/>
      <c r="CB658" s="276"/>
      <c r="CC658" s="276"/>
      <c r="CD658" s="276"/>
      <c r="CE658" s="276"/>
      <c r="CF658" s="276"/>
      <c r="CG658" s="276"/>
      <c r="CH658" s="276"/>
      <c r="CI658" s="277"/>
      <c r="CJ658" s="276"/>
      <c r="CK658" s="277"/>
      <c r="CL658" s="276"/>
      <c r="CM658" s="277"/>
      <c r="CN658" s="276"/>
      <c r="CO658" s="277"/>
      <c r="CP658" s="276"/>
      <c r="CQ658" s="277"/>
      <c r="CR658" s="276"/>
      <c r="CS658" s="276"/>
      <c r="CT658" s="277"/>
      <c r="CU658" s="276"/>
      <c r="CV658" s="276"/>
      <c r="CW658" s="277"/>
      <c r="CX658" s="276"/>
      <c r="CY658" s="276"/>
      <c r="CZ658" s="276"/>
      <c r="DA658" s="276"/>
      <c r="DB658" s="277"/>
      <c r="DC658" s="276"/>
      <c r="DD658" s="276"/>
      <c r="DE658" s="277"/>
      <c r="DF658" s="276"/>
      <c r="DG658" s="276"/>
      <c r="DH658" s="277"/>
      <c r="DI658" s="276"/>
      <c r="DJ658" s="276"/>
      <c r="DK658" s="276"/>
      <c r="DL658" s="276"/>
      <c r="DM658" s="277"/>
      <c r="DN658" s="276"/>
      <c r="DO658" s="276"/>
      <c r="DP658" s="277"/>
      <c r="DQ658" s="276"/>
      <c r="DR658" s="276"/>
      <c r="DS658" s="276"/>
      <c r="DT658" s="276"/>
      <c r="DU658" s="276"/>
      <c r="DV658" s="276"/>
      <c r="DW658" s="276"/>
      <c r="DX658" s="276"/>
      <c r="DY658" s="276"/>
      <c r="DZ658" s="276"/>
      <c r="EA658" s="276"/>
      <c r="EB658" s="276"/>
      <c r="EC658" s="276"/>
      <c r="ED658" s="276"/>
      <c r="EE658" s="276"/>
      <c r="EF658" s="276"/>
      <c r="EG658" s="276"/>
      <c r="EH658" s="276"/>
      <c r="EI658" s="276"/>
      <c r="EJ658" s="276"/>
      <c r="EK658" s="276"/>
      <c r="EL658" s="276"/>
      <c r="EM658" s="276"/>
      <c r="EN658" s="276"/>
      <c r="EO658" s="276"/>
      <c r="EP658" s="276"/>
      <c r="EQ658" s="276"/>
      <c r="ER658" s="276"/>
      <c r="ES658" s="276"/>
      <c r="ET658" s="276"/>
    </row>
    <row r="659" spans="41:150" x14ac:dyDescent="0.25">
      <c r="AO659" s="276"/>
      <c r="AP659" s="276"/>
      <c r="BS659" s="276"/>
      <c r="BT659" s="277"/>
      <c r="BU659" s="276"/>
      <c r="BV659" s="277"/>
      <c r="BW659" s="276"/>
      <c r="BX659" s="277"/>
      <c r="BY659" s="276"/>
      <c r="BZ659" s="276"/>
      <c r="CA659" s="277"/>
      <c r="CB659" s="276"/>
      <c r="CC659" s="276"/>
      <c r="CD659" s="276"/>
      <c r="CE659" s="276"/>
      <c r="CF659" s="276"/>
      <c r="CG659" s="276"/>
      <c r="CH659" s="276"/>
      <c r="CI659" s="277"/>
      <c r="CJ659" s="276"/>
      <c r="CK659" s="277"/>
      <c r="CL659" s="276"/>
      <c r="CM659" s="277"/>
      <c r="CN659" s="276"/>
      <c r="CO659" s="277"/>
      <c r="CP659" s="276"/>
      <c r="CQ659" s="277"/>
      <c r="CR659" s="276"/>
      <c r="CS659" s="276"/>
      <c r="CT659" s="277"/>
      <c r="CU659" s="276"/>
      <c r="CV659" s="276"/>
      <c r="CW659" s="277"/>
      <c r="CX659" s="276"/>
      <c r="CY659" s="276"/>
      <c r="CZ659" s="276"/>
      <c r="DA659" s="276"/>
      <c r="DB659" s="277"/>
      <c r="DC659" s="276"/>
      <c r="DD659" s="276"/>
      <c r="DE659" s="277"/>
      <c r="DF659" s="276"/>
      <c r="DG659" s="276"/>
      <c r="DH659" s="277"/>
      <c r="DI659" s="276"/>
      <c r="DJ659" s="276"/>
      <c r="DK659" s="276"/>
      <c r="DL659" s="276"/>
      <c r="DM659" s="277"/>
      <c r="DN659" s="276"/>
      <c r="DO659" s="276"/>
      <c r="DP659" s="277"/>
      <c r="DQ659" s="276"/>
      <c r="DR659" s="276"/>
      <c r="DS659" s="276"/>
      <c r="DT659" s="276"/>
      <c r="DU659" s="276"/>
      <c r="DV659" s="276"/>
      <c r="DW659" s="276"/>
      <c r="DX659" s="276"/>
      <c r="DY659" s="276"/>
      <c r="DZ659" s="276"/>
      <c r="EA659" s="276"/>
      <c r="EB659" s="276"/>
      <c r="EC659" s="276"/>
      <c r="ED659" s="276"/>
      <c r="EE659" s="276"/>
      <c r="EF659" s="276"/>
      <c r="EG659" s="276"/>
      <c r="EH659" s="276"/>
      <c r="EI659" s="276"/>
      <c r="EJ659" s="276"/>
      <c r="EK659" s="276"/>
      <c r="EL659" s="276"/>
      <c r="EM659" s="276"/>
      <c r="EN659" s="276"/>
      <c r="EO659" s="276"/>
      <c r="EP659" s="276"/>
      <c r="EQ659" s="276"/>
      <c r="ER659" s="276"/>
      <c r="ES659" s="276"/>
      <c r="ET659" s="276"/>
    </row>
    <row r="660" spans="41:150" x14ac:dyDescent="0.25">
      <c r="AO660" s="276"/>
      <c r="AP660" s="276"/>
      <c r="BS660" s="276"/>
      <c r="BT660" s="277"/>
      <c r="BU660" s="276"/>
      <c r="BV660" s="277"/>
      <c r="BW660" s="276"/>
      <c r="BX660" s="277"/>
      <c r="BY660" s="276"/>
      <c r="BZ660" s="276"/>
      <c r="CA660" s="277"/>
      <c r="CB660" s="276"/>
      <c r="CC660" s="276"/>
      <c r="CD660" s="276"/>
      <c r="CE660" s="276"/>
      <c r="CF660" s="276"/>
      <c r="CG660" s="276"/>
      <c r="CH660" s="276"/>
      <c r="CI660" s="277"/>
      <c r="CJ660" s="276"/>
      <c r="CK660" s="277"/>
      <c r="CL660" s="276"/>
      <c r="CM660" s="277"/>
      <c r="CN660" s="276"/>
      <c r="CO660" s="277"/>
      <c r="CP660" s="276"/>
      <c r="CQ660" s="277"/>
      <c r="CR660" s="276"/>
      <c r="CS660" s="276"/>
      <c r="CT660" s="277"/>
      <c r="CU660" s="276"/>
      <c r="CV660" s="276"/>
      <c r="CW660" s="277"/>
      <c r="CX660" s="276"/>
      <c r="CY660" s="276"/>
      <c r="CZ660" s="276"/>
      <c r="DA660" s="276"/>
      <c r="DB660" s="277"/>
      <c r="DC660" s="276"/>
      <c r="DD660" s="276"/>
      <c r="DE660" s="277"/>
      <c r="DF660" s="276"/>
      <c r="DG660" s="276"/>
      <c r="DH660" s="277"/>
      <c r="DI660" s="276"/>
      <c r="DJ660" s="276"/>
      <c r="DK660" s="276"/>
      <c r="DL660" s="276"/>
      <c r="DM660" s="277"/>
      <c r="DN660" s="276"/>
      <c r="DO660" s="276"/>
      <c r="DP660" s="277"/>
      <c r="DQ660" s="276"/>
      <c r="DR660" s="276"/>
      <c r="DS660" s="276"/>
      <c r="DT660" s="276"/>
      <c r="DU660" s="276"/>
      <c r="DV660" s="276"/>
      <c r="DW660" s="276"/>
      <c r="DX660" s="276"/>
      <c r="DY660" s="276"/>
      <c r="DZ660" s="276"/>
      <c r="EA660" s="276"/>
      <c r="EB660" s="276"/>
      <c r="EC660" s="276"/>
      <c r="ED660" s="276"/>
      <c r="EE660" s="276"/>
      <c r="EF660" s="276"/>
      <c r="EG660" s="276"/>
      <c r="EH660" s="276"/>
      <c r="EI660" s="276"/>
      <c r="EJ660" s="276"/>
      <c r="EK660" s="276"/>
      <c r="EL660" s="276"/>
      <c r="EM660" s="276"/>
      <c r="EN660" s="276"/>
      <c r="EO660" s="276"/>
      <c r="EP660" s="276"/>
      <c r="EQ660" s="276"/>
      <c r="ER660" s="276"/>
      <c r="ES660" s="276"/>
      <c r="ET660" s="276"/>
    </row>
    <row r="661" spans="41:150" x14ac:dyDescent="0.25">
      <c r="AO661" s="276"/>
      <c r="AP661" s="276"/>
      <c r="BS661" s="276"/>
      <c r="BT661" s="277"/>
      <c r="BU661" s="276"/>
      <c r="BV661" s="277"/>
      <c r="BW661" s="276"/>
      <c r="BX661" s="277"/>
      <c r="BY661" s="276"/>
      <c r="BZ661" s="276"/>
      <c r="CA661" s="277"/>
      <c r="CB661" s="276"/>
      <c r="CC661" s="276"/>
      <c r="CD661" s="276"/>
      <c r="CE661" s="276"/>
      <c r="CF661" s="276"/>
      <c r="CG661" s="276"/>
      <c r="CH661" s="276"/>
      <c r="CI661" s="277"/>
      <c r="CJ661" s="276"/>
      <c r="CK661" s="277"/>
      <c r="CL661" s="276"/>
      <c r="CM661" s="277"/>
      <c r="CN661" s="276"/>
      <c r="CO661" s="277"/>
      <c r="CP661" s="276"/>
      <c r="CQ661" s="277"/>
      <c r="CR661" s="276"/>
      <c r="CS661" s="276"/>
      <c r="CT661" s="277"/>
      <c r="CU661" s="276"/>
      <c r="CV661" s="276"/>
      <c r="CW661" s="277"/>
      <c r="CX661" s="276"/>
      <c r="CY661" s="276"/>
      <c r="CZ661" s="276"/>
      <c r="DA661" s="276"/>
      <c r="DB661" s="277"/>
      <c r="DC661" s="276"/>
      <c r="DD661" s="276"/>
      <c r="DE661" s="277"/>
      <c r="DF661" s="276"/>
      <c r="DG661" s="276"/>
      <c r="DH661" s="277"/>
      <c r="DI661" s="276"/>
      <c r="DJ661" s="276"/>
      <c r="DK661" s="276"/>
      <c r="DL661" s="276"/>
      <c r="DM661" s="277"/>
      <c r="DN661" s="276"/>
      <c r="DO661" s="276"/>
      <c r="DP661" s="277"/>
      <c r="DQ661" s="276"/>
      <c r="DR661" s="276"/>
      <c r="DS661" s="276"/>
      <c r="DT661" s="276"/>
      <c r="DU661" s="276"/>
      <c r="DV661" s="276"/>
      <c r="DW661" s="276"/>
      <c r="DX661" s="276"/>
      <c r="DY661" s="276"/>
      <c r="DZ661" s="276"/>
      <c r="EA661" s="276"/>
      <c r="EB661" s="276"/>
      <c r="EC661" s="276"/>
      <c r="ED661" s="276"/>
      <c r="EE661" s="276"/>
      <c r="EF661" s="276"/>
      <c r="EG661" s="276"/>
      <c r="EH661" s="276"/>
      <c r="EI661" s="276"/>
      <c r="EJ661" s="276"/>
      <c r="EK661" s="276"/>
      <c r="EL661" s="276"/>
      <c r="EM661" s="276"/>
      <c r="EN661" s="276"/>
      <c r="EO661" s="276"/>
      <c r="EP661" s="276"/>
      <c r="EQ661" s="276"/>
      <c r="ER661" s="276"/>
      <c r="ES661" s="276"/>
      <c r="ET661" s="276"/>
    </row>
    <row r="662" spans="41:150" x14ac:dyDescent="0.25">
      <c r="AO662" s="276"/>
      <c r="AP662" s="276"/>
      <c r="BS662" s="276"/>
      <c r="BT662" s="277"/>
      <c r="BU662" s="276"/>
      <c r="BV662" s="277"/>
      <c r="BW662" s="276"/>
      <c r="BX662" s="277"/>
      <c r="BY662" s="276"/>
      <c r="BZ662" s="276"/>
      <c r="CA662" s="277"/>
      <c r="CB662" s="276"/>
      <c r="CC662" s="276"/>
      <c r="CD662" s="276"/>
      <c r="CE662" s="276"/>
      <c r="CF662" s="276"/>
      <c r="CG662" s="276"/>
      <c r="CH662" s="276"/>
      <c r="CI662" s="277"/>
      <c r="CJ662" s="276"/>
      <c r="CK662" s="277"/>
      <c r="CL662" s="276"/>
      <c r="CM662" s="277"/>
      <c r="CN662" s="276"/>
      <c r="CO662" s="277"/>
      <c r="CP662" s="276"/>
      <c r="CQ662" s="277"/>
      <c r="CR662" s="276"/>
      <c r="CS662" s="276"/>
      <c r="CT662" s="277"/>
      <c r="CU662" s="276"/>
      <c r="CV662" s="276"/>
      <c r="CW662" s="277"/>
      <c r="CX662" s="276"/>
      <c r="CY662" s="276"/>
      <c r="CZ662" s="276"/>
      <c r="DA662" s="276"/>
      <c r="DB662" s="277"/>
      <c r="DC662" s="276"/>
      <c r="DD662" s="276"/>
      <c r="DE662" s="277"/>
      <c r="DF662" s="276"/>
      <c r="DG662" s="276"/>
      <c r="DH662" s="277"/>
      <c r="DI662" s="276"/>
      <c r="DJ662" s="276"/>
      <c r="DK662" s="276"/>
      <c r="DL662" s="276"/>
      <c r="DM662" s="277"/>
      <c r="DN662" s="276"/>
      <c r="DO662" s="276"/>
      <c r="DP662" s="277"/>
      <c r="DQ662" s="276"/>
      <c r="DR662" s="276"/>
      <c r="DS662" s="276"/>
      <c r="DT662" s="276"/>
      <c r="DU662" s="276"/>
      <c r="DV662" s="276"/>
      <c r="DW662" s="276"/>
      <c r="DX662" s="276"/>
      <c r="DY662" s="276"/>
      <c r="DZ662" s="276"/>
      <c r="EA662" s="276"/>
      <c r="EB662" s="276"/>
      <c r="EC662" s="276"/>
      <c r="ED662" s="276"/>
      <c r="EE662" s="276"/>
      <c r="EF662" s="276"/>
      <c r="EG662" s="276"/>
      <c r="EH662" s="276"/>
      <c r="EI662" s="276"/>
      <c r="EJ662" s="276"/>
      <c r="EK662" s="276"/>
      <c r="EL662" s="276"/>
      <c r="EM662" s="276"/>
      <c r="EN662" s="276"/>
      <c r="EO662" s="276"/>
      <c r="EP662" s="276"/>
      <c r="EQ662" s="276"/>
      <c r="ER662" s="276"/>
      <c r="ES662" s="276"/>
      <c r="ET662" s="276"/>
    </row>
    <row r="663" spans="41:150" x14ac:dyDescent="0.25">
      <c r="AO663" s="276"/>
      <c r="AP663" s="276"/>
      <c r="BS663" s="276"/>
      <c r="BT663" s="277"/>
      <c r="BU663" s="276"/>
      <c r="BV663" s="277"/>
      <c r="BW663" s="276"/>
      <c r="BX663" s="277"/>
      <c r="BY663" s="276"/>
      <c r="BZ663" s="276"/>
      <c r="CA663" s="277"/>
      <c r="CB663" s="276"/>
      <c r="CC663" s="276"/>
      <c r="CD663" s="276"/>
      <c r="CE663" s="276"/>
      <c r="CF663" s="276"/>
      <c r="CG663" s="276"/>
      <c r="CH663" s="276"/>
      <c r="CI663" s="277"/>
      <c r="CJ663" s="276"/>
      <c r="CK663" s="277"/>
      <c r="CL663" s="276"/>
      <c r="CM663" s="277"/>
      <c r="CN663" s="276"/>
      <c r="CO663" s="277"/>
      <c r="CP663" s="276"/>
      <c r="CQ663" s="277"/>
      <c r="CR663" s="276"/>
      <c r="CS663" s="276"/>
      <c r="CT663" s="277"/>
      <c r="CU663" s="276"/>
      <c r="CV663" s="276"/>
      <c r="CW663" s="277"/>
      <c r="CX663" s="276"/>
      <c r="CY663" s="276"/>
      <c r="CZ663" s="276"/>
      <c r="DA663" s="276"/>
      <c r="DB663" s="277"/>
      <c r="DC663" s="276"/>
      <c r="DD663" s="276"/>
      <c r="DE663" s="277"/>
      <c r="DF663" s="276"/>
      <c r="DG663" s="276"/>
      <c r="DH663" s="277"/>
      <c r="DI663" s="276"/>
      <c r="DJ663" s="276"/>
      <c r="DK663" s="276"/>
      <c r="DL663" s="276"/>
      <c r="DM663" s="277"/>
      <c r="DN663" s="276"/>
      <c r="DO663" s="276"/>
      <c r="DP663" s="277"/>
      <c r="DQ663" s="276"/>
      <c r="DR663" s="276"/>
      <c r="DS663" s="276"/>
      <c r="DT663" s="276"/>
      <c r="DU663" s="276"/>
      <c r="DV663" s="276"/>
      <c r="DW663" s="276"/>
      <c r="DX663" s="276"/>
      <c r="DY663" s="276"/>
      <c r="DZ663" s="276"/>
      <c r="EA663" s="276"/>
      <c r="EB663" s="276"/>
      <c r="EC663" s="276"/>
      <c r="ED663" s="276"/>
      <c r="EE663" s="276"/>
      <c r="EF663" s="276"/>
      <c r="EG663" s="276"/>
      <c r="EH663" s="276"/>
      <c r="EI663" s="276"/>
      <c r="EJ663" s="276"/>
      <c r="EK663" s="276"/>
      <c r="EL663" s="276"/>
      <c r="EM663" s="276"/>
      <c r="EN663" s="276"/>
      <c r="EO663" s="276"/>
      <c r="EP663" s="276"/>
      <c r="EQ663" s="276"/>
      <c r="ER663" s="276"/>
      <c r="ES663" s="276"/>
      <c r="ET663" s="276"/>
    </row>
    <row r="664" spans="41:150" x14ac:dyDescent="0.25">
      <c r="AO664" s="276"/>
      <c r="AP664" s="276"/>
      <c r="BS664" s="276"/>
      <c r="BT664" s="277"/>
      <c r="BU664" s="276"/>
      <c r="BV664" s="277"/>
      <c r="BW664" s="276"/>
      <c r="BX664" s="277"/>
      <c r="BY664" s="276"/>
      <c r="BZ664" s="276"/>
      <c r="CA664" s="277"/>
      <c r="CB664" s="276"/>
      <c r="CC664" s="276"/>
      <c r="CD664" s="276"/>
      <c r="CE664" s="276"/>
      <c r="CF664" s="276"/>
      <c r="CG664" s="276"/>
      <c r="CH664" s="276"/>
      <c r="CI664" s="277"/>
      <c r="CJ664" s="276"/>
      <c r="CK664" s="277"/>
      <c r="CL664" s="276"/>
      <c r="CM664" s="277"/>
      <c r="CN664" s="276"/>
      <c r="CO664" s="277"/>
      <c r="CP664" s="276"/>
      <c r="CQ664" s="277"/>
      <c r="CR664" s="276"/>
      <c r="CS664" s="276"/>
      <c r="CT664" s="277"/>
      <c r="CU664" s="276"/>
      <c r="CV664" s="276"/>
      <c r="CW664" s="277"/>
      <c r="CX664" s="276"/>
      <c r="CY664" s="276"/>
      <c r="CZ664" s="276"/>
      <c r="DA664" s="276"/>
      <c r="DB664" s="277"/>
      <c r="DC664" s="276"/>
      <c r="DD664" s="276"/>
      <c r="DE664" s="277"/>
      <c r="DF664" s="276"/>
      <c r="DG664" s="276"/>
      <c r="DH664" s="277"/>
      <c r="DI664" s="276"/>
      <c r="DJ664" s="276"/>
      <c r="DK664" s="276"/>
      <c r="DL664" s="276"/>
      <c r="DM664" s="277"/>
      <c r="DN664" s="276"/>
      <c r="DO664" s="276"/>
      <c r="DP664" s="277"/>
      <c r="DQ664" s="276"/>
      <c r="DR664" s="276"/>
      <c r="DS664" s="276"/>
      <c r="DT664" s="276"/>
      <c r="DU664" s="276"/>
      <c r="DV664" s="276"/>
      <c r="DW664" s="276"/>
      <c r="DX664" s="276"/>
      <c r="DY664" s="276"/>
      <c r="DZ664" s="276"/>
      <c r="EA664" s="276"/>
      <c r="EB664" s="276"/>
      <c r="EC664" s="276"/>
      <c r="ED664" s="276"/>
      <c r="EE664" s="276"/>
      <c r="EF664" s="276"/>
      <c r="EG664" s="276"/>
      <c r="EH664" s="276"/>
      <c r="EI664" s="276"/>
      <c r="EJ664" s="276"/>
      <c r="EK664" s="276"/>
      <c r="EL664" s="276"/>
      <c r="EM664" s="276"/>
      <c r="EN664" s="276"/>
      <c r="EO664" s="276"/>
      <c r="EP664" s="276"/>
      <c r="EQ664" s="276"/>
      <c r="ER664" s="276"/>
      <c r="ES664" s="276"/>
      <c r="ET664" s="276"/>
    </row>
    <row r="665" spans="41:150" x14ac:dyDescent="0.25">
      <c r="AO665" s="276"/>
      <c r="AP665" s="276"/>
      <c r="BS665" s="276"/>
      <c r="BT665" s="277"/>
      <c r="BU665" s="276"/>
      <c r="BV665" s="277"/>
      <c r="BW665" s="276"/>
      <c r="BX665" s="277"/>
      <c r="BY665" s="276"/>
      <c r="BZ665" s="276"/>
      <c r="CA665" s="277"/>
      <c r="CB665" s="276"/>
      <c r="CC665" s="276"/>
      <c r="CD665" s="276"/>
      <c r="CE665" s="276"/>
      <c r="CF665" s="276"/>
      <c r="CG665" s="276"/>
      <c r="CH665" s="276"/>
      <c r="CI665" s="277"/>
      <c r="CJ665" s="276"/>
      <c r="CK665" s="277"/>
      <c r="CL665" s="276"/>
      <c r="CM665" s="277"/>
      <c r="CN665" s="276"/>
      <c r="CO665" s="277"/>
      <c r="CP665" s="276"/>
      <c r="CQ665" s="277"/>
      <c r="CR665" s="276"/>
      <c r="CS665" s="276"/>
      <c r="CT665" s="277"/>
      <c r="CU665" s="276"/>
      <c r="CV665" s="276"/>
      <c r="CW665" s="277"/>
      <c r="CX665" s="276"/>
      <c r="CY665" s="276"/>
      <c r="CZ665" s="276"/>
      <c r="DA665" s="276"/>
      <c r="DB665" s="277"/>
      <c r="DC665" s="276"/>
      <c r="DD665" s="276"/>
      <c r="DE665" s="277"/>
      <c r="DF665" s="276"/>
      <c r="DG665" s="276"/>
      <c r="DH665" s="277"/>
      <c r="DI665" s="276"/>
      <c r="DJ665" s="276"/>
      <c r="DK665" s="276"/>
      <c r="DL665" s="276"/>
      <c r="DM665" s="277"/>
      <c r="DN665" s="276"/>
      <c r="DO665" s="276"/>
      <c r="DP665" s="277"/>
      <c r="DQ665" s="276"/>
      <c r="DR665" s="276"/>
      <c r="DS665" s="276"/>
      <c r="DT665" s="276"/>
      <c r="DU665" s="276"/>
      <c r="DV665" s="276"/>
      <c r="DW665" s="276"/>
      <c r="DX665" s="276"/>
      <c r="DY665" s="276"/>
      <c r="DZ665" s="276"/>
      <c r="EA665" s="276"/>
      <c r="EB665" s="276"/>
      <c r="EC665" s="276"/>
      <c r="ED665" s="276"/>
      <c r="EE665" s="276"/>
      <c r="EF665" s="276"/>
      <c r="EG665" s="276"/>
      <c r="EH665" s="276"/>
      <c r="EI665" s="276"/>
      <c r="EJ665" s="276"/>
      <c r="EK665" s="276"/>
      <c r="EL665" s="276"/>
      <c r="EM665" s="276"/>
      <c r="EN665" s="276"/>
      <c r="EO665" s="276"/>
      <c r="EP665" s="276"/>
      <c r="EQ665" s="276"/>
      <c r="ER665" s="276"/>
      <c r="ES665" s="276"/>
      <c r="ET665" s="276"/>
    </row>
    <row r="666" spans="41:150" x14ac:dyDescent="0.25">
      <c r="AO666" s="276"/>
      <c r="AP666" s="276"/>
      <c r="BS666" s="276"/>
      <c r="BT666" s="277"/>
      <c r="BU666" s="276"/>
      <c r="BV666" s="277"/>
      <c r="BW666" s="276"/>
      <c r="BX666" s="277"/>
      <c r="BY666" s="276"/>
      <c r="BZ666" s="276"/>
      <c r="CA666" s="277"/>
      <c r="CB666" s="276"/>
      <c r="CC666" s="276"/>
      <c r="CD666" s="276"/>
      <c r="CE666" s="276"/>
      <c r="CF666" s="276"/>
      <c r="CG666" s="276"/>
      <c r="CH666" s="276"/>
      <c r="CI666" s="277"/>
      <c r="CJ666" s="276"/>
      <c r="CK666" s="277"/>
      <c r="CL666" s="276"/>
      <c r="CM666" s="277"/>
      <c r="CN666" s="276"/>
      <c r="CO666" s="277"/>
      <c r="CP666" s="276"/>
      <c r="CQ666" s="277"/>
      <c r="CR666" s="276"/>
      <c r="CS666" s="276"/>
      <c r="CT666" s="277"/>
      <c r="CU666" s="276"/>
      <c r="CV666" s="276"/>
      <c r="CW666" s="277"/>
      <c r="CX666" s="276"/>
      <c r="CY666" s="276"/>
      <c r="CZ666" s="276"/>
      <c r="DA666" s="276"/>
      <c r="DB666" s="277"/>
      <c r="DC666" s="276"/>
      <c r="DD666" s="276"/>
      <c r="DE666" s="277"/>
      <c r="DF666" s="276"/>
      <c r="DG666" s="276"/>
      <c r="DH666" s="277"/>
      <c r="DI666" s="276"/>
      <c r="DJ666" s="276"/>
      <c r="DK666" s="276"/>
      <c r="DL666" s="276"/>
      <c r="DM666" s="277"/>
      <c r="DN666" s="276"/>
      <c r="DO666" s="276"/>
      <c r="DP666" s="277"/>
      <c r="DQ666" s="276"/>
      <c r="DR666" s="276"/>
      <c r="DS666" s="276"/>
      <c r="DT666" s="276"/>
      <c r="DU666" s="276"/>
      <c r="DV666" s="276"/>
      <c r="DW666" s="276"/>
      <c r="DX666" s="276"/>
      <c r="DY666" s="276"/>
      <c r="DZ666" s="276"/>
      <c r="EA666" s="276"/>
      <c r="EB666" s="276"/>
      <c r="EC666" s="276"/>
      <c r="ED666" s="276"/>
      <c r="EE666" s="276"/>
      <c r="EF666" s="276"/>
      <c r="EG666" s="276"/>
      <c r="EH666" s="276"/>
      <c r="EI666" s="276"/>
      <c r="EJ666" s="276"/>
      <c r="EK666" s="276"/>
      <c r="EL666" s="276"/>
      <c r="EM666" s="276"/>
      <c r="EN666" s="276"/>
      <c r="EO666" s="276"/>
      <c r="EP666" s="276"/>
      <c r="EQ666" s="276"/>
      <c r="ER666" s="276"/>
      <c r="ES666" s="276"/>
      <c r="ET666" s="276"/>
    </row>
    <row r="667" spans="41:150" x14ac:dyDescent="0.25">
      <c r="AO667" s="276"/>
      <c r="AP667" s="276"/>
      <c r="BS667" s="276"/>
      <c r="BT667" s="277"/>
      <c r="BU667" s="276"/>
      <c r="BV667" s="277"/>
      <c r="BW667" s="276"/>
      <c r="BX667" s="277"/>
      <c r="BY667" s="276"/>
      <c r="BZ667" s="276"/>
      <c r="CA667" s="277"/>
      <c r="CB667" s="276"/>
      <c r="CC667" s="276"/>
      <c r="CD667" s="276"/>
      <c r="CE667" s="276"/>
      <c r="CF667" s="276"/>
      <c r="CG667" s="276"/>
      <c r="CH667" s="276"/>
      <c r="CI667" s="277"/>
      <c r="CJ667" s="276"/>
      <c r="CK667" s="277"/>
      <c r="CL667" s="276"/>
      <c r="CM667" s="277"/>
      <c r="CN667" s="276"/>
      <c r="CO667" s="277"/>
      <c r="CP667" s="276"/>
      <c r="CQ667" s="277"/>
      <c r="CR667" s="276"/>
      <c r="CS667" s="276"/>
      <c r="CT667" s="277"/>
      <c r="CU667" s="276"/>
      <c r="CV667" s="276"/>
      <c r="CW667" s="277"/>
      <c r="CX667" s="276"/>
      <c r="CY667" s="276"/>
      <c r="CZ667" s="276"/>
      <c r="DA667" s="276"/>
      <c r="DB667" s="277"/>
      <c r="DC667" s="276"/>
      <c r="DD667" s="276"/>
      <c r="DE667" s="277"/>
      <c r="DF667" s="276"/>
      <c r="DG667" s="276"/>
      <c r="DH667" s="277"/>
      <c r="DI667" s="276"/>
      <c r="DJ667" s="276"/>
      <c r="DK667" s="276"/>
      <c r="DL667" s="276"/>
      <c r="DM667" s="277"/>
      <c r="DN667" s="276"/>
      <c r="DO667" s="276"/>
      <c r="DP667" s="277"/>
      <c r="DQ667" s="276"/>
      <c r="DR667" s="276"/>
      <c r="DS667" s="276"/>
      <c r="DT667" s="276"/>
      <c r="DU667" s="276"/>
      <c r="DV667" s="276"/>
      <c r="DW667" s="276"/>
      <c r="DX667" s="276"/>
      <c r="DY667" s="276"/>
      <c r="DZ667" s="276"/>
      <c r="EA667" s="276"/>
      <c r="EB667" s="276"/>
      <c r="EC667" s="276"/>
      <c r="ED667" s="276"/>
      <c r="EE667" s="276"/>
      <c r="EF667" s="276"/>
      <c r="EG667" s="276"/>
      <c r="EH667" s="276"/>
      <c r="EI667" s="276"/>
      <c r="EJ667" s="276"/>
      <c r="EK667" s="276"/>
      <c r="EL667" s="276"/>
      <c r="EM667" s="276"/>
      <c r="EN667" s="276"/>
      <c r="EO667" s="276"/>
      <c r="EP667" s="276"/>
      <c r="EQ667" s="276"/>
      <c r="ER667" s="276"/>
      <c r="ES667" s="276"/>
      <c r="ET667" s="276"/>
    </row>
    <row r="668" spans="41:150" x14ac:dyDescent="0.25">
      <c r="AO668" s="276"/>
      <c r="AP668" s="276"/>
      <c r="BS668" s="276"/>
      <c r="BT668" s="277"/>
      <c r="BU668" s="276"/>
      <c r="BV668" s="277"/>
      <c r="BW668" s="276"/>
      <c r="BX668" s="277"/>
      <c r="BY668" s="276"/>
      <c r="BZ668" s="276"/>
      <c r="CA668" s="277"/>
      <c r="CB668" s="276"/>
      <c r="CC668" s="276"/>
      <c r="CD668" s="276"/>
      <c r="CE668" s="276"/>
      <c r="CF668" s="276"/>
      <c r="CG668" s="276"/>
      <c r="CH668" s="276"/>
      <c r="CI668" s="277"/>
      <c r="CJ668" s="276"/>
      <c r="CK668" s="277"/>
      <c r="CL668" s="276"/>
      <c r="CM668" s="277"/>
      <c r="CN668" s="276"/>
      <c r="CO668" s="277"/>
      <c r="CP668" s="276"/>
      <c r="CQ668" s="277"/>
      <c r="CR668" s="276"/>
      <c r="CS668" s="276"/>
      <c r="CT668" s="277"/>
      <c r="CU668" s="276"/>
      <c r="CV668" s="276"/>
      <c r="CW668" s="277"/>
      <c r="CX668" s="276"/>
      <c r="CY668" s="276"/>
      <c r="CZ668" s="276"/>
      <c r="DA668" s="276"/>
      <c r="DB668" s="277"/>
      <c r="DC668" s="276"/>
      <c r="DD668" s="276"/>
      <c r="DE668" s="277"/>
      <c r="DF668" s="276"/>
      <c r="DG668" s="276"/>
      <c r="DH668" s="277"/>
      <c r="DI668" s="276"/>
      <c r="DJ668" s="276"/>
      <c r="DK668" s="276"/>
      <c r="DL668" s="276"/>
      <c r="DM668" s="277"/>
      <c r="DN668" s="276"/>
      <c r="DO668" s="276"/>
      <c r="DP668" s="277"/>
      <c r="DQ668" s="276"/>
      <c r="DR668" s="276"/>
      <c r="DS668" s="276"/>
      <c r="DT668" s="276"/>
      <c r="DU668" s="276"/>
      <c r="DV668" s="276"/>
      <c r="DW668" s="276"/>
      <c r="DX668" s="276"/>
      <c r="DY668" s="276"/>
      <c r="DZ668" s="276"/>
      <c r="EA668" s="276"/>
      <c r="EB668" s="276"/>
      <c r="EC668" s="276"/>
      <c r="ED668" s="276"/>
      <c r="EE668" s="276"/>
      <c r="EF668" s="276"/>
      <c r="EG668" s="276"/>
      <c r="EH668" s="276"/>
      <c r="EI668" s="276"/>
      <c r="EJ668" s="276"/>
      <c r="EK668" s="276"/>
      <c r="EL668" s="276"/>
      <c r="EM668" s="276"/>
      <c r="EN668" s="276"/>
      <c r="EO668" s="276"/>
      <c r="EP668" s="276"/>
      <c r="EQ668" s="276"/>
      <c r="ER668" s="276"/>
      <c r="ES668" s="276"/>
      <c r="ET668" s="276"/>
    </row>
    <row r="669" spans="41:150" x14ac:dyDescent="0.25">
      <c r="AO669" s="276"/>
      <c r="AP669" s="276"/>
      <c r="BS669" s="276"/>
      <c r="BT669" s="277"/>
      <c r="BU669" s="276"/>
      <c r="BV669" s="277"/>
      <c r="BW669" s="276"/>
      <c r="BX669" s="277"/>
      <c r="BY669" s="276"/>
      <c r="BZ669" s="276"/>
      <c r="CA669" s="277"/>
      <c r="CB669" s="276"/>
      <c r="CC669" s="276"/>
      <c r="CD669" s="276"/>
      <c r="CE669" s="276"/>
      <c r="CF669" s="276"/>
      <c r="CG669" s="276"/>
      <c r="CH669" s="276"/>
      <c r="CI669" s="277"/>
      <c r="CJ669" s="276"/>
      <c r="CK669" s="277"/>
      <c r="CL669" s="276"/>
      <c r="CM669" s="277"/>
      <c r="CN669" s="276"/>
      <c r="CO669" s="277"/>
      <c r="CP669" s="276"/>
      <c r="CQ669" s="277"/>
      <c r="CR669" s="276"/>
      <c r="CS669" s="276"/>
      <c r="CT669" s="277"/>
      <c r="CU669" s="276"/>
      <c r="CV669" s="276"/>
      <c r="CW669" s="277"/>
      <c r="CX669" s="276"/>
      <c r="CY669" s="276"/>
      <c r="CZ669" s="276"/>
      <c r="DA669" s="276"/>
      <c r="DB669" s="277"/>
      <c r="DC669" s="276"/>
      <c r="DD669" s="276"/>
      <c r="DE669" s="277"/>
      <c r="DF669" s="276"/>
      <c r="DG669" s="276"/>
      <c r="DH669" s="277"/>
      <c r="DI669" s="276"/>
      <c r="DJ669" s="276"/>
      <c r="DK669" s="276"/>
      <c r="DL669" s="276"/>
      <c r="DM669" s="277"/>
      <c r="DN669" s="276"/>
      <c r="DO669" s="276"/>
      <c r="DP669" s="277"/>
      <c r="DQ669" s="276"/>
      <c r="DR669" s="276"/>
      <c r="DS669" s="276"/>
      <c r="DT669" s="276"/>
      <c r="DU669" s="276"/>
      <c r="DV669" s="276"/>
      <c r="DW669" s="276"/>
      <c r="DX669" s="276"/>
      <c r="DY669" s="276"/>
      <c r="DZ669" s="276"/>
      <c r="EA669" s="276"/>
      <c r="EB669" s="276"/>
      <c r="EC669" s="276"/>
      <c r="ED669" s="276"/>
      <c r="EE669" s="276"/>
      <c r="EF669" s="276"/>
      <c r="EG669" s="276"/>
      <c r="EH669" s="276"/>
      <c r="EI669" s="276"/>
      <c r="EJ669" s="276"/>
      <c r="EK669" s="276"/>
      <c r="EL669" s="276"/>
      <c r="EM669" s="276"/>
      <c r="EN669" s="276"/>
      <c r="EO669" s="276"/>
      <c r="EP669" s="276"/>
      <c r="EQ669" s="276"/>
      <c r="ER669" s="276"/>
      <c r="ES669" s="276"/>
      <c r="ET669" s="276"/>
    </row>
    <row r="670" spans="41:150" x14ac:dyDescent="0.25">
      <c r="AO670" s="276"/>
      <c r="AP670" s="276"/>
      <c r="BS670" s="276"/>
      <c r="BT670" s="277"/>
      <c r="BU670" s="276"/>
      <c r="BV670" s="277"/>
      <c r="BW670" s="276"/>
      <c r="BX670" s="277"/>
      <c r="BY670" s="276"/>
      <c r="BZ670" s="276"/>
      <c r="CA670" s="277"/>
      <c r="CB670" s="276"/>
      <c r="CC670" s="276"/>
      <c r="CD670" s="276"/>
      <c r="CE670" s="276"/>
      <c r="CF670" s="276"/>
      <c r="CG670" s="276"/>
      <c r="CH670" s="276"/>
      <c r="CI670" s="277"/>
      <c r="CJ670" s="276"/>
      <c r="CK670" s="277"/>
      <c r="CL670" s="276"/>
      <c r="CM670" s="277"/>
      <c r="CN670" s="276"/>
      <c r="CO670" s="277"/>
      <c r="CP670" s="276"/>
      <c r="CQ670" s="277"/>
      <c r="CR670" s="276"/>
      <c r="CS670" s="276"/>
      <c r="CT670" s="277"/>
      <c r="CU670" s="276"/>
      <c r="CV670" s="276"/>
      <c r="CW670" s="277"/>
      <c r="CX670" s="276"/>
      <c r="CY670" s="276"/>
      <c r="CZ670" s="276"/>
      <c r="DA670" s="276"/>
      <c r="DB670" s="277"/>
      <c r="DC670" s="276"/>
      <c r="DD670" s="276"/>
      <c r="DE670" s="277"/>
      <c r="DF670" s="276"/>
      <c r="DG670" s="276"/>
      <c r="DH670" s="277"/>
      <c r="DI670" s="276"/>
      <c r="DJ670" s="276"/>
      <c r="DK670" s="276"/>
      <c r="DL670" s="276"/>
      <c r="DM670" s="277"/>
      <c r="DN670" s="276"/>
      <c r="DO670" s="276"/>
      <c r="DP670" s="277"/>
      <c r="DQ670" s="276"/>
      <c r="DR670" s="276"/>
      <c r="DS670" s="276"/>
      <c r="DT670" s="276"/>
      <c r="DU670" s="276"/>
      <c r="DV670" s="276"/>
      <c r="DW670" s="276"/>
      <c r="DX670" s="276"/>
      <c r="DY670" s="276"/>
      <c r="DZ670" s="276"/>
      <c r="EA670" s="276"/>
      <c r="EB670" s="276"/>
      <c r="EC670" s="276"/>
      <c r="ED670" s="276"/>
      <c r="EE670" s="276"/>
      <c r="EF670" s="276"/>
      <c r="EG670" s="276"/>
      <c r="EH670" s="276"/>
      <c r="EI670" s="276"/>
      <c r="EJ670" s="276"/>
      <c r="EK670" s="276"/>
      <c r="EL670" s="276"/>
      <c r="EM670" s="276"/>
      <c r="EN670" s="276"/>
      <c r="EO670" s="276"/>
      <c r="EP670" s="276"/>
      <c r="EQ670" s="276"/>
      <c r="ER670" s="276"/>
      <c r="ES670" s="276"/>
      <c r="ET670" s="276"/>
    </row>
    <row r="671" spans="41:150" x14ac:dyDescent="0.25">
      <c r="AO671" s="276"/>
      <c r="AP671" s="276"/>
      <c r="BS671" s="276"/>
      <c r="BT671" s="277"/>
      <c r="BU671" s="276"/>
      <c r="BV671" s="277"/>
      <c r="BW671" s="276"/>
      <c r="BX671" s="277"/>
      <c r="BY671" s="276"/>
      <c r="BZ671" s="276"/>
      <c r="CA671" s="277"/>
      <c r="CB671" s="276"/>
      <c r="CC671" s="276"/>
      <c r="CD671" s="276"/>
      <c r="CE671" s="276"/>
      <c r="CF671" s="276"/>
      <c r="CG671" s="276"/>
      <c r="CH671" s="276"/>
      <c r="CI671" s="277"/>
      <c r="CJ671" s="276"/>
      <c r="CK671" s="277"/>
      <c r="CL671" s="276"/>
      <c r="CM671" s="277"/>
      <c r="CN671" s="276"/>
      <c r="CO671" s="277"/>
      <c r="CP671" s="276"/>
      <c r="CQ671" s="277"/>
      <c r="CR671" s="276"/>
      <c r="CS671" s="276"/>
      <c r="CT671" s="277"/>
      <c r="CU671" s="276"/>
      <c r="CV671" s="276"/>
      <c r="CW671" s="277"/>
      <c r="CX671" s="276"/>
      <c r="CY671" s="276"/>
      <c r="CZ671" s="276"/>
      <c r="DA671" s="276"/>
      <c r="DB671" s="277"/>
      <c r="DC671" s="276"/>
      <c r="DD671" s="276"/>
      <c r="DE671" s="277"/>
      <c r="DF671" s="276"/>
      <c r="DG671" s="276"/>
      <c r="DH671" s="277"/>
      <c r="DI671" s="276"/>
      <c r="DJ671" s="276"/>
      <c r="DK671" s="276"/>
      <c r="DL671" s="276"/>
      <c r="DM671" s="277"/>
      <c r="DN671" s="276"/>
      <c r="DO671" s="276"/>
      <c r="DP671" s="277"/>
      <c r="DQ671" s="276"/>
      <c r="DR671" s="276"/>
      <c r="DS671" s="276"/>
      <c r="DT671" s="276"/>
      <c r="DU671" s="276"/>
      <c r="DV671" s="276"/>
      <c r="DW671" s="276"/>
      <c r="DX671" s="276"/>
      <c r="DY671" s="276"/>
      <c r="DZ671" s="276"/>
      <c r="EA671" s="276"/>
      <c r="EB671" s="276"/>
      <c r="EC671" s="276"/>
      <c r="ED671" s="276"/>
      <c r="EE671" s="276"/>
      <c r="EF671" s="276"/>
      <c r="EG671" s="276"/>
      <c r="EH671" s="276"/>
      <c r="EI671" s="276"/>
      <c r="EJ671" s="276"/>
      <c r="EK671" s="276"/>
      <c r="EL671" s="276"/>
      <c r="EM671" s="276"/>
      <c r="EN671" s="276"/>
      <c r="EO671" s="276"/>
      <c r="EP671" s="276"/>
      <c r="EQ671" s="276"/>
      <c r="ER671" s="276"/>
      <c r="ES671" s="276"/>
      <c r="ET671" s="276"/>
    </row>
    <row r="672" spans="41:150" x14ac:dyDescent="0.25">
      <c r="AO672" s="276"/>
      <c r="AP672" s="276"/>
      <c r="BS672" s="276"/>
      <c r="BT672" s="277"/>
      <c r="BU672" s="276"/>
      <c r="BV672" s="277"/>
      <c r="BW672" s="276"/>
      <c r="BX672" s="277"/>
      <c r="BY672" s="276"/>
      <c r="BZ672" s="276"/>
      <c r="CA672" s="277"/>
      <c r="CB672" s="276"/>
      <c r="CC672" s="276"/>
      <c r="CD672" s="276"/>
      <c r="CE672" s="276"/>
      <c r="CF672" s="276"/>
      <c r="CG672" s="276"/>
      <c r="CH672" s="276"/>
      <c r="CI672" s="277"/>
      <c r="CJ672" s="276"/>
      <c r="CK672" s="277"/>
      <c r="CL672" s="276"/>
      <c r="CM672" s="277"/>
      <c r="CN672" s="276"/>
      <c r="CO672" s="277"/>
      <c r="CP672" s="276"/>
      <c r="CQ672" s="277"/>
      <c r="CR672" s="276"/>
      <c r="CS672" s="276"/>
      <c r="CT672" s="277"/>
      <c r="CU672" s="276"/>
      <c r="CV672" s="276"/>
      <c r="CW672" s="277"/>
      <c r="CX672" s="276"/>
      <c r="CY672" s="276"/>
      <c r="CZ672" s="276"/>
      <c r="DA672" s="276"/>
      <c r="DB672" s="277"/>
      <c r="DC672" s="276"/>
      <c r="DD672" s="276"/>
      <c r="DE672" s="277"/>
      <c r="DF672" s="276"/>
      <c r="DG672" s="276"/>
      <c r="DH672" s="277"/>
      <c r="DI672" s="276"/>
      <c r="DJ672" s="276"/>
      <c r="DK672" s="276"/>
      <c r="DL672" s="276"/>
      <c r="DM672" s="277"/>
      <c r="DN672" s="276"/>
      <c r="DO672" s="276"/>
      <c r="DP672" s="277"/>
      <c r="DQ672" s="276"/>
      <c r="DR672" s="276"/>
      <c r="DS672" s="276"/>
      <c r="DT672" s="276"/>
      <c r="DU672" s="276"/>
      <c r="DV672" s="276"/>
      <c r="DW672" s="276"/>
      <c r="DX672" s="276"/>
      <c r="DY672" s="276"/>
      <c r="DZ672" s="276"/>
      <c r="EA672" s="276"/>
      <c r="EB672" s="276"/>
      <c r="EC672" s="276"/>
      <c r="ED672" s="276"/>
      <c r="EE672" s="276"/>
      <c r="EF672" s="276"/>
      <c r="EG672" s="276"/>
      <c r="EH672" s="276"/>
      <c r="EI672" s="276"/>
      <c r="EJ672" s="276"/>
      <c r="EK672" s="276"/>
      <c r="EL672" s="276"/>
      <c r="EM672" s="276"/>
      <c r="EN672" s="276"/>
      <c r="EO672" s="276"/>
      <c r="EP672" s="276"/>
      <c r="EQ672" s="276"/>
      <c r="ER672" s="276"/>
      <c r="ES672" s="276"/>
      <c r="ET672" s="276"/>
    </row>
    <row r="673" spans="41:150" x14ac:dyDescent="0.25">
      <c r="AO673" s="276"/>
      <c r="AP673" s="276"/>
      <c r="BS673" s="276"/>
      <c r="BT673" s="277"/>
      <c r="BU673" s="276"/>
      <c r="BV673" s="277"/>
      <c r="BW673" s="276"/>
      <c r="BX673" s="277"/>
      <c r="BY673" s="276"/>
      <c r="BZ673" s="276"/>
      <c r="CA673" s="277"/>
      <c r="CB673" s="276"/>
      <c r="CC673" s="276"/>
      <c r="CD673" s="276"/>
      <c r="CE673" s="276"/>
      <c r="CF673" s="276"/>
      <c r="CG673" s="276"/>
      <c r="CH673" s="276"/>
      <c r="CI673" s="277"/>
      <c r="CJ673" s="276"/>
      <c r="CK673" s="277"/>
      <c r="CL673" s="276"/>
      <c r="CM673" s="277"/>
      <c r="CN673" s="276"/>
      <c r="CO673" s="277"/>
      <c r="CP673" s="276"/>
      <c r="CQ673" s="277"/>
      <c r="CR673" s="276"/>
      <c r="CS673" s="276"/>
      <c r="CT673" s="277"/>
      <c r="CU673" s="276"/>
      <c r="CV673" s="276"/>
      <c r="CW673" s="277"/>
      <c r="CX673" s="276"/>
      <c r="CY673" s="276"/>
      <c r="CZ673" s="276"/>
      <c r="DA673" s="276"/>
      <c r="DB673" s="277"/>
      <c r="DC673" s="276"/>
      <c r="DD673" s="276"/>
      <c r="DE673" s="277"/>
      <c r="DF673" s="276"/>
      <c r="DG673" s="276"/>
      <c r="DH673" s="277"/>
      <c r="DI673" s="276"/>
      <c r="DJ673" s="276"/>
      <c r="DK673" s="276"/>
      <c r="DL673" s="276"/>
      <c r="DM673" s="277"/>
      <c r="DN673" s="276"/>
      <c r="DO673" s="276"/>
      <c r="DP673" s="277"/>
      <c r="DQ673" s="276"/>
      <c r="DR673" s="276"/>
      <c r="DS673" s="276"/>
      <c r="DT673" s="276"/>
      <c r="DU673" s="276"/>
      <c r="DV673" s="276"/>
      <c r="DW673" s="276"/>
      <c r="DX673" s="276"/>
      <c r="DY673" s="276"/>
      <c r="DZ673" s="276"/>
      <c r="EA673" s="276"/>
      <c r="EB673" s="276"/>
      <c r="EC673" s="276"/>
      <c r="ED673" s="276"/>
      <c r="EE673" s="276"/>
      <c r="EF673" s="276"/>
      <c r="EG673" s="276"/>
      <c r="EH673" s="276"/>
      <c r="EI673" s="276"/>
      <c r="EJ673" s="276"/>
      <c r="EK673" s="276"/>
      <c r="EL673" s="276"/>
      <c r="EM673" s="276"/>
      <c r="EN673" s="276"/>
      <c r="EO673" s="276"/>
      <c r="EP673" s="276"/>
      <c r="EQ673" s="276"/>
      <c r="ER673" s="276"/>
      <c r="ES673" s="276"/>
      <c r="ET673" s="276"/>
    </row>
    <row r="674" spans="41:150" x14ac:dyDescent="0.25">
      <c r="AO674" s="276"/>
      <c r="AP674" s="276"/>
      <c r="BS674" s="276"/>
      <c r="BT674" s="277"/>
      <c r="BU674" s="276"/>
      <c r="BV674" s="277"/>
      <c r="BW674" s="276"/>
      <c r="BX674" s="277"/>
      <c r="BY674" s="276"/>
      <c r="BZ674" s="276"/>
      <c r="CA674" s="277"/>
      <c r="CB674" s="276"/>
      <c r="CC674" s="276"/>
      <c r="CD674" s="276"/>
      <c r="CE674" s="276"/>
      <c r="CF674" s="276"/>
      <c r="CG674" s="276"/>
      <c r="CH674" s="276"/>
      <c r="CI674" s="277"/>
      <c r="CJ674" s="276"/>
      <c r="CK674" s="277"/>
      <c r="CL674" s="276"/>
      <c r="CM674" s="277"/>
      <c r="CN674" s="276"/>
      <c r="CO674" s="277"/>
      <c r="CP674" s="276"/>
      <c r="CQ674" s="277"/>
      <c r="CR674" s="276"/>
      <c r="CS674" s="276"/>
      <c r="CT674" s="277"/>
      <c r="CU674" s="276"/>
      <c r="CV674" s="276"/>
      <c r="CW674" s="277"/>
      <c r="CX674" s="276"/>
      <c r="CY674" s="276"/>
      <c r="CZ674" s="276"/>
      <c r="DA674" s="276"/>
      <c r="DB674" s="277"/>
      <c r="DC674" s="276"/>
      <c r="DD674" s="276"/>
      <c r="DE674" s="277"/>
      <c r="DF674" s="276"/>
      <c r="DG674" s="276"/>
      <c r="DH674" s="277"/>
      <c r="DI674" s="276"/>
      <c r="DJ674" s="276"/>
      <c r="DK674" s="276"/>
      <c r="DL674" s="276"/>
      <c r="DM674" s="277"/>
      <c r="DN674" s="276"/>
      <c r="DO674" s="276"/>
      <c r="DP674" s="277"/>
      <c r="DQ674" s="276"/>
      <c r="DR674" s="276"/>
      <c r="DS674" s="276"/>
      <c r="DT674" s="276"/>
      <c r="DU674" s="276"/>
      <c r="DV674" s="276"/>
      <c r="DW674" s="276"/>
      <c r="DX674" s="276"/>
      <c r="DY674" s="276"/>
      <c r="DZ674" s="276"/>
      <c r="EA674" s="276"/>
      <c r="EB674" s="276"/>
      <c r="EC674" s="276"/>
      <c r="ED674" s="276"/>
      <c r="EE674" s="276"/>
      <c r="EF674" s="276"/>
      <c r="EG674" s="276"/>
      <c r="EH674" s="276"/>
      <c r="EI674" s="276"/>
      <c r="EJ674" s="276"/>
      <c r="EK674" s="276"/>
      <c r="EL674" s="276"/>
      <c r="EM674" s="276"/>
      <c r="EN674" s="276"/>
      <c r="EO674" s="276"/>
      <c r="EP674" s="276"/>
      <c r="EQ674" s="276"/>
      <c r="ER674" s="276"/>
      <c r="ES674" s="276"/>
      <c r="ET674" s="276"/>
    </row>
    <row r="675" spans="41:150" x14ac:dyDescent="0.25">
      <c r="AO675" s="276"/>
      <c r="AP675" s="276"/>
      <c r="BS675" s="276"/>
      <c r="BT675" s="277"/>
      <c r="BU675" s="276"/>
      <c r="BV675" s="277"/>
      <c r="BW675" s="276"/>
      <c r="BX675" s="277"/>
      <c r="BY675" s="276"/>
      <c r="BZ675" s="276"/>
      <c r="CA675" s="277"/>
      <c r="CB675" s="276"/>
      <c r="CC675" s="276"/>
      <c r="CD675" s="276"/>
      <c r="CE675" s="276"/>
      <c r="CF675" s="276"/>
      <c r="CG675" s="276"/>
      <c r="CH675" s="276"/>
      <c r="CI675" s="277"/>
      <c r="CJ675" s="276"/>
      <c r="CK675" s="277"/>
      <c r="CL675" s="276"/>
      <c r="CM675" s="277"/>
      <c r="CN675" s="276"/>
      <c r="CO675" s="277"/>
      <c r="CP675" s="276"/>
      <c r="CQ675" s="277"/>
      <c r="CR675" s="276"/>
      <c r="CS675" s="276"/>
      <c r="CT675" s="277"/>
      <c r="CU675" s="276"/>
      <c r="CV675" s="276"/>
      <c r="CW675" s="277"/>
      <c r="CX675" s="276"/>
      <c r="CY675" s="276"/>
      <c r="CZ675" s="276"/>
      <c r="DA675" s="276"/>
      <c r="DB675" s="277"/>
      <c r="DC675" s="276"/>
      <c r="DD675" s="276"/>
      <c r="DE675" s="277"/>
      <c r="DF675" s="276"/>
      <c r="DG675" s="276"/>
      <c r="DH675" s="277"/>
      <c r="DI675" s="276"/>
      <c r="DJ675" s="276"/>
      <c r="DK675" s="276"/>
      <c r="DL675" s="276"/>
      <c r="DM675" s="277"/>
      <c r="DN675" s="276"/>
      <c r="DO675" s="276"/>
      <c r="DP675" s="277"/>
      <c r="DQ675" s="276"/>
      <c r="DR675" s="276"/>
      <c r="DS675" s="276"/>
      <c r="DT675" s="276"/>
      <c r="DU675" s="276"/>
      <c r="DV675" s="276"/>
      <c r="DW675" s="276"/>
      <c r="DX675" s="276"/>
      <c r="DY675" s="276"/>
      <c r="DZ675" s="276"/>
      <c r="EA675" s="276"/>
      <c r="EB675" s="276"/>
      <c r="EC675" s="276"/>
      <c r="ED675" s="276"/>
      <c r="EE675" s="276"/>
      <c r="EF675" s="276"/>
      <c r="EG675" s="276"/>
      <c r="EH675" s="276"/>
      <c r="EI675" s="276"/>
      <c r="EJ675" s="276"/>
      <c r="EK675" s="276"/>
      <c r="EL675" s="276"/>
      <c r="EM675" s="276"/>
      <c r="EN675" s="276"/>
      <c r="EO675" s="276"/>
      <c r="EP675" s="276"/>
      <c r="EQ675" s="276"/>
      <c r="ER675" s="276"/>
      <c r="ES675" s="276"/>
      <c r="ET675" s="276"/>
    </row>
    <row r="676" spans="41:150" x14ac:dyDescent="0.25">
      <c r="AO676" s="276"/>
      <c r="AP676" s="276"/>
      <c r="BS676" s="276"/>
      <c r="BT676" s="277"/>
      <c r="BU676" s="276"/>
      <c r="BV676" s="277"/>
      <c r="BW676" s="276"/>
      <c r="BX676" s="277"/>
      <c r="BY676" s="276"/>
      <c r="BZ676" s="276"/>
      <c r="CA676" s="277"/>
      <c r="CB676" s="276"/>
      <c r="CC676" s="276"/>
      <c r="CD676" s="276"/>
      <c r="CE676" s="276"/>
      <c r="CF676" s="276"/>
      <c r="CG676" s="276"/>
      <c r="CH676" s="276"/>
      <c r="CI676" s="277"/>
      <c r="CJ676" s="276"/>
      <c r="CK676" s="277"/>
      <c r="CL676" s="276"/>
      <c r="CM676" s="277"/>
      <c r="CN676" s="276"/>
      <c r="CO676" s="277"/>
      <c r="CP676" s="276"/>
      <c r="CQ676" s="277"/>
      <c r="CR676" s="276"/>
      <c r="CS676" s="276"/>
      <c r="CT676" s="277"/>
      <c r="CU676" s="276"/>
      <c r="CV676" s="276"/>
      <c r="CW676" s="277"/>
      <c r="CX676" s="276"/>
      <c r="CY676" s="276"/>
      <c r="CZ676" s="276"/>
      <c r="DA676" s="276"/>
      <c r="DB676" s="277"/>
      <c r="DC676" s="276"/>
      <c r="DD676" s="276"/>
      <c r="DE676" s="277"/>
      <c r="DF676" s="276"/>
      <c r="DG676" s="276"/>
      <c r="DH676" s="277"/>
      <c r="DI676" s="276"/>
      <c r="DJ676" s="276"/>
      <c r="DK676" s="276"/>
      <c r="DL676" s="276"/>
      <c r="DM676" s="277"/>
      <c r="DN676" s="276"/>
      <c r="DO676" s="276"/>
      <c r="DP676" s="277"/>
      <c r="DQ676" s="276"/>
      <c r="DR676" s="276"/>
      <c r="DS676" s="276"/>
      <c r="DT676" s="276"/>
      <c r="DU676" s="276"/>
      <c r="DV676" s="276"/>
      <c r="DW676" s="276"/>
      <c r="DX676" s="276"/>
      <c r="DY676" s="276"/>
      <c r="DZ676" s="276"/>
      <c r="EA676" s="276"/>
      <c r="EB676" s="276"/>
      <c r="EC676" s="276"/>
      <c r="ED676" s="276"/>
      <c r="EE676" s="276"/>
      <c r="EF676" s="276"/>
      <c r="EG676" s="276"/>
      <c r="EH676" s="276"/>
      <c r="EI676" s="276"/>
      <c r="EJ676" s="276"/>
      <c r="EK676" s="276"/>
      <c r="EL676" s="276"/>
      <c r="EM676" s="276"/>
      <c r="EN676" s="276"/>
      <c r="EO676" s="276"/>
      <c r="EP676" s="276"/>
      <c r="EQ676" s="276"/>
      <c r="ER676" s="276"/>
      <c r="ES676" s="276"/>
      <c r="ET676" s="276"/>
    </row>
    <row r="677" spans="41:150" x14ac:dyDescent="0.25">
      <c r="AO677" s="276"/>
      <c r="AP677" s="276"/>
      <c r="BS677" s="276"/>
      <c r="BT677" s="277"/>
      <c r="BU677" s="276"/>
      <c r="BV677" s="277"/>
      <c r="BW677" s="276"/>
      <c r="BX677" s="277"/>
      <c r="BY677" s="276"/>
      <c r="BZ677" s="276"/>
      <c r="CA677" s="277"/>
      <c r="CB677" s="276"/>
      <c r="CC677" s="276"/>
      <c r="CD677" s="276"/>
      <c r="CE677" s="276"/>
      <c r="CF677" s="276"/>
      <c r="CG677" s="276"/>
      <c r="CH677" s="276"/>
      <c r="CI677" s="277"/>
      <c r="CJ677" s="276"/>
      <c r="CK677" s="277"/>
      <c r="CL677" s="276"/>
      <c r="CM677" s="277"/>
      <c r="CN677" s="276"/>
      <c r="CO677" s="277"/>
      <c r="CP677" s="276"/>
      <c r="CQ677" s="277"/>
      <c r="CR677" s="276"/>
      <c r="CS677" s="276"/>
      <c r="CT677" s="277"/>
      <c r="CU677" s="276"/>
      <c r="CV677" s="276"/>
      <c r="CW677" s="277"/>
      <c r="CX677" s="276"/>
      <c r="CY677" s="276"/>
      <c r="CZ677" s="276"/>
      <c r="DA677" s="276"/>
      <c r="DB677" s="277"/>
      <c r="DC677" s="276"/>
      <c r="DD677" s="276"/>
      <c r="DE677" s="277"/>
      <c r="DF677" s="276"/>
      <c r="DG677" s="276"/>
      <c r="DH677" s="277"/>
      <c r="DI677" s="276"/>
      <c r="DJ677" s="276"/>
      <c r="DK677" s="276"/>
      <c r="DL677" s="276"/>
      <c r="DM677" s="277"/>
      <c r="DN677" s="276"/>
      <c r="DO677" s="276"/>
      <c r="DP677" s="277"/>
      <c r="DQ677" s="276"/>
      <c r="DR677" s="276"/>
      <c r="DS677" s="276"/>
      <c r="DT677" s="276"/>
      <c r="DU677" s="276"/>
      <c r="DV677" s="276"/>
      <c r="DW677" s="276"/>
      <c r="DX677" s="276"/>
      <c r="DY677" s="276"/>
      <c r="DZ677" s="276"/>
      <c r="EA677" s="276"/>
      <c r="EB677" s="276"/>
      <c r="EC677" s="276"/>
      <c r="ED677" s="276"/>
      <c r="EE677" s="276"/>
      <c r="EF677" s="276"/>
      <c r="EG677" s="276"/>
      <c r="EH677" s="276"/>
      <c r="EI677" s="276"/>
      <c r="EJ677" s="276"/>
      <c r="EK677" s="276"/>
      <c r="EL677" s="276"/>
      <c r="EM677" s="276"/>
      <c r="EN677" s="276"/>
      <c r="EO677" s="276"/>
      <c r="EP677" s="276"/>
      <c r="EQ677" s="276"/>
      <c r="ER677" s="276"/>
      <c r="ES677" s="276"/>
      <c r="ET677" s="276"/>
    </row>
    <row r="678" spans="41:150" x14ac:dyDescent="0.25">
      <c r="AO678" s="276"/>
      <c r="AP678" s="276"/>
      <c r="BS678" s="276"/>
      <c r="BT678" s="277"/>
      <c r="BU678" s="276"/>
      <c r="BV678" s="277"/>
      <c r="BW678" s="276"/>
      <c r="BX678" s="277"/>
      <c r="BY678" s="276"/>
      <c r="BZ678" s="276"/>
      <c r="CA678" s="277"/>
      <c r="CB678" s="276"/>
      <c r="CC678" s="276"/>
      <c r="CD678" s="276"/>
      <c r="CE678" s="276"/>
      <c r="CF678" s="276"/>
      <c r="CG678" s="276"/>
      <c r="CH678" s="276"/>
      <c r="CI678" s="277"/>
      <c r="CJ678" s="276"/>
      <c r="CK678" s="277"/>
      <c r="CL678" s="276"/>
      <c r="CM678" s="277"/>
      <c r="CN678" s="276"/>
      <c r="CO678" s="277"/>
      <c r="CP678" s="276"/>
      <c r="CQ678" s="277"/>
      <c r="CR678" s="276"/>
      <c r="CS678" s="276"/>
      <c r="CT678" s="277"/>
      <c r="CU678" s="276"/>
      <c r="CV678" s="276"/>
      <c r="CW678" s="277"/>
      <c r="CX678" s="276"/>
      <c r="CY678" s="276"/>
      <c r="CZ678" s="276"/>
      <c r="DA678" s="276"/>
      <c r="DB678" s="277"/>
      <c r="DC678" s="276"/>
      <c r="DD678" s="276"/>
      <c r="DE678" s="277"/>
      <c r="DF678" s="276"/>
      <c r="DG678" s="276"/>
      <c r="DH678" s="277"/>
      <c r="DI678" s="276"/>
      <c r="DJ678" s="276"/>
      <c r="DK678" s="276"/>
      <c r="DL678" s="276"/>
      <c r="DM678" s="277"/>
      <c r="DN678" s="276"/>
      <c r="DO678" s="276"/>
      <c r="DP678" s="277"/>
      <c r="DQ678" s="276"/>
      <c r="DR678" s="276"/>
      <c r="DS678" s="276"/>
      <c r="DT678" s="276"/>
      <c r="DU678" s="276"/>
      <c r="DV678" s="276"/>
      <c r="DW678" s="276"/>
      <c r="DX678" s="276"/>
      <c r="DY678" s="276"/>
      <c r="DZ678" s="276"/>
      <c r="EA678" s="276"/>
      <c r="EB678" s="276"/>
      <c r="EC678" s="276"/>
      <c r="ED678" s="276"/>
      <c r="EE678" s="276"/>
      <c r="EF678" s="276"/>
      <c r="EG678" s="276"/>
      <c r="EH678" s="276"/>
      <c r="EI678" s="276"/>
      <c r="EJ678" s="276"/>
      <c r="EK678" s="276"/>
      <c r="EL678" s="276"/>
      <c r="EM678" s="276"/>
      <c r="EN678" s="276"/>
      <c r="EO678" s="276"/>
      <c r="EP678" s="276"/>
      <c r="EQ678" s="276"/>
      <c r="ER678" s="276"/>
      <c r="ES678" s="276"/>
      <c r="ET678" s="276"/>
    </row>
    <row r="679" spans="41:150" x14ac:dyDescent="0.25">
      <c r="AO679" s="276"/>
      <c r="AP679" s="276"/>
      <c r="BS679" s="276"/>
      <c r="BT679" s="277"/>
      <c r="BU679" s="276"/>
      <c r="BV679" s="277"/>
      <c r="BW679" s="276"/>
      <c r="BX679" s="277"/>
      <c r="BY679" s="276"/>
      <c r="BZ679" s="276"/>
      <c r="CA679" s="277"/>
      <c r="CB679" s="276"/>
      <c r="CC679" s="276"/>
      <c r="CD679" s="276"/>
      <c r="CE679" s="276"/>
      <c r="CF679" s="276"/>
      <c r="CG679" s="276"/>
      <c r="CH679" s="276"/>
      <c r="CI679" s="277"/>
      <c r="CJ679" s="276"/>
      <c r="CK679" s="277"/>
      <c r="CL679" s="276"/>
      <c r="CM679" s="277"/>
      <c r="CN679" s="276"/>
      <c r="CO679" s="277"/>
      <c r="CP679" s="276"/>
      <c r="CQ679" s="277"/>
      <c r="CR679" s="276"/>
      <c r="CS679" s="276"/>
      <c r="CT679" s="277"/>
      <c r="CU679" s="276"/>
      <c r="CV679" s="276"/>
      <c r="CW679" s="277"/>
      <c r="CX679" s="276"/>
      <c r="CY679" s="276"/>
      <c r="CZ679" s="276"/>
      <c r="DA679" s="276"/>
      <c r="DB679" s="277"/>
      <c r="DC679" s="276"/>
      <c r="DD679" s="276"/>
      <c r="DE679" s="277"/>
      <c r="DF679" s="276"/>
      <c r="DG679" s="276"/>
      <c r="DH679" s="277"/>
      <c r="DI679" s="276"/>
      <c r="DJ679" s="276"/>
      <c r="DK679" s="276"/>
      <c r="DL679" s="276"/>
      <c r="DM679" s="277"/>
      <c r="DN679" s="276"/>
      <c r="DO679" s="276"/>
      <c r="DP679" s="277"/>
      <c r="DQ679" s="276"/>
      <c r="DR679" s="276"/>
      <c r="DS679" s="276"/>
      <c r="DT679" s="276"/>
      <c r="DU679" s="276"/>
      <c r="DV679" s="276"/>
      <c r="DW679" s="276"/>
      <c r="DX679" s="276"/>
      <c r="DY679" s="276"/>
      <c r="DZ679" s="276"/>
      <c r="EA679" s="276"/>
      <c r="EB679" s="276"/>
      <c r="EC679" s="276"/>
      <c r="ED679" s="276"/>
      <c r="EE679" s="276"/>
      <c r="EF679" s="276"/>
      <c r="EG679" s="276"/>
      <c r="EH679" s="276"/>
      <c r="EI679" s="276"/>
      <c r="EJ679" s="276"/>
      <c r="EK679" s="276"/>
      <c r="EL679" s="276"/>
      <c r="EM679" s="276"/>
      <c r="EN679" s="276"/>
      <c r="EO679" s="276"/>
      <c r="EP679" s="276"/>
      <c r="EQ679" s="276"/>
      <c r="ER679" s="276"/>
      <c r="ES679" s="276"/>
      <c r="ET679" s="276"/>
    </row>
    <row r="680" spans="41:150" x14ac:dyDescent="0.25">
      <c r="AO680" s="276"/>
      <c r="AP680" s="276"/>
      <c r="BS680" s="276"/>
      <c r="BT680" s="277"/>
      <c r="BU680" s="276"/>
      <c r="BV680" s="277"/>
      <c r="BW680" s="276"/>
      <c r="BX680" s="277"/>
      <c r="BY680" s="276"/>
      <c r="BZ680" s="276"/>
      <c r="CA680" s="277"/>
      <c r="CB680" s="276"/>
      <c r="CC680" s="276"/>
      <c r="CD680" s="276"/>
      <c r="CE680" s="276"/>
      <c r="CF680" s="276"/>
      <c r="CG680" s="276"/>
      <c r="CH680" s="276"/>
      <c r="CI680" s="277"/>
      <c r="CJ680" s="276"/>
      <c r="CK680" s="277"/>
      <c r="CL680" s="276"/>
      <c r="CM680" s="277"/>
      <c r="CN680" s="276"/>
      <c r="CO680" s="277"/>
      <c r="CP680" s="276"/>
      <c r="CQ680" s="277"/>
      <c r="CR680" s="276"/>
      <c r="CS680" s="276"/>
      <c r="CT680" s="277"/>
      <c r="CU680" s="276"/>
      <c r="CV680" s="276"/>
      <c r="CW680" s="277"/>
      <c r="CX680" s="276"/>
      <c r="CY680" s="276"/>
      <c r="CZ680" s="276"/>
      <c r="DA680" s="276"/>
      <c r="DB680" s="277"/>
      <c r="DC680" s="276"/>
      <c r="DD680" s="276"/>
      <c r="DE680" s="277"/>
      <c r="DF680" s="276"/>
      <c r="DG680" s="276"/>
      <c r="DH680" s="277"/>
      <c r="DI680" s="276"/>
      <c r="DJ680" s="276"/>
      <c r="DK680" s="276"/>
      <c r="DL680" s="276"/>
      <c r="DM680" s="277"/>
      <c r="DN680" s="276"/>
      <c r="DO680" s="276"/>
      <c r="DP680" s="277"/>
      <c r="DQ680" s="276"/>
      <c r="DR680" s="276"/>
      <c r="DS680" s="276"/>
      <c r="DT680" s="276"/>
      <c r="DU680" s="276"/>
      <c r="DV680" s="276"/>
      <c r="DW680" s="276"/>
      <c r="DX680" s="276"/>
      <c r="DY680" s="276"/>
      <c r="DZ680" s="276"/>
      <c r="EA680" s="276"/>
      <c r="EB680" s="276"/>
      <c r="EC680" s="276"/>
      <c r="ED680" s="276"/>
      <c r="EE680" s="276"/>
      <c r="EF680" s="276"/>
      <c r="EG680" s="276"/>
      <c r="EH680" s="276"/>
      <c r="EI680" s="276"/>
      <c r="EJ680" s="276"/>
      <c r="EK680" s="276"/>
      <c r="EL680" s="276"/>
      <c r="EM680" s="276"/>
      <c r="EN680" s="276"/>
      <c r="EO680" s="276"/>
      <c r="EP680" s="276"/>
      <c r="EQ680" s="276"/>
      <c r="ER680" s="276"/>
      <c r="ES680" s="276"/>
      <c r="ET680" s="276"/>
    </row>
    <row r="681" spans="41:150" x14ac:dyDescent="0.25">
      <c r="AO681" s="276"/>
      <c r="AP681" s="276"/>
      <c r="BS681" s="276"/>
      <c r="BT681" s="277"/>
      <c r="BU681" s="276"/>
      <c r="BV681" s="277"/>
      <c r="BW681" s="276"/>
      <c r="BX681" s="277"/>
      <c r="BY681" s="276"/>
      <c r="BZ681" s="276"/>
      <c r="CA681" s="277"/>
      <c r="CB681" s="276"/>
      <c r="CC681" s="276"/>
      <c r="CD681" s="276"/>
      <c r="CE681" s="276"/>
      <c r="CF681" s="276"/>
      <c r="CG681" s="276"/>
      <c r="CH681" s="276"/>
      <c r="CI681" s="277"/>
      <c r="CJ681" s="276"/>
      <c r="CK681" s="277"/>
      <c r="CL681" s="276"/>
      <c r="CM681" s="277"/>
      <c r="CN681" s="276"/>
      <c r="CO681" s="277"/>
      <c r="CP681" s="276"/>
      <c r="CQ681" s="277"/>
      <c r="CR681" s="276"/>
      <c r="CS681" s="276"/>
      <c r="CT681" s="277"/>
      <c r="CU681" s="276"/>
      <c r="CV681" s="276"/>
      <c r="CW681" s="277"/>
      <c r="CX681" s="276"/>
      <c r="CY681" s="276"/>
      <c r="CZ681" s="276"/>
      <c r="DA681" s="276"/>
      <c r="DB681" s="277"/>
      <c r="DC681" s="276"/>
      <c r="DD681" s="276"/>
      <c r="DE681" s="277"/>
      <c r="DF681" s="276"/>
      <c r="DG681" s="276"/>
      <c r="DH681" s="277"/>
      <c r="DI681" s="276"/>
      <c r="DJ681" s="276"/>
      <c r="DK681" s="276"/>
      <c r="DL681" s="276"/>
      <c r="DM681" s="277"/>
      <c r="DN681" s="276"/>
      <c r="DO681" s="276"/>
      <c r="DP681" s="277"/>
      <c r="DQ681" s="276"/>
      <c r="DR681" s="276"/>
      <c r="DS681" s="276"/>
      <c r="DT681" s="276"/>
      <c r="DU681" s="276"/>
      <c r="DV681" s="276"/>
      <c r="DW681" s="276"/>
      <c r="DX681" s="276"/>
      <c r="DY681" s="276"/>
      <c r="DZ681" s="276"/>
      <c r="EA681" s="276"/>
      <c r="EB681" s="276"/>
      <c r="EC681" s="276"/>
      <c r="ED681" s="276"/>
      <c r="EE681" s="276"/>
      <c r="EF681" s="276"/>
      <c r="EG681" s="276"/>
      <c r="EH681" s="276"/>
      <c r="EI681" s="276"/>
      <c r="EJ681" s="276"/>
      <c r="EK681" s="276"/>
      <c r="EL681" s="276"/>
      <c r="EM681" s="276"/>
      <c r="EN681" s="276"/>
      <c r="EO681" s="276"/>
      <c r="EP681" s="276"/>
      <c r="EQ681" s="276"/>
      <c r="ER681" s="276"/>
      <c r="ES681" s="276"/>
      <c r="ET681" s="276"/>
    </row>
    <row r="682" spans="41:150" x14ac:dyDescent="0.25">
      <c r="AO682" s="276"/>
      <c r="AP682" s="276"/>
      <c r="BS682" s="276"/>
      <c r="BT682" s="277"/>
      <c r="BU682" s="276"/>
      <c r="BV682" s="277"/>
      <c r="BW682" s="276"/>
      <c r="BX682" s="277"/>
      <c r="BY682" s="276"/>
      <c r="BZ682" s="276"/>
      <c r="CA682" s="277"/>
      <c r="CB682" s="276"/>
      <c r="CC682" s="276"/>
      <c r="CD682" s="276"/>
      <c r="CE682" s="276"/>
      <c r="CF682" s="276"/>
      <c r="CG682" s="276"/>
      <c r="CH682" s="276"/>
      <c r="CI682" s="277"/>
      <c r="CJ682" s="276"/>
      <c r="CK682" s="277"/>
      <c r="CL682" s="276"/>
      <c r="CM682" s="277"/>
      <c r="CN682" s="276"/>
      <c r="CO682" s="277"/>
      <c r="CP682" s="276"/>
      <c r="CQ682" s="277"/>
      <c r="CR682" s="276"/>
      <c r="CS682" s="276"/>
      <c r="CT682" s="277"/>
      <c r="CU682" s="276"/>
      <c r="CV682" s="276"/>
      <c r="CW682" s="277"/>
      <c r="CX682" s="276"/>
      <c r="CY682" s="276"/>
      <c r="CZ682" s="276"/>
      <c r="DA682" s="276"/>
      <c r="DB682" s="277"/>
      <c r="DC682" s="276"/>
      <c r="DD682" s="276"/>
      <c r="DE682" s="277"/>
      <c r="DF682" s="276"/>
      <c r="DG682" s="276"/>
      <c r="DH682" s="277"/>
      <c r="DI682" s="276"/>
      <c r="DJ682" s="276"/>
      <c r="DK682" s="276"/>
      <c r="DL682" s="276"/>
      <c r="DM682" s="277"/>
      <c r="DN682" s="276"/>
      <c r="DO682" s="276"/>
      <c r="DP682" s="277"/>
      <c r="DQ682" s="276"/>
      <c r="DR682" s="276"/>
      <c r="DS682" s="276"/>
      <c r="DT682" s="276"/>
      <c r="DU682" s="276"/>
      <c r="DV682" s="276"/>
      <c r="DW682" s="276"/>
      <c r="DX682" s="276"/>
      <c r="DY682" s="276"/>
      <c r="DZ682" s="276"/>
      <c r="EA682" s="276"/>
      <c r="EB682" s="276"/>
      <c r="EC682" s="276"/>
      <c r="ED682" s="276"/>
      <c r="EE682" s="276"/>
      <c r="EF682" s="276"/>
      <c r="EG682" s="276"/>
      <c r="EH682" s="276"/>
      <c r="EI682" s="276"/>
      <c r="EJ682" s="276"/>
      <c r="EK682" s="276"/>
      <c r="EL682" s="276"/>
      <c r="EM682" s="276"/>
      <c r="EN682" s="276"/>
      <c r="EO682" s="276"/>
      <c r="EP682" s="276"/>
      <c r="EQ682" s="276"/>
      <c r="ER682" s="276"/>
      <c r="ES682" s="276"/>
      <c r="ET682" s="276"/>
    </row>
    <row r="683" spans="41:150" x14ac:dyDescent="0.25">
      <c r="AO683" s="276"/>
      <c r="AP683" s="276"/>
      <c r="BS683" s="276"/>
      <c r="BT683" s="277"/>
      <c r="BU683" s="276"/>
      <c r="BV683" s="277"/>
      <c r="BW683" s="276"/>
      <c r="BX683" s="277"/>
      <c r="BY683" s="276"/>
      <c r="BZ683" s="276"/>
      <c r="CA683" s="277"/>
      <c r="CB683" s="276"/>
      <c r="CC683" s="276"/>
      <c r="CD683" s="276"/>
      <c r="CE683" s="276"/>
      <c r="CF683" s="276"/>
      <c r="CG683" s="276"/>
      <c r="CH683" s="276"/>
      <c r="CI683" s="277"/>
      <c r="CJ683" s="276"/>
      <c r="CK683" s="277"/>
      <c r="CL683" s="276"/>
      <c r="CM683" s="277"/>
      <c r="CN683" s="276"/>
      <c r="CO683" s="277"/>
      <c r="CP683" s="276"/>
      <c r="CQ683" s="277"/>
      <c r="CR683" s="276"/>
      <c r="CS683" s="276"/>
      <c r="CT683" s="277"/>
      <c r="CU683" s="276"/>
      <c r="CV683" s="276"/>
      <c r="CW683" s="277"/>
      <c r="CX683" s="276"/>
      <c r="CY683" s="276"/>
      <c r="CZ683" s="276"/>
      <c r="DA683" s="276"/>
      <c r="DB683" s="277"/>
      <c r="DC683" s="276"/>
      <c r="DD683" s="276"/>
      <c r="DE683" s="277"/>
      <c r="DF683" s="276"/>
      <c r="DG683" s="276"/>
      <c r="DH683" s="277"/>
      <c r="DI683" s="276"/>
      <c r="DJ683" s="276"/>
      <c r="DK683" s="276"/>
      <c r="DL683" s="276"/>
      <c r="DM683" s="277"/>
      <c r="DN683" s="276"/>
      <c r="DO683" s="276"/>
      <c r="DP683" s="277"/>
      <c r="DQ683" s="276"/>
      <c r="DR683" s="276"/>
      <c r="DS683" s="276"/>
      <c r="DT683" s="276"/>
      <c r="DU683" s="276"/>
      <c r="DV683" s="276"/>
      <c r="DW683" s="276"/>
      <c r="DX683" s="276"/>
      <c r="DY683" s="276"/>
      <c r="DZ683" s="276"/>
      <c r="EA683" s="276"/>
      <c r="EB683" s="276"/>
      <c r="EC683" s="276"/>
      <c r="ED683" s="276"/>
      <c r="EE683" s="276"/>
      <c r="EF683" s="276"/>
      <c r="EG683" s="276"/>
      <c r="EH683" s="276"/>
      <c r="EI683" s="276"/>
      <c r="EJ683" s="276"/>
      <c r="EK683" s="276"/>
      <c r="EL683" s="276"/>
      <c r="EM683" s="276"/>
      <c r="EN683" s="276"/>
      <c r="EO683" s="276"/>
      <c r="EP683" s="276"/>
      <c r="EQ683" s="276"/>
      <c r="ER683" s="276"/>
      <c r="ES683" s="276"/>
      <c r="ET683" s="276"/>
    </row>
    <row r="684" spans="41:150" x14ac:dyDescent="0.25">
      <c r="AO684" s="276"/>
      <c r="AP684" s="276"/>
      <c r="BS684" s="276"/>
      <c r="BT684" s="277"/>
      <c r="BU684" s="276"/>
      <c r="BV684" s="277"/>
      <c r="BW684" s="276"/>
      <c r="BX684" s="277"/>
      <c r="BY684" s="276"/>
      <c r="BZ684" s="276"/>
      <c r="CA684" s="277"/>
      <c r="CB684" s="276"/>
      <c r="CC684" s="276"/>
      <c r="CD684" s="276"/>
      <c r="CE684" s="276"/>
      <c r="CF684" s="276"/>
      <c r="CG684" s="276"/>
      <c r="CH684" s="276"/>
      <c r="CI684" s="277"/>
      <c r="CJ684" s="276"/>
      <c r="CK684" s="277"/>
      <c r="CL684" s="276"/>
      <c r="CM684" s="277"/>
      <c r="CN684" s="276"/>
      <c r="CO684" s="277"/>
      <c r="CP684" s="276"/>
      <c r="CQ684" s="277"/>
      <c r="CR684" s="276"/>
      <c r="CS684" s="276"/>
      <c r="CT684" s="277"/>
      <c r="CU684" s="276"/>
      <c r="CV684" s="276"/>
      <c r="CW684" s="277"/>
      <c r="CX684" s="276"/>
      <c r="CY684" s="276"/>
      <c r="CZ684" s="276"/>
      <c r="DA684" s="276"/>
      <c r="DB684" s="277"/>
      <c r="DC684" s="276"/>
      <c r="DD684" s="276"/>
      <c r="DE684" s="277"/>
      <c r="DF684" s="276"/>
      <c r="DG684" s="276"/>
      <c r="DH684" s="277"/>
      <c r="DI684" s="276"/>
      <c r="DJ684" s="276"/>
      <c r="DK684" s="276"/>
      <c r="DL684" s="276"/>
      <c r="DM684" s="277"/>
      <c r="DN684" s="276"/>
      <c r="DO684" s="276"/>
      <c r="DP684" s="277"/>
      <c r="DQ684" s="276"/>
      <c r="DR684" s="276"/>
      <c r="DS684" s="276"/>
      <c r="DT684" s="276"/>
      <c r="DU684" s="276"/>
      <c r="DV684" s="276"/>
      <c r="DW684" s="276"/>
      <c r="DX684" s="276"/>
      <c r="DY684" s="276"/>
      <c r="DZ684" s="276"/>
      <c r="EA684" s="276"/>
      <c r="EB684" s="276"/>
      <c r="EC684" s="276"/>
      <c r="ED684" s="276"/>
      <c r="EE684" s="276"/>
      <c r="EF684" s="276"/>
      <c r="EG684" s="276"/>
      <c r="EH684" s="276"/>
      <c r="EI684" s="276"/>
      <c r="EJ684" s="276"/>
      <c r="EK684" s="276"/>
      <c r="EL684" s="276"/>
      <c r="EM684" s="276"/>
      <c r="EN684" s="276"/>
      <c r="EO684" s="276"/>
      <c r="EP684" s="276"/>
      <c r="EQ684" s="276"/>
      <c r="ER684" s="276"/>
      <c r="ES684" s="276"/>
      <c r="ET684" s="276"/>
    </row>
    <row r="685" spans="41:150" x14ac:dyDescent="0.25">
      <c r="AO685" s="276"/>
      <c r="AP685" s="276"/>
      <c r="BS685" s="276"/>
      <c r="BT685" s="277"/>
      <c r="BU685" s="276"/>
      <c r="BV685" s="277"/>
      <c r="BW685" s="276"/>
      <c r="BX685" s="277"/>
      <c r="BY685" s="276"/>
      <c r="BZ685" s="276"/>
      <c r="CA685" s="277"/>
      <c r="CB685" s="276"/>
      <c r="CC685" s="276"/>
      <c r="CD685" s="276"/>
      <c r="CE685" s="276"/>
      <c r="CF685" s="276"/>
      <c r="CG685" s="276"/>
      <c r="CH685" s="276"/>
      <c r="CI685" s="277"/>
      <c r="CJ685" s="276"/>
      <c r="CK685" s="277"/>
      <c r="CL685" s="276"/>
      <c r="CM685" s="277"/>
      <c r="CN685" s="276"/>
      <c r="CO685" s="277"/>
      <c r="CP685" s="276"/>
      <c r="CQ685" s="277"/>
      <c r="CR685" s="276"/>
      <c r="CS685" s="276"/>
      <c r="CT685" s="277"/>
      <c r="CU685" s="276"/>
      <c r="CV685" s="276"/>
      <c r="CW685" s="277"/>
      <c r="CX685" s="276"/>
      <c r="CY685" s="276"/>
      <c r="CZ685" s="276"/>
      <c r="DA685" s="276"/>
      <c r="DB685" s="277"/>
      <c r="DC685" s="276"/>
      <c r="DD685" s="276"/>
      <c r="DE685" s="277"/>
      <c r="DF685" s="276"/>
      <c r="DG685" s="276"/>
      <c r="DH685" s="277"/>
      <c r="DI685" s="276"/>
      <c r="DJ685" s="276"/>
      <c r="DK685" s="276"/>
      <c r="DL685" s="276"/>
      <c r="DM685" s="277"/>
      <c r="DN685" s="276"/>
      <c r="DO685" s="276"/>
      <c r="DP685" s="277"/>
      <c r="DQ685" s="276"/>
      <c r="DR685" s="276"/>
      <c r="DS685" s="276"/>
      <c r="DT685" s="276"/>
      <c r="DU685" s="276"/>
      <c r="DV685" s="276"/>
      <c r="DW685" s="276"/>
      <c r="DX685" s="276"/>
      <c r="DY685" s="276"/>
      <c r="DZ685" s="276"/>
      <c r="EA685" s="276"/>
      <c r="EB685" s="276"/>
      <c r="EC685" s="276"/>
      <c r="ED685" s="276"/>
      <c r="EE685" s="276"/>
      <c r="EF685" s="276"/>
      <c r="EG685" s="276"/>
      <c r="EH685" s="276"/>
      <c r="EI685" s="276"/>
      <c r="EJ685" s="276"/>
      <c r="EK685" s="276"/>
      <c r="EL685" s="276"/>
      <c r="EM685" s="276"/>
      <c r="EN685" s="276"/>
      <c r="EO685" s="276"/>
      <c r="EP685" s="276"/>
      <c r="EQ685" s="276"/>
      <c r="ER685" s="276"/>
      <c r="ES685" s="276"/>
      <c r="ET685" s="276"/>
    </row>
    <row r="686" spans="41:150" x14ac:dyDescent="0.25">
      <c r="AO686" s="276"/>
      <c r="AP686" s="276"/>
      <c r="BS686" s="276"/>
      <c r="BT686" s="277"/>
      <c r="BU686" s="276"/>
      <c r="BV686" s="277"/>
      <c r="BW686" s="276"/>
      <c r="BX686" s="277"/>
      <c r="BY686" s="276"/>
      <c r="BZ686" s="276"/>
      <c r="CA686" s="277"/>
      <c r="CB686" s="276"/>
      <c r="CC686" s="276"/>
      <c r="CD686" s="276"/>
      <c r="CE686" s="276"/>
      <c r="CF686" s="276"/>
      <c r="CG686" s="276"/>
      <c r="CH686" s="276"/>
      <c r="CI686" s="277"/>
      <c r="CJ686" s="276"/>
      <c r="CK686" s="277"/>
      <c r="CL686" s="276"/>
      <c r="CM686" s="277"/>
      <c r="CN686" s="276"/>
      <c r="CO686" s="277"/>
      <c r="CP686" s="276"/>
      <c r="CQ686" s="277"/>
      <c r="CR686" s="276"/>
      <c r="CS686" s="276"/>
      <c r="CT686" s="277"/>
      <c r="CU686" s="276"/>
      <c r="CV686" s="276"/>
      <c r="CW686" s="277"/>
      <c r="CX686" s="276"/>
      <c r="CY686" s="276"/>
      <c r="CZ686" s="276"/>
      <c r="DA686" s="276"/>
      <c r="DB686" s="277"/>
      <c r="DC686" s="276"/>
      <c r="DD686" s="276"/>
      <c r="DE686" s="277"/>
      <c r="DF686" s="276"/>
      <c r="DG686" s="276"/>
      <c r="DH686" s="277"/>
      <c r="DI686" s="276"/>
      <c r="DJ686" s="276"/>
      <c r="DK686" s="276"/>
      <c r="DL686" s="276"/>
      <c r="DM686" s="277"/>
      <c r="DN686" s="276"/>
      <c r="DO686" s="276"/>
      <c r="DP686" s="277"/>
      <c r="DQ686" s="276"/>
      <c r="DR686" s="276"/>
      <c r="DS686" s="276"/>
      <c r="DT686" s="276"/>
      <c r="DU686" s="276"/>
      <c r="DV686" s="276"/>
      <c r="DW686" s="276"/>
      <c r="DX686" s="276"/>
      <c r="DY686" s="276"/>
      <c r="DZ686" s="276"/>
      <c r="EA686" s="276"/>
      <c r="EB686" s="276"/>
      <c r="EC686" s="276"/>
      <c r="ED686" s="276"/>
      <c r="EE686" s="276"/>
      <c r="EF686" s="276"/>
      <c r="EG686" s="276"/>
      <c r="EH686" s="276"/>
      <c r="EI686" s="276"/>
      <c r="EJ686" s="276"/>
      <c r="EK686" s="276"/>
      <c r="EL686" s="276"/>
      <c r="EM686" s="276"/>
      <c r="EN686" s="276"/>
      <c r="EO686" s="276"/>
      <c r="EP686" s="276"/>
      <c r="EQ686" s="276"/>
      <c r="ER686" s="276"/>
      <c r="ES686" s="276"/>
      <c r="ET686" s="276"/>
    </row>
    <row r="687" spans="41:150" x14ac:dyDescent="0.25">
      <c r="AO687" s="276"/>
      <c r="AP687" s="276"/>
      <c r="BS687" s="276"/>
      <c r="BT687" s="277"/>
      <c r="BU687" s="276"/>
      <c r="BV687" s="277"/>
      <c r="BW687" s="276"/>
      <c r="BX687" s="277"/>
      <c r="BY687" s="276"/>
      <c r="BZ687" s="276"/>
      <c r="CA687" s="277"/>
      <c r="CB687" s="276"/>
      <c r="CC687" s="276"/>
      <c r="CD687" s="276"/>
      <c r="CE687" s="276"/>
      <c r="CF687" s="276"/>
      <c r="CG687" s="276"/>
      <c r="CH687" s="276"/>
      <c r="CI687" s="277"/>
      <c r="CJ687" s="276"/>
      <c r="CK687" s="277"/>
      <c r="CL687" s="276"/>
      <c r="CM687" s="277"/>
      <c r="CN687" s="276"/>
      <c r="CO687" s="277"/>
      <c r="CP687" s="276"/>
      <c r="CQ687" s="277"/>
      <c r="CR687" s="276"/>
      <c r="CS687" s="276"/>
      <c r="CT687" s="277"/>
      <c r="CU687" s="276"/>
      <c r="CV687" s="276"/>
      <c r="CW687" s="277"/>
      <c r="CX687" s="276"/>
      <c r="CY687" s="276"/>
      <c r="CZ687" s="276"/>
      <c r="DA687" s="276"/>
      <c r="DB687" s="277"/>
      <c r="DC687" s="276"/>
      <c r="DD687" s="276"/>
      <c r="DE687" s="277"/>
      <c r="DF687" s="276"/>
      <c r="DG687" s="276"/>
      <c r="DH687" s="277"/>
      <c r="DI687" s="276"/>
      <c r="DJ687" s="276"/>
      <c r="DK687" s="276"/>
      <c r="DL687" s="276"/>
      <c r="DM687" s="277"/>
      <c r="DN687" s="276"/>
      <c r="DO687" s="276"/>
      <c r="DP687" s="277"/>
      <c r="DQ687" s="276"/>
      <c r="DR687" s="276"/>
      <c r="DS687" s="276"/>
      <c r="DT687" s="276"/>
      <c r="DU687" s="276"/>
      <c r="DV687" s="276"/>
      <c r="DW687" s="276"/>
      <c r="DX687" s="276"/>
      <c r="DY687" s="276"/>
      <c r="DZ687" s="276"/>
      <c r="EA687" s="276"/>
      <c r="EB687" s="276"/>
      <c r="EC687" s="276"/>
      <c r="ED687" s="276"/>
      <c r="EE687" s="276"/>
      <c r="EF687" s="276"/>
      <c r="EG687" s="276"/>
      <c r="EH687" s="276"/>
      <c r="EI687" s="276"/>
      <c r="EJ687" s="276"/>
      <c r="EK687" s="276"/>
      <c r="EL687" s="276"/>
      <c r="EM687" s="276"/>
      <c r="EN687" s="276"/>
      <c r="EO687" s="276"/>
      <c r="EP687" s="276"/>
      <c r="EQ687" s="276"/>
      <c r="ER687" s="276"/>
      <c r="ES687" s="276"/>
      <c r="ET687" s="276"/>
    </row>
    <row r="688" spans="41:150" x14ac:dyDescent="0.25">
      <c r="AO688" s="276"/>
      <c r="AP688" s="276"/>
      <c r="BS688" s="276"/>
      <c r="BT688" s="277"/>
      <c r="BU688" s="276"/>
      <c r="BV688" s="277"/>
      <c r="BW688" s="276"/>
      <c r="BX688" s="277"/>
      <c r="BY688" s="276"/>
      <c r="BZ688" s="276"/>
      <c r="CA688" s="277"/>
      <c r="CB688" s="276"/>
      <c r="CC688" s="276"/>
      <c r="CD688" s="276"/>
      <c r="CE688" s="276"/>
      <c r="CF688" s="276"/>
      <c r="CG688" s="276"/>
      <c r="CH688" s="276"/>
      <c r="CI688" s="277"/>
      <c r="CJ688" s="276"/>
      <c r="CK688" s="277"/>
      <c r="CL688" s="276"/>
      <c r="CM688" s="277"/>
      <c r="CN688" s="276"/>
      <c r="CO688" s="277"/>
      <c r="CP688" s="276"/>
      <c r="CQ688" s="277"/>
      <c r="CR688" s="276"/>
      <c r="CS688" s="276"/>
      <c r="CT688" s="277"/>
      <c r="CU688" s="276"/>
      <c r="CV688" s="276"/>
      <c r="CW688" s="277"/>
      <c r="CX688" s="276"/>
      <c r="CY688" s="276"/>
      <c r="CZ688" s="276"/>
      <c r="DA688" s="276"/>
      <c r="DB688" s="277"/>
      <c r="DC688" s="276"/>
      <c r="DD688" s="276"/>
      <c r="DE688" s="277"/>
      <c r="DF688" s="276"/>
      <c r="DG688" s="276"/>
      <c r="DH688" s="277"/>
      <c r="DI688" s="276"/>
      <c r="DJ688" s="276"/>
      <c r="DK688" s="276"/>
      <c r="DL688" s="276"/>
      <c r="DM688" s="277"/>
      <c r="DN688" s="276"/>
      <c r="DO688" s="276"/>
      <c r="DP688" s="277"/>
      <c r="DQ688" s="276"/>
      <c r="DR688" s="276"/>
      <c r="DS688" s="276"/>
      <c r="DT688" s="276"/>
      <c r="DU688" s="276"/>
      <c r="DV688" s="276"/>
      <c r="DW688" s="276"/>
      <c r="DX688" s="276"/>
      <c r="DY688" s="276"/>
      <c r="DZ688" s="276"/>
      <c r="EA688" s="276"/>
      <c r="EB688" s="276"/>
      <c r="EC688" s="276"/>
      <c r="ED688" s="276"/>
      <c r="EE688" s="276"/>
      <c r="EF688" s="276"/>
      <c r="EG688" s="276"/>
      <c r="EH688" s="276"/>
      <c r="EI688" s="276"/>
      <c r="EJ688" s="276"/>
      <c r="EK688" s="276"/>
      <c r="EL688" s="276"/>
      <c r="EM688" s="276"/>
      <c r="EN688" s="276"/>
      <c r="EO688" s="276"/>
      <c r="EP688" s="276"/>
      <c r="EQ688" s="276"/>
      <c r="ER688" s="276"/>
      <c r="ES688" s="276"/>
      <c r="ET688" s="276"/>
    </row>
    <row r="689" spans="41:150" x14ac:dyDescent="0.25">
      <c r="AO689" s="276"/>
      <c r="AP689" s="276"/>
      <c r="BS689" s="276"/>
      <c r="BT689" s="277"/>
      <c r="BU689" s="276"/>
      <c r="BV689" s="277"/>
      <c r="BW689" s="276"/>
      <c r="BX689" s="277"/>
      <c r="BY689" s="276"/>
      <c r="BZ689" s="276"/>
      <c r="CA689" s="277"/>
      <c r="CB689" s="276"/>
      <c r="CC689" s="276"/>
      <c r="CD689" s="276"/>
      <c r="CE689" s="276"/>
      <c r="CF689" s="276"/>
      <c r="CG689" s="276"/>
      <c r="CH689" s="276"/>
      <c r="CI689" s="277"/>
      <c r="CJ689" s="276"/>
      <c r="CK689" s="277"/>
      <c r="CL689" s="276"/>
      <c r="CM689" s="277"/>
      <c r="CN689" s="276"/>
      <c r="CO689" s="277"/>
      <c r="CP689" s="276"/>
      <c r="CQ689" s="277"/>
      <c r="CR689" s="276"/>
      <c r="CS689" s="276"/>
      <c r="CT689" s="277"/>
      <c r="CU689" s="276"/>
      <c r="CV689" s="276"/>
      <c r="CW689" s="277"/>
      <c r="CX689" s="276"/>
      <c r="CY689" s="276"/>
      <c r="CZ689" s="276"/>
      <c r="DA689" s="276"/>
      <c r="DB689" s="277"/>
      <c r="DC689" s="276"/>
      <c r="DD689" s="276"/>
      <c r="DE689" s="277"/>
      <c r="DF689" s="276"/>
      <c r="DG689" s="276"/>
      <c r="DH689" s="277"/>
      <c r="DI689" s="276"/>
      <c r="DJ689" s="276"/>
      <c r="DK689" s="276"/>
      <c r="DL689" s="276"/>
      <c r="DM689" s="277"/>
      <c r="DN689" s="276"/>
      <c r="DO689" s="276"/>
      <c r="DP689" s="277"/>
      <c r="DQ689" s="276"/>
      <c r="DR689" s="276"/>
      <c r="DS689" s="276"/>
      <c r="DT689" s="276"/>
      <c r="DU689" s="276"/>
      <c r="DV689" s="276"/>
      <c r="DW689" s="276"/>
      <c r="DX689" s="276"/>
      <c r="DY689" s="276"/>
      <c r="DZ689" s="276"/>
      <c r="EA689" s="276"/>
      <c r="EB689" s="276"/>
      <c r="EC689" s="276"/>
      <c r="ED689" s="276"/>
      <c r="EE689" s="276"/>
      <c r="EF689" s="276"/>
      <c r="EG689" s="276"/>
      <c r="EH689" s="276"/>
      <c r="EI689" s="276"/>
      <c r="EJ689" s="276"/>
      <c r="EK689" s="276"/>
      <c r="EL689" s="276"/>
      <c r="EM689" s="276"/>
      <c r="EN689" s="276"/>
      <c r="EO689" s="276"/>
      <c r="EP689" s="276"/>
      <c r="EQ689" s="276"/>
      <c r="ER689" s="276"/>
      <c r="ES689" s="276"/>
      <c r="ET689" s="276"/>
    </row>
    <row r="690" spans="41:150" x14ac:dyDescent="0.25">
      <c r="AO690" s="276"/>
      <c r="AP690" s="276"/>
      <c r="BS690" s="276"/>
      <c r="BT690" s="277"/>
      <c r="BU690" s="276"/>
      <c r="BV690" s="277"/>
      <c r="BW690" s="276"/>
      <c r="BX690" s="277"/>
      <c r="BY690" s="276"/>
      <c r="BZ690" s="276"/>
      <c r="CA690" s="277"/>
      <c r="CB690" s="276"/>
      <c r="CC690" s="276"/>
      <c r="CD690" s="276"/>
      <c r="CE690" s="276"/>
      <c r="CF690" s="276"/>
      <c r="CG690" s="276"/>
      <c r="CH690" s="276"/>
      <c r="CI690" s="277"/>
      <c r="CJ690" s="276"/>
      <c r="CK690" s="277"/>
      <c r="CL690" s="276"/>
      <c r="CM690" s="277"/>
      <c r="CN690" s="276"/>
      <c r="CO690" s="277"/>
      <c r="CP690" s="276"/>
      <c r="CQ690" s="277"/>
      <c r="CR690" s="276"/>
      <c r="CS690" s="276"/>
      <c r="CT690" s="277"/>
      <c r="CU690" s="276"/>
      <c r="CV690" s="276"/>
      <c r="CW690" s="277"/>
      <c r="CX690" s="276"/>
      <c r="CY690" s="276"/>
      <c r="CZ690" s="276"/>
      <c r="DA690" s="276"/>
      <c r="DB690" s="277"/>
      <c r="DC690" s="276"/>
      <c r="DD690" s="276"/>
      <c r="DE690" s="277"/>
      <c r="DF690" s="276"/>
      <c r="DG690" s="276"/>
      <c r="DH690" s="277"/>
      <c r="DI690" s="276"/>
      <c r="DJ690" s="276"/>
      <c r="DK690" s="276"/>
      <c r="DL690" s="276"/>
      <c r="DM690" s="277"/>
      <c r="DN690" s="276"/>
      <c r="DO690" s="276"/>
      <c r="DP690" s="277"/>
      <c r="DQ690" s="276"/>
      <c r="DR690" s="276"/>
      <c r="DS690" s="276"/>
      <c r="DT690" s="276"/>
      <c r="DU690" s="276"/>
      <c r="DV690" s="276"/>
      <c r="DW690" s="276"/>
      <c r="DX690" s="276"/>
      <c r="DY690" s="276"/>
      <c r="DZ690" s="276"/>
      <c r="EA690" s="276"/>
      <c r="EB690" s="276"/>
      <c r="EC690" s="276"/>
      <c r="ED690" s="276"/>
      <c r="EE690" s="276"/>
      <c r="EF690" s="276"/>
      <c r="EG690" s="276"/>
      <c r="EH690" s="276"/>
      <c r="EI690" s="276"/>
      <c r="EJ690" s="276"/>
      <c r="EK690" s="276"/>
      <c r="EL690" s="276"/>
      <c r="EM690" s="276"/>
      <c r="EN690" s="276"/>
      <c r="EO690" s="276"/>
      <c r="EP690" s="276"/>
      <c r="EQ690" s="276"/>
      <c r="ER690" s="276"/>
      <c r="ES690" s="276"/>
      <c r="ET690" s="276"/>
    </row>
    <row r="691" spans="41:150" x14ac:dyDescent="0.25">
      <c r="AO691" s="276"/>
      <c r="AP691" s="276"/>
      <c r="BS691" s="276"/>
      <c r="BT691" s="277"/>
      <c r="BU691" s="276"/>
      <c r="BV691" s="277"/>
      <c r="BW691" s="276"/>
      <c r="BX691" s="277"/>
      <c r="BY691" s="276"/>
      <c r="BZ691" s="276"/>
      <c r="CA691" s="277"/>
      <c r="CB691" s="276"/>
      <c r="CC691" s="276"/>
      <c r="CD691" s="276"/>
      <c r="CE691" s="276"/>
      <c r="CF691" s="276"/>
      <c r="CG691" s="276"/>
      <c r="CH691" s="276"/>
      <c r="CI691" s="277"/>
      <c r="CJ691" s="276"/>
      <c r="CK691" s="277"/>
      <c r="CL691" s="276"/>
      <c r="CM691" s="277"/>
      <c r="CN691" s="276"/>
      <c r="CO691" s="277"/>
      <c r="CP691" s="276"/>
      <c r="CQ691" s="277"/>
      <c r="CR691" s="276"/>
      <c r="CS691" s="276"/>
      <c r="CT691" s="277"/>
      <c r="CU691" s="276"/>
      <c r="CV691" s="276"/>
      <c r="CW691" s="277"/>
      <c r="CX691" s="276"/>
      <c r="CY691" s="276"/>
      <c r="CZ691" s="276"/>
      <c r="DA691" s="276"/>
      <c r="DB691" s="277"/>
      <c r="DC691" s="276"/>
      <c r="DD691" s="276"/>
      <c r="DE691" s="277"/>
      <c r="DF691" s="276"/>
      <c r="DG691" s="276"/>
      <c r="DH691" s="277"/>
      <c r="DI691" s="276"/>
      <c r="DJ691" s="276"/>
      <c r="DK691" s="276"/>
      <c r="DL691" s="276"/>
      <c r="DM691" s="277"/>
      <c r="DN691" s="276"/>
      <c r="DO691" s="276"/>
      <c r="DP691" s="277"/>
      <c r="DQ691" s="276"/>
      <c r="DR691" s="276"/>
      <c r="DS691" s="276"/>
      <c r="DT691" s="276"/>
      <c r="DU691" s="276"/>
      <c r="DV691" s="276"/>
      <c r="DW691" s="276"/>
      <c r="DX691" s="276"/>
      <c r="DY691" s="276"/>
      <c r="DZ691" s="276"/>
      <c r="EA691" s="276"/>
      <c r="EB691" s="276"/>
      <c r="EC691" s="276"/>
      <c r="ED691" s="276"/>
      <c r="EE691" s="276"/>
      <c r="EF691" s="276"/>
      <c r="EG691" s="276"/>
      <c r="EH691" s="276"/>
      <c r="EI691" s="276"/>
      <c r="EJ691" s="276"/>
      <c r="EK691" s="276"/>
      <c r="EL691" s="276"/>
      <c r="EM691" s="276"/>
      <c r="EN691" s="276"/>
      <c r="EO691" s="276"/>
      <c r="EP691" s="276"/>
      <c r="EQ691" s="276"/>
      <c r="ER691" s="276"/>
      <c r="ES691" s="276"/>
      <c r="ET691" s="276"/>
    </row>
    <row r="692" spans="41:150" x14ac:dyDescent="0.25">
      <c r="AO692" s="276"/>
      <c r="AP692" s="276"/>
      <c r="BS692" s="276"/>
      <c r="BT692" s="277"/>
      <c r="BU692" s="276"/>
      <c r="BV692" s="277"/>
      <c r="BW692" s="276"/>
      <c r="BX692" s="277"/>
      <c r="BY692" s="276"/>
      <c r="BZ692" s="276"/>
      <c r="CA692" s="277"/>
      <c r="CB692" s="276"/>
      <c r="CC692" s="276"/>
      <c r="CD692" s="276"/>
      <c r="CE692" s="276"/>
      <c r="CF692" s="276"/>
      <c r="CG692" s="276"/>
      <c r="CH692" s="276"/>
      <c r="CI692" s="277"/>
      <c r="CJ692" s="276"/>
      <c r="CK692" s="277"/>
      <c r="CL692" s="276"/>
      <c r="CM692" s="277"/>
      <c r="CN692" s="276"/>
      <c r="CO692" s="277"/>
      <c r="CP692" s="276"/>
      <c r="CQ692" s="277"/>
      <c r="CR692" s="276"/>
      <c r="CS692" s="276"/>
      <c r="CT692" s="277"/>
      <c r="CU692" s="276"/>
      <c r="CV692" s="276"/>
      <c r="CW692" s="277"/>
      <c r="CX692" s="276"/>
      <c r="CY692" s="276"/>
      <c r="CZ692" s="276"/>
      <c r="DA692" s="276"/>
      <c r="DB692" s="277"/>
      <c r="DC692" s="276"/>
      <c r="DD692" s="276"/>
      <c r="DE692" s="277"/>
      <c r="DF692" s="276"/>
      <c r="DG692" s="276"/>
      <c r="DH692" s="277"/>
      <c r="DI692" s="276"/>
      <c r="DJ692" s="276"/>
      <c r="DK692" s="276"/>
      <c r="DL692" s="276"/>
      <c r="DM692" s="277"/>
      <c r="DN692" s="276"/>
      <c r="DO692" s="276"/>
      <c r="DP692" s="277"/>
      <c r="DQ692" s="276"/>
      <c r="DR692" s="276"/>
      <c r="DS692" s="276"/>
      <c r="DT692" s="276"/>
      <c r="DU692" s="276"/>
      <c r="DV692" s="276"/>
      <c r="DW692" s="276"/>
      <c r="DX692" s="276"/>
      <c r="DY692" s="276"/>
      <c r="DZ692" s="276"/>
      <c r="EA692" s="276"/>
      <c r="EB692" s="276"/>
      <c r="EC692" s="276"/>
      <c r="ED692" s="276"/>
      <c r="EE692" s="276"/>
      <c r="EF692" s="276"/>
      <c r="EG692" s="276"/>
      <c r="EH692" s="276"/>
      <c r="EI692" s="276"/>
      <c r="EJ692" s="276"/>
      <c r="EK692" s="276"/>
      <c r="EL692" s="276"/>
      <c r="EM692" s="276"/>
      <c r="EN692" s="276"/>
      <c r="EO692" s="276"/>
      <c r="EP692" s="276"/>
      <c r="EQ692" s="276"/>
      <c r="ER692" s="276"/>
      <c r="ES692" s="276"/>
      <c r="ET692" s="276"/>
    </row>
    <row r="693" spans="41:150" x14ac:dyDescent="0.25">
      <c r="AO693" s="276"/>
      <c r="AP693" s="276"/>
      <c r="BS693" s="276"/>
      <c r="BT693" s="277"/>
      <c r="BU693" s="276"/>
      <c r="BV693" s="277"/>
      <c r="BW693" s="276"/>
      <c r="BX693" s="277"/>
      <c r="BY693" s="276"/>
      <c r="BZ693" s="276"/>
      <c r="CA693" s="277"/>
      <c r="CB693" s="276"/>
      <c r="CC693" s="276"/>
      <c r="CD693" s="276"/>
      <c r="CE693" s="276"/>
      <c r="CF693" s="276"/>
      <c r="CG693" s="276"/>
      <c r="CH693" s="276"/>
      <c r="CI693" s="277"/>
      <c r="CJ693" s="276"/>
      <c r="CK693" s="277"/>
      <c r="CL693" s="276"/>
      <c r="CM693" s="277"/>
      <c r="CN693" s="276"/>
      <c r="CO693" s="277"/>
      <c r="CP693" s="276"/>
      <c r="CQ693" s="277"/>
      <c r="CR693" s="276"/>
      <c r="CS693" s="276"/>
      <c r="CT693" s="277"/>
      <c r="CU693" s="276"/>
      <c r="CV693" s="276"/>
      <c r="CW693" s="277"/>
      <c r="CX693" s="276"/>
      <c r="CY693" s="276"/>
      <c r="CZ693" s="276"/>
      <c r="DA693" s="276"/>
      <c r="DB693" s="277"/>
      <c r="DC693" s="276"/>
      <c r="DD693" s="276"/>
      <c r="DE693" s="277"/>
      <c r="DF693" s="276"/>
      <c r="DG693" s="276"/>
      <c r="DH693" s="277"/>
      <c r="DI693" s="276"/>
      <c r="DJ693" s="276"/>
      <c r="DK693" s="276"/>
      <c r="DL693" s="276"/>
      <c r="DM693" s="277"/>
      <c r="DN693" s="276"/>
      <c r="DO693" s="276"/>
      <c r="DP693" s="277"/>
      <c r="DQ693" s="276"/>
      <c r="DR693" s="276"/>
      <c r="DS693" s="276"/>
      <c r="DT693" s="276"/>
      <c r="DU693" s="276"/>
      <c r="DV693" s="276"/>
      <c r="DW693" s="276"/>
      <c r="DX693" s="276"/>
      <c r="DY693" s="276"/>
      <c r="DZ693" s="276"/>
      <c r="EA693" s="276"/>
      <c r="EB693" s="276"/>
      <c r="EC693" s="276"/>
      <c r="ED693" s="276"/>
      <c r="EE693" s="276"/>
      <c r="EF693" s="276"/>
      <c r="EG693" s="276"/>
      <c r="EH693" s="276"/>
      <c r="EI693" s="276"/>
      <c r="EJ693" s="276"/>
      <c r="EK693" s="276"/>
      <c r="EL693" s="276"/>
      <c r="EM693" s="276"/>
      <c r="EN693" s="276"/>
      <c r="EO693" s="276"/>
      <c r="EP693" s="276"/>
      <c r="EQ693" s="276"/>
      <c r="ER693" s="276"/>
      <c r="ES693" s="276"/>
      <c r="ET693" s="276"/>
    </row>
    <row r="694" spans="41:150" x14ac:dyDescent="0.25">
      <c r="AO694" s="276"/>
      <c r="AP694" s="276"/>
      <c r="BS694" s="276"/>
      <c r="BT694" s="277"/>
      <c r="BU694" s="276"/>
      <c r="BV694" s="277"/>
      <c r="BW694" s="276"/>
      <c r="BX694" s="277"/>
      <c r="BY694" s="276"/>
      <c r="BZ694" s="276"/>
      <c r="CA694" s="277"/>
      <c r="CB694" s="276"/>
      <c r="CC694" s="276"/>
      <c r="CD694" s="276"/>
      <c r="CE694" s="276"/>
      <c r="CF694" s="276"/>
      <c r="CG694" s="276"/>
      <c r="CH694" s="276"/>
      <c r="CI694" s="277"/>
      <c r="CJ694" s="276"/>
      <c r="CK694" s="277"/>
      <c r="CL694" s="276"/>
      <c r="CM694" s="277"/>
      <c r="CN694" s="276"/>
      <c r="CO694" s="277"/>
      <c r="CP694" s="276"/>
      <c r="CQ694" s="277"/>
      <c r="CR694" s="276"/>
      <c r="CS694" s="276"/>
      <c r="CT694" s="277"/>
      <c r="CU694" s="276"/>
      <c r="CV694" s="276"/>
      <c r="CW694" s="277"/>
      <c r="CX694" s="276"/>
      <c r="CY694" s="276"/>
      <c r="CZ694" s="276"/>
      <c r="DA694" s="276"/>
      <c r="DB694" s="277"/>
      <c r="DC694" s="276"/>
      <c r="DD694" s="276"/>
      <c r="DE694" s="277"/>
      <c r="DF694" s="276"/>
      <c r="DG694" s="276"/>
      <c r="DH694" s="277"/>
      <c r="DI694" s="276"/>
      <c r="DJ694" s="276"/>
      <c r="DK694" s="276"/>
      <c r="DL694" s="276"/>
      <c r="DM694" s="277"/>
      <c r="DN694" s="276"/>
      <c r="DO694" s="276"/>
      <c r="DP694" s="277"/>
      <c r="DQ694" s="276"/>
      <c r="DR694" s="276"/>
      <c r="DS694" s="276"/>
      <c r="DT694" s="276"/>
      <c r="DU694" s="276"/>
      <c r="DV694" s="276"/>
      <c r="DW694" s="276"/>
      <c r="DX694" s="276"/>
      <c r="DY694" s="276"/>
      <c r="DZ694" s="276"/>
      <c r="EA694" s="276"/>
      <c r="EB694" s="276"/>
      <c r="EC694" s="276"/>
      <c r="ED694" s="276"/>
      <c r="EE694" s="276"/>
      <c r="EF694" s="276"/>
      <c r="EG694" s="276"/>
      <c r="EH694" s="276"/>
      <c r="EI694" s="276"/>
      <c r="EJ694" s="276"/>
      <c r="EK694" s="276"/>
      <c r="EL694" s="276"/>
      <c r="EM694" s="276"/>
      <c r="EN694" s="276"/>
      <c r="EO694" s="276"/>
      <c r="EP694" s="276"/>
      <c r="EQ694" s="276"/>
      <c r="ER694" s="276"/>
      <c r="ES694" s="276"/>
      <c r="ET694" s="276"/>
    </row>
    <row r="695" spans="41:150" x14ac:dyDescent="0.25">
      <c r="AO695" s="276"/>
      <c r="AP695" s="276"/>
      <c r="BS695" s="276"/>
      <c r="BT695" s="277"/>
      <c r="BU695" s="276"/>
      <c r="BV695" s="277"/>
      <c r="BW695" s="276"/>
      <c r="BX695" s="277"/>
      <c r="BY695" s="276"/>
      <c r="BZ695" s="276"/>
      <c r="CA695" s="277"/>
      <c r="CB695" s="276"/>
      <c r="CC695" s="276"/>
      <c r="CD695" s="276"/>
      <c r="CE695" s="276"/>
      <c r="CF695" s="276"/>
      <c r="CG695" s="276"/>
      <c r="CH695" s="276"/>
      <c r="CI695" s="277"/>
      <c r="CJ695" s="276"/>
      <c r="CK695" s="277"/>
      <c r="CL695" s="276"/>
      <c r="CM695" s="277"/>
      <c r="CN695" s="276"/>
      <c r="CO695" s="277"/>
      <c r="CP695" s="276"/>
      <c r="CQ695" s="277"/>
      <c r="CR695" s="276"/>
      <c r="CS695" s="276"/>
      <c r="CT695" s="277"/>
      <c r="CU695" s="276"/>
      <c r="CV695" s="276"/>
      <c r="CW695" s="277"/>
      <c r="CX695" s="276"/>
      <c r="CY695" s="276"/>
      <c r="CZ695" s="276"/>
      <c r="DA695" s="276"/>
      <c r="DB695" s="277"/>
      <c r="DC695" s="276"/>
      <c r="DD695" s="276"/>
      <c r="DE695" s="277"/>
      <c r="DF695" s="276"/>
      <c r="DG695" s="276"/>
      <c r="DH695" s="277"/>
      <c r="DI695" s="276"/>
      <c r="DJ695" s="276"/>
      <c r="DK695" s="276"/>
      <c r="DL695" s="276"/>
      <c r="DM695" s="277"/>
      <c r="DN695" s="276"/>
      <c r="DO695" s="276"/>
      <c r="DP695" s="277"/>
      <c r="DQ695" s="276"/>
      <c r="DR695" s="276"/>
      <c r="DS695" s="276"/>
      <c r="DT695" s="276"/>
      <c r="DU695" s="276"/>
      <c r="DV695" s="276"/>
      <c r="DW695" s="276"/>
      <c r="DX695" s="276"/>
      <c r="DY695" s="276"/>
      <c r="DZ695" s="276"/>
      <c r="EA695" s="276"/>
      <c r="EB695" s="276"/>
      <c r="EC695" s="276"/>
      <c r="ED695" s="276"/>
      <c r="EE695" s="276"/>
      <c r="EF695" s="276"/>
      <c r="EG695" s="276"/>
      <c r="EH695" s="276"/>
      <c r="EI695" s="276"/>
      <c r="EJ695" s="276"/>
      <c r="EK695" s="276"/>
      <c r="EL695" s="276"/>
      <c r="EM695" s="276"/>
      <c r="EN695" s="276"/>
      <c r="EO695" s="276"/>
      <c r="EP695" s="276"/>
      <c r="EQ695" s="276"/>
      <c r="ER695" s="276"/>
      <c r="ES695" s="276"/>
      <c r="ET695" s="276"/>
    </row>
    <row r="696" spans="41:150" x14ac:dyDescent="0.25">
      <c r="AO696" s="276"/>
      <c r="AP696" s="276"/>
      <c r="BS696" s="276"/>
      <c r="BT696" s="277"/>
      <c r="BU696" s="276"/>
      <c r="BV696" s="277"/>
      <c r="BW696" s="276"/>
      <c r="BX696" s="277"/>
      <c r="BY696" s="276"/>
      <c r="BZ696" s="276"/>
      <c r="CA696" s="277"/>
      <c r="CB696" s="276"/>
      <c r="CC696" s="276"/>
      <c r="CD696" s="276"/>
      <c r="CE696" s="276"/>
      <c r="CF696" s="276"/>
      <c r="CG696" s="276"/>
      <c r="CH696" s="276"/>
      <c r="CI696" s="277"/>
      <c r="CJ696" s="276"/>
      <c r="CK696" s="277"/>
      <c r="CL696" s="276"/>
      <c r="CM696" s="277"/>
      <c r="CN696" s="276"/>
      <c r="CO696" s="277"/>
      <c r="CP696" s="276"/>
      <c r="CQ696" s="277"/>
      <c r="CR696" s="276"/>
      <c r="CS696" s="276"/>
      <c r="CT696" s="277"/>
      <c r="CU696" s="276"/>
      <c r="CV696" s="276"/>
      <c r="CW696" s="277"/>
      <c r="CX696" s="276"/>
      <c r="CY696" s="276"/>
      <c r="CZ696" s="276"/>
      <c r="DA696" s="276"/>
      <c r="DB696" s="277"/>
      <c r="DC696" s="276"/>
      <c r="DD696" s="276"/>
      <c r="DE696" s="277"/>
      <c r="DF696" s="276"/>
      <c r="DG696" s="276"/>
      <c r="DH696" s="277"/>
      <c r="DI696" s="276"/>
      <c r="DJ696" s="276"/>
      <c r="DK696" s="276"/>
      <c r="DL696" s="276"/>
      <c r="DM696" s="277"/>
      <c r="DN696" s="276"/>
      <c r="DO696" s="276"/>
      <c r="DP696" s="277"/>
      <c r="DQ696" s="276"/>
      <c r="DR696" s="276"/>
      <c r="DS696" s="276"/>
      <c r="DT696" s="276"/>
      <c r="DU696" s="276"/>
      <c r="DV696" s="276"/>
      <c r="DW696" s="276"/>
      <c r="DX696" s="276"/>
      <c r="DY696" s="276"/>
      <c r="DZ696" s="276"/>
      <c r="EA696" s="276"/>
      <c r="EB696" s="276"/>
      <c r="EC696" s="276"/>
      <c r="ED696" s="276"/>
      <c r="EE696" s="276"/>
      <c r="EF696" s="276"/>
      <c r="EG696" s="276"/>
      <c r="EH696" s="276"/>
      <c r="EI696" s="276"/>
      <c r="EJ696" s="276"/>
      <c r="EK696" s="276"/>
      <c r="EL696" s="276"/>
      <c r="EM696" s="276"/>
      <c r="EN696" s="276"/>
      <c r="EO696" s="276"/>
      <c r="EP696" s="276"/>
      <c r="EQ696" s="276"/>
      <c r="ER696" s="276"/>
      <c r="ES696" s="276"/>
      <c r="ET696" s="276"/>
    </row>
    <row r="697" spans="41:150" x14ac:dyDescent="0.25">
      <c r="AO697" s="276"/>
      <c r="AP697" s="276"/>
      <c r="BS697" s="276"/>
      <c r="BT697" s="277"/>
      <c r="BU697" s="276"/>
      <c r="BV697" s="277"/>
      <c r="BW697" s="276"/>
      <c r="BX697" s="277"/>
      <c r="BY697" s="276"/>
      <c r="BZ697" s="276"/>
      <c r="CA697" s="277"/>
      <c r="CB697" s="276"/>
      <c r="CC697" s="276"/>
      <c r="CD697" s="276"/>
      <c r="CE697" s="276"/>
      <c r="CF697" s="276"/>
      <c r="CG697" s="276"/>
      <c r="CH697" s="276"/>
      <c r="CI697" s="277"/>
      <c r="CJ697" s="276"/>
      <c r="CK697" s="277"/>
      <c r="CL697" s="276"/>
      <c r="CM697" s="277"/>
      <c r="CN697" s="276"/>
      <c r="CO697" s="277"/>
      <c r="CP697" s="276"/>
      <c r="CQ697" s="277"/>
      <c r="CR697" s="276"/>
      <c r="CS697" s="276"/>
      <c r="CT697" s="277"/>
      <c r="CU697" s="276"/>
      <c r="CV697" s="276"/>
      <c r="CW697" s="277"/>
      <c r="CX697" s="276"/>
      <c r="CY697" s="276"/>
      <c r="CZ697" s="276"/>
      <c r="DA697" s="276"/>
      <c r="DB697" s="277"/>
      <c r="DC697" s="276"/>
      <c r="DD697" s="276"/>
      <c r="DE697" s="277"/>
      <c r="DF697" s="276"/>
      <c r="DG697" s="276"/>
      <c r="DH697" s="277"/>
      <c r="DI697" s="276"/>
      <c r="DJ697" s="276"/>
      <c r="DK697" s="276"/>
      <c r="DL697" s="276"/>
      <c r="DM697" s="277"/>
      <c r="DN697" s="276"/>
      <c r="DO697" s="276"/>
      <c r="DP697" s="277"/>
      <c r="DQ697" s="276"/>
      <c r="DR697" s="276"/>
      <c r="DS697" s="276"/>
      <c r="DT697" s="276"/>
      <c r="DU697" s="276"/>
      <c r="DV697" s="276"/>
      <c r="DW697" s="276"/>
      <c r="DX697" s="276"/>
      <c r="DY697" s="276"/>
      <c r="DZ697" s="276"/>
      <c r="EA697" s="276"/>
      <c r="EB697" s="276"/>
      <c r="EC697" s="276"/>
      <c r="ED697" s="276"/>
      <c r="EE697" s="276"/>
      <c r="EF697" s="276"/>
      <c r="EG697" s="276"/>
      <c r="EH697" s="276"/>
      <c r="EI697" s="276"/>
      <c r="EJ697" s="276"/>
      <c r="EK697" s="276"/>
      <c r="EL697" s="276"/>
      <c r="EM697" s="276"/>
      <c r="EN697" s="276"/>
      <c r="EO697" s="276"/>
      <c r="EP697" s="276"/>
      <c r="EQ697" s="276"/>
      <c r="ER697" s="276"/>
      <c r="ES697" s="276"/>
      <c r="ET697" s="276"/>
    </row>
    <row r="698" spans="41:150" x14ac:dyDescent="0.25">
      <c r="AO698" s="276"/>
      <c r="AP698" s="276"/>
      <c r="BS698" s="276"/>
      <c r="BT698" s="277"/>
      <c r="BU698" s="276"/>
      <c r="BV698" s="277"/>
      <c r="BW698" s="276"/>
      <c r="BX698" s="277"/>
      <c r="BY698" s="276"/>
      <c r="BZ698" s="276"/>
      <c r="CA698" s="277"/>
      <c r="CB698" s="276"/>
      <c r="CC698" s="276"/>
      <c r="CD698" s="276"/>
      <c r="CE698" s="276"/>
      <c r="CF698" s="276"/>
      <c r="CG698" s="276"/>
      <c r="CH698" s="276"/>
      <c r="CI698" s="277"/>
      <c r="CJ698" s="276"/>
      <c r="CK698" s="277"/>
      <c r="CL698" s="276"/>
      <c r="CM698" s="277"/>
      <c r="CN698" s="276"/>
      <c r="CO698" s="277"/>
      <c r="CP698" s="276"/>
      <c r="CQ698" s="277"/>
      <c r="CR698" s="276"/>
      <c r="CS698" s="276"/>
      <c r="CT698" s="277"/>
      <c r="CU698" s="276"/>
      <c r="CV698" s="276"/>
      <c r="CW698" s="277"/>
      <c r="CX698" s="276"/>
      <c r="CY698" s="276"/>
      <c r="CZ698" s="276"/>
      <c r="DA698" s="276"/>
      <c r="DB698" s="277"/>
      <c r="DC698" s="276"/>
      <c r="DD698" s="276"/>
      <c r="DE698" s="277"/>
      <c r="DF698" s="276"/>
      <c r="DG698" s="276"/>
      <c r="DH698" s="277"/>
      <c r="DI698" s="276"/>
      <c r="DJ698" s="276"/>
      <c r="DK698" s="276"/>
      <c r="DL698" s="276"/>
      <c r="DM698" s="277"/>
      <c r="DN698" s="276"/>
      <c r="DO698" s="276"/>
      <c r="DP698" s="277"/>
      <c r="DQ698" s="276"/>
      <c r="DR698" s="276"/>
      <c r="DS698" s="276"/>
      <c r="DT698" s="276"/>
      <c r="DU698" s="276"/>
      <c r="DV698" s="276"/>
      <c r="DW698" s="276"/>
      <c r="DX698" s="276"/>
      <c r="DY698" s="276"/>
      <c r="DZ698" s="276"/>
      <c r="EA698" s="276"/>
      <c r="EB698" s="276"/>
      <c r="EC698" s="276"/>
      <c r="ED698" s="276"/>
      <c r="EE698" s="276"/>
      <c r="EF698" s="276"/>
      <c r="EG698" s="276"/>
      <c r="EH698" s="276"/>
      <c r="EI698" s="276"/>
      <c r="EJ698" s="276"/>
      <c r="EK698" s="276"/>
      <c r="EL698" s="276"/>
      <c r="EM698" s="276"/>
      <c r="EN698" s="276"/>
      <c r="EO698" s="276"/>
      <c r="EP698" s="276"/>
      <c r="EQ698" s="276"/>
      <c r="ER698" s="276"/>
      <c r="ES698" s="276"/>
      <c r="ET698" s="276"/>
    </row>
    <row r="699" spans="41:150" x14ac:dyDescent="0.25">
      <c r="AO699" s="276"/>
      <c r="AP699" s="276"/>
      <c r="BS699" s="276"/>
      <c r="BT699" s="277"/>
      <c r="BU699" s="276"/>
      <c r="BV699" s="277"/>
      <c r="BW699" s="276"/>
      <c r="BX699" s="277"/>
      <c r="BY699" s="276"/>
      <c r="BZ699" s="276"/>
      <c r="CA699" s="277"/>
      <c r="CB699" s="276"/>
      <c r="CC699" s="276"/>
      <c r="CD699" s="276"/>
      <c r="CE699" s="276"/>
      <c r="CF699" s="276"/>
      <c r="CG699" s="276"/>
      <c r="CH699" s="276"/>
      <c r="CI699" s="277"/>
      <c r="CJ699" s="276"/>
      <c r="CK699" s="277"/>
      <c r="CL699" s="276"/>
      <c r="CM699" s="277"/>
      <c r="CN699" s="276"/>
      <c r="CO699" s="277"/>
      <c r="CP699" s="276"/>
      <c r="CQ699" s="277"/>
      <c r="CR699" s="276"/>
      <c r="CS699" s="276"/>
      <c r="CT699" s="277"/>
      <c r="CU699" s="276"/>
      <c r="CV699" s="276"/>
      <c r="CW699" s="277"/>
      <c r="CX699" s="276"/>
      <c r="CY699" s="276"/>
      <c r="CZ699" s="276"/>
      <c r="DA699" s="276"/>
      <c r="DB699" s="277"/>
      <c r="DC699" s="276"/>
      <c r="DD699" s="276"/>
      <c r="DE699" s="277"/>
      <c r="DF699" s="276"/>
      <c r="DG699" s="276"/>
      <c r="DH699" s="277"/>
      <c r="DI699" s="276"/>
      <c r="DJ699" s="276"/>
      <c r="DK699" s="276"/>
      <c r="DL699" s="276"/>
      <c r="DM699" s="277"/>
      <c r="DN699" s="276"/>
      <c r="DO699" s="276"/>
      <c r="DP699" s="277"/>
      <c r="DQ699" s="276"/>
      <c r="DR699" s="276"/>
      <c r="DS699" s="276"/>
      <c r="DT699" s="276"/>
      <c r="DU699" s="276"/>
      <c r="DV699" s="276"/>
      <c r="DW699" s="276"/>
      <c r="DX699" s="276"/>
      <c r="DY699" s="276"/>
      <c r="DZ699" s="276"/>
      <c r="EA699" s="276"/>
      <c r="EB699" s="276"/>
      <c r="EC699" s="276"/>
      <c r="ED699" s="276"/>
      <c r="EE699" s="276"/>
      <c r="EF699" s="276"/>
      <c r="EG699" s="276"/>
      <c r="EH699" s="276"/>
      <c r="EI699" s="276"/>
      <c r="EJ699" s="276"/>
      <c r="EK699" s="276"/>
      <c r="EL699" s="276"/>
      <c r="EM699" s="276"/>
      <c r="EN699" s="276"/>
      <c r="EO699" s="276"/>
      <c r="EP699" s="276"/>
      <c r="EQ699" s="276"/>
      <c r="ER699" s="276"/>
      <c r="ES699" s="276"/>
      <c r="ET699" s="276"/>
    </row>
    <row r="700" spans="41:150" x14ac:dyDescent="0.25">
      <c r="AO700" s="276"/>
      <c r="AP700" s="276"/>
      <c r="BS700" s="276"/>
      <c r="BT700" s="277"/>
      <c r="BU700" s="276"/>
      <c r="BV700" s="277"/>
      <c r="BW700" s="276"/>
      <c r="BX700" s="277"/>
      <c r="BY700" s="276"/>
      <c r="BZ700" s="276"/>
      <c r="CA700" s="277"/>
      <c r="CB700" s="276"/>
      <c r="CC700" s="276"/>
      <c r="CD700" s="276"/>
      <c r="CE700" s="276"/>
      <c r="CF700" s="276"/>
      <c r="CG700" s="276"/>
      <c r="CH700" s="276"/>
      <c r="CI700" s="277"/>
      <c r="CJ700" s="276"/>
      <c r="CK700" s="277"/>
      <c r="CL700" s="276"/>
      <c r="CM700" s="277"/>
      <c r="CN700" s="276"/>
      <c r="CO700" s="277"/>
      <c r="CP700" s="276"/>
      <c r="CQ700" s="277"/>
      <c r="CR700" s="276"/>
      <c r="CS700" s="276"/>
      <c r="CT700" s="277"/>
      <c r="CU700" s="276"/>
      <c r="CV700" s="276"/>
      <c r="CW700" s="277"/>
      <c r="CX700" s="276"/>
      <c r="CY700" s="276"/>
      <c r="CZ700" s="276"/>
      <c r="DA700" s="276"/>
      <c r="DB700" s="277"/>
      <c r="DC700" s="276"/>
      <c r="DD700" s="276"/>
      <c r="DE700" s="277"/>
      <c r="DF700" s="276"/>
      <c r="DG700" s="276"/>
      <c r="DH700" s="277"/>
      <c r="DI700" s="276"/>
      <c r="DJ700" s="276"/>
      <c r="DK700" s="276"/>
      <c r="DL700" s="276"/>
      <c r="DM700" s="277"/>
      <c r="DN700" s="276"/>
      <c r="DO700" s="276"/>
      <c r="DP700" s="277"/>
      <c r="DQ700" s="276"/>
      <c r="DR700" s="276"/>
      <c r="DS700" s="276"/>
      <c r="DT700" s="276"/>
      <c r="DU700" s="276"/>
      <c r="DV700" s="276"/>
      <c r="DW700" s="276"/>
      <c r="DX700" s="276"/>
      <c r="DY700" s="276"/>
      <c r="DZ700" s="276"/>
      <c r="EA700" s="276"/>
      <c r="EB700" s="276"/>
      <c r="EC700" s="276"/>
      <c r="ED700" s="276"/>
      <c r="EE700" s="276"/>
      <c r="EF700" s="276"/>
      <c r="EG700" s="276"/>
      <c r="EH700" s="276"/>
      <c r="EI700" s="276"/>
      <c r="EJ700" s="276"/>
      <c r="EK700" s="276"/>
      <c r="EL700" s="276"/>
      <c r="EM700" s="276"/>
      <c r="EN700" s="276"/>
      <c r="EO700" s="276"/>
      <c r="EP700" s="276"/>
      <c r="EQ700" s="276"/>
      <c r="ER700" s="276"/>
      <c r="ES700" s="276"/>
      <c r="ET700" s="276"/>
    </row>
    <row r="701" spans="41:150" x14ac:dyDescent="0.25">
      <c r="AO701" s="276"/>
      <c r="AP701" s="276"/>
      <c r="BS701" s="276"/>
      <c r="BT701" s="277"/>
      <c r="BU701" s="276"/>
      <c r="BV701" s="277"/>
      <c r="BW701" s="276"/>
      <c r="BX701" s="277"/>
      <c r="BY701" s="276"/>
      <c r="BZ701" s="276"/>
      <c r="CA701" s="277"/>
      <c r="CB701" s="276"/>
      <c r="CC701" s="276"/>
      <c r="CD701" s="276"/>
      <c r="CE701" s="276"/>
      <c r="CF701" s="276"/>
      <c r="CG701" s="276"/>
      <c r="CH701" s="276"/>
      <c r="CI701" s="277"/>
      <c r="CJ701" s="276"/>
      <c r="CK701" s="277"/>
      <c r="CL701" s="276"/>
      <c r="CM701" s="277"/>
      <c r="CN701" s="276"/>
      <c r="CO701" s="277"/>
      <c r="CP701" s="276"/>
      <c r="CQ701" s="277"/>
      <c r="CR701" s="276"/>
      <c r="CS701" s="276"/>
      <c r="CT701" s="277"/>
      <c r="CU701" s="276"/>
      <c r="CV701" s="276"/>
      <c r="CW701" s="277"/>
      <c r="CX701" s="276"/>
      <c r="CY701" s="276"/>
      <c r="CZ701" s="276"/>
      <c r="DA701" s="276"/>
      <c r="DB701" s="277"/>
      <c r="DC701" s="276"/>
      <c r="DD701" s="276"/>
      <c r="DE701" s="277"/>
      <c r="DF701" s="276"/>
      <c r="DG701" s="276"/>
      <c r="DH701" s="277"/>
      <c r="DI701" s="276"/>
      <c r="DJ701" s="276"/>
      <c r="DK701" s="276"/>
      <c r="DL701" s="276"/>
      <c r="DM701" s="277"/>
      <c r="DN701" s="276"/>
      <c r="DO701" s="276"/>
      <c r="DP701" s="277"/>
      <c r="DQ701" s="276"/>
      <c r="DR701" s="276"/>
      <c r="DS701" s="276"/>
      <c r="DT701" s="276"/>
      <c r="DU701" s="276"/>
      <c r="DV701" s="276"/>
      <c r="DW701" s="276"/>
      <c r="DX701" s="276"/>
      <c r="DY701" s="276"/>
      <c r="DZ701" s="276"/>
      <c r="EA701" s="276"/>
      <c r="EB701" s="276"/>
      <c r="EC701" s="276"/>
      <c r="ED701" s="276"/>
      <c r="EE701" s="276"/>
      <c r="EF701" s="276"/>
      <c r="EG701" s="276"/>
      <c r="EH701" s="276"/>
      <c r="EI701" s="276"/>
      <c r="EJ701" s="276"/>
      <c r="EK701" s="276"/>
      <c r="EL701" s="276"/>
      <c r="EM701" s="276"/>
      <c r="EN701" s="276"/>
      <c r="EO701" s="276"/>
      <c r="EP701" s="276"/>
      <c r="EQ701" s="276"/>
      <c r="ER701" s="276"/>
      <c r="ES701" s="276"/>
      <c r="ET701" s="276"/>
    </row>
    <row r="702" spans="41:150" x14ac:dyDescent="0.25">
      <c r="AO702" s="276"/>
      <c r="AP702" s="276"/>
      <c r="BS702" s="276"/>
      <c r="BT702" s="277"/>
      <c r="BU702" s="276"/>
      <c r="BV702" s="277"/>
      <c r="BW702" s="276"/>
      <c r="BX702" s="277"/>
      <c r="BY702" s="276"/>
      <c r="BZ702" s="276"/>
      <c r="CA702" s="277"/>
      <c r="CB702" s="276"/>
      <c r="CC702" s="276"/>
      <c r="CD702" s="276"/>
      <c r="CE702" s="276"/>
      <c r="CF702" s="276"/>
      <c r="CG702" s="276"/>
      <c r="CH702" s="276"/>
      <c r="CI702" s="277"/>
      <c r="CJ702" s="276"/>
      <c r="CK702" s="277"/>
      <c r="CL702" s="276"/>
      <c r="CM702" s="277"/>
      <c r="CN702" s="276"/>
      <c r="CO702" s="277"/>
      <c r="CP702" s="276"/>
      <c r="CQ702" s="277"/>
      <c r="CR702" s="276"/>
      <c r="CS702" s="276"/>
      <c r="CT702" s="277"/>
      <c r="CU702" s="276"/>
      <c r="CV702" s="276"/>
      <c r="CW702" s="277"/>
      <c r="CX702" s="276"/>
      <c r="CY702" s="276"/>
      <c r="CZ702" s="276"/>
      <c r="DA702" s="276"/>
      <c r="DB702" s="277"/>
      <c r="DC702" s="276"/>
      <c r="DD702" s="276"/>
      <c r="DE702" s="277"/>
      <c r="DF702" s="276"/>
      <c r="DG702" s="276"/>
      <c r="DH702" s="277"/>
      <c r="DI702" s="276"/>
      <c r="DJ702" s="276"/>
      <c r="DK702" s="276"/>
      <c r="DL702" s="276"/>
      <c r="DM702" s="277"/>
      <c r="DN702" s="276"/>
      <c r="DO702" s="276"/>
      <c r="DP702" s="277"/>
      <c r="DQ702" s="276"/>
      <c r="DR702" s="276"/>
      <c r="DS702" s="276"/>
      <c r="DT702" s="276"/>
      <c r="DU702" s="276"/>
      <c r="DV702" s="276"/>
      <c r="DW702" s="276"/>
      <c r="DX702" s="276"/>
      <c r="DY702" s="276"/>
      <c r="DZ702" s="276"/>
      <c r="EA702" s="276"/>
      <c r="EB702" s="276"/>
      <c r="EC702" s="276"/>
      <c r="ED702" s="276"/>
      <c r="EE702" s="276"/>
      <c r="EF702" s="276"/>
      <c r="EG702" s="276"/>
      <c r="EH702" s="276"/>
      <c r="EI702" s="276"/>
      <c r="EJ702" s="276"/>
      <c r="EK702" s="276"/>
      <c r="EL702" s="276"/>
      <c r="EM702" s="276"/>
      <c r="EN702" s="276"/>
      <c r="EO702" s="276"/>
      <c r="EP702" s="276"/>
      <c r="EQ702" s="276"/>
      <c r="ER702" s="276"/>
      <c r="ES702" s="276"/>
      <c r="ET702" s="276"/>
    </row>
    <row r="703" spans="41:150" x14ac:dyDescent="0.25">
      <c r="AO703" s="276"/>
      <c r="AP703" s="276"/>
      <c r="BS703" s="276"/>
      <c r="BT703" s="277"/>
      <c r="BU703" s="276"/>
      <c r="BV703" s="277"/>
      <c r="BW703" s="276"/>
      <c r="BX703" s="277"/>
      <c r="BY703" s="276"/>
      <c r="BZ703" s="276"/>
      <c r="CA703" s="277"/>
      <c r="CB703" s="276"/>
      <c r="CC703" s="276"/>
      <c r="CD703" s="276"/>
      <c r="CE703" s="276"/>
      <c r="CF703" s="276"/>
      <c r="CG703" s="276"/>
      <c r="CH703" s="276"/>
      <c r="CI703" s="277"/>
      <c r="CJ703" s="276"/>
      <c r="CK703" s="277"/>
      <c r="CL703" s="276"/>
      <c r="CM703" s="277"/>
      <c r="CN703" s="276"/>
      <c r="CO703" s="277"/>
      <c r="CP703" s="276"/>
      <c r="CQ703" s="277"/>
      <c r="CR703" s="276"/>
      <c r="CS703" s="276"/>
      <c r="CT703" s="277"/>
      <c r="CU703" s="276"/>
      <c r="CV703" s="276"/>
      <c r="CW703" s="277"/>
      <c r="CX703" s="276"/>
      <c r="CY703" s="276"/>
      <c r="CZ703" s="276"/>
      <c r="DA703" s="276"/>
      <c r="DB703" s="277"/>
      <c r="DC703" s="276"/>
      <c r="DD703" s="276"/>
      <c r="DE703" s="277"/>
      <c r="DF703" s="276"/>
      <c r="DG703" s="276"/>
      <c r="DH703" s="277"/>
      <c r="DI703" s="276"/>
      <c r="DJ703" s="276"/>
      <c r="DK703" s="276"/>
      <c r="DL703" s="276"/>
      <c r="DM703" s="277"/>
      <c r="DN703" s="276"/>
      <c r="DO703" s="276"/>
      <c r="DP703" s="277"/>
      <c r="DQ703" s="276"/>
      <c r="DR703" s="276"/>
      <c r="DS703" s="276"/>
      <c r="DT703" s="276"/>
      <c r="DU703" s="276"/>
      <c r="DV703" s="276"/>
      <c r="DW703" s="276"/>
      <c r="DX703" s="276"/>
      <c r="DY703" s="276"/>
      <c r="DZ703" s="276"/>
      <c r="EA703" s="276"/>
      <c r="EB703" s="276"/>
      <c r="EC703" s="276"/>
      <c r="ED703" s="276"/>
      <c r="EE703" s="276"/>
      <c r="EF703" s="276"/>
      <c r="EG703" s="276"/>
      <c r="EH703" s="276"/>
      <c r="EI703" s="276"/>
      <c r="EJ703" s="276"/>
      <c r="EK703" s="276"/>
      <c r="EL703" s="276"/>
      <c r="EM703" s="276"/>
      <c r="EN703" s="276"/>
      <c r="EO703" s="276"/>
      <c r="EP703" s="276"/>
      <c r="EQ703" s="276"/>
      <c r="ER703" s="276"/>
      <c r="ES703" s="276"/>
      <c r="ET703" s="276"/>
    </row>
    <row r="704" spans="41:150" x14ac:dyDescent="0.25">
      <c r="AO704" s="276"/>
      <c r="AP704" s="276"/>
      <c r="BS704" s="276"/>
      <c r="BT704" s="277"/>
      <c r="BU704" s="276"/>
      <c r="BV704" s="277"/>
      <c r="BW704" s="276"/>
      <c r="BX704" s="277"/>
      <c r="BY704" s="276"/>
      <c r="BZ704" s="276"/>
      <c r="CA704" s="277"/>
      <c r="CB704" s="276"/>
      <c r="CC704" s="276"/>
      <c r="CD704" s="276"/>
      <c r="CE704" s="276"/>
      <c r="CF704" s="276"/>
      <c r="CG704" s="276"/>
      <c r="CH704" s="276"/>
      <c r="CI704" s="277"/>
      <c r="CJ704" s="276"/>
      <c r="CK704" s="277"/>
      <c r="CL704" s="276"/>
      <c r="CM704" s="277"/>
      <c r="CN704" s="276"/>
      <c r="CO704" s="277"/>
      <c r="CP704" s="276"/>
      <c r="CQ704" s="277"/>
      <c r="CR704" s="276"/>
      <c r="CS704" s="276"/>
      <c r="CT704" s="277"/>
      <c r="CU704" s="276"/>
      <c r="CV704" s="276"/>
      <c r="CW704" s="277"/>
      <c r="CX704" s="276"/>
      <c r="CY704" s="276"/>
      <c r="CZ704" s="276"/>
      <c r="DA704" s="276"/>
      <c r="DB704" s="277"/>
      <c r="DC704" s="276"/>
      <c r="DD704" s="276"/>
      <c r="DE704" s="277"/>
      <c r="DF704" s="276"/>
      <c r="DG704" s="276"/>
      <c r="DH704" s="277"/>
      <c r="DI704" s="276"/>
      <c r="DJ704" s="276"/>
      <c r="DK704" s="276"/>
      <c r="DL704" s="276"/>
      <c r="DM704" s="277"/>
      <c r="DN704" s="276"/>
      <c r="DO704" s="276"/>
      <c r="DP704" s="277"/>
      <c r="DQ704" s="276"/>
      <c r="DR704" s="276"/>
      <c r="DS704" s="276"/>
      <c r="DT704" s="276"/>
      <c r="DU704" s="276"/>
      <c r="DV704" s="276"/>
      <c r="DW704" s="276"/>
      <c r="DX704" s="276"/>
      <c r="DY704" s="276"/>
      <c r="DZ704" s="276"/>
      <c r="EA704" s="276"/>
      <c r="EB704" s="276"/>
      <c r="EC704" s="276"/>
      <c r="ED704" s="276"/>
      <c r="EE704" s="276"/>
      <c r="EF704" s="276"/>
      <c r="EG704" s="276"/>
      <c r="EH704" s="276"/>
      <c r="EI704" s="276"/>
      <c r="EJ704" s="276"/>
      <c r="EK704" s="276"/>
      <c r="EL704" s="276"/>
      <c r="EM704" s="276"/>
      <c r="EN704" s="276"/>
      <c r="EO704" s="276"/>
      <c r="EP704" s="276"/>
      <c r="EQ704" s="276"/>
      <c r="ER704" s="276"/>
      <c r="ES704" s="276"/>
      <c r="ET704" s="276"/>
    </row>
    <row r="705" spans="41:150" x14ac:dyDescent="0.25">
      <c r="AO705" s="276"/>
      <c r="AP705" s="276"/>
      <c r="BS705" s="276"/>
      <c r="BT705" s="277"/>
      <c r="BU705" s="276"/>
      <c r="BV705" s="277"/>
      <c r="BW705" s="276"/>
      <c r="BX705" s="277"/>
      <c r="BY705" s="276"/>
      <c r="BZ705" s="276"/>
      <c r="CA705" s="277"/>
      <c r="CB705" s="276"/>
      <c r="CC705" s="276"/>
      <c r="CD705" s="276"/>
      <c r="CE705" s="276"/>
      <c r="CF705" s="276"/>
      <c r="CG705" s="276"/>
      <c r="CH705" s="276"/>
      <c r="CI705" s="277"/>
      <c r="CJ705" s="276"/>
      <c r="CK705" s="277"/>
      <c r="CL705" s="276"/>
      <c r="CM705" s="277"/>
      <c r="CN705" s="276"/>
      <c r="CO705" s="277"/>
      <c r="CP705" s="276"/>
      <c r="CQ705" s="277"/>
      <c r="CR705" s="276"/>
      <c r="CS705" s="276"/>
      <c r="CT705" s="277"/>
      <c r="CU705" s="276"/>
      <c r="CV705" s="276"/>
      <c r="CW705" s="277"/>
      <c r="CX705" s="276"/>
      <c r="CY705" s="276"/>
      <c r="CZ705" s="276"/>
      <c r="DA705" s="276"/>
      <c r="DB705" s="277"/>
      <c r="DC705" s="276"/>
      <c r="DD705" s="276"/>
      <c r="DE705" s="277"/>
      <c r="DF705" s="276"/>
      <c r="DG705" s="276"/>
      <c r="DH705" s="277"/>
      <c r="DI705" s="276"/>
      <c r="DJ705" s="276"/>
      <c r="DK705" s="276"/>
      <c r="DL705" s="276"/>
      <c r="DM705" s="277"/>
      <c r="DN705" s="276"/>
      <c r="DO705" s="276"/>
      <c r="DP705" s="277"/>
      <c r="DQ705" s="276"/>
      <c r="DR705" s="276"/>
      <c r="DS705" s="276"/>
      <c r="DT705" s="276"/>
      <c r="DU705" s="276"/>
      <c r="DV705" s="276"/>
      <c r="DW705" s="276"/>
      <c r="DX705" s="276"/>
      <c r="DY705" s="276"/>
      <c r="DZ705" s="276"/>
      <c r="EA705" s="276"/>
      <c r="EB705" s="276"/>
      <c r="EC705" s="276"/>
      <c r="ED705" s="276"/>
      <c r="EE705" s="276"/>
      <c r="EF705" s="276"/>
      <c r="EG705" s="276"/>
      <c r="EH705" s="276"/>
      <c r="EI705" s="276"/>
      <c r="EJ705" s="276"/>
      <c r="EK705" s="276"/>
      <c r="EL705" s="276"/>
      <c r="EM705" s="276"/>
      <c r="EN705" s="276"/>
      <c r="EO705" s="276"/>
      <c r="EP705" s="276"/>
      <c r="EQ705" s="276"/>
      <c r="ER705" s="276"/>
      <c r="ES705" s="276"/>
      <c r="ET705" s="276"/>
    </row>
    <row r="706" spans="41:150" x14ac:dyDescent="0.25">
      <c r="AO706" s="276"/>
      <c r="AP706" s="276"/>
      <c r="BS706" s="276"/>
      <c r="BT706" s="277"/>
      <c r="BU706" s="276"/>
      <c r="BV706" s="277"/>
      <c r="BW706" s="276"/>
      <c r="BX706" s="277"/>
      <c r="BY706" s="276"/>
      <c r="BZ706" s="276"/>
      <c r="CA706" s="277"/>
      <c r="CB706" s="276"/>
      <c r="CC706" s="276"/>
      <c r="CD706" s="276"/>
      <c r="CE706" s="276"/>
      <c r="CF706" s="276"/>
      <c r="CG706" s="276"/>
      <c r="CH706" s="276"/>
      <c r="CI706" s="277"/>
      <c r="CJ706" s="276"/>
      <c r="CK706" s="277"/>
      <c r="CL706" s="276"/>
      <c r="CM706" s="277"/>
      <c r="CN706" s="276"/>
      <c r="CO706" s="277"/>
      <c r="CP706" s="276"/>
      <c r="CQ706" s="277"/>
      <c r="CR706" s="276"/>
      <c r="CS706" s="276"/>
      <c r="CT706" s="277"/>
      <c r="CU706" s="276"/>
      <c r="CV706" s="276"/>
      <c r="CW706" s="277"/>
      <c r="CX706" s="276"/>
      <c r="CY706" s="276"/>
      <c r="CZ706" s="276"/>
      <c r="DA706" s="276"/>
      <c r="DB706" s="277"/>
      <c r="DC706" s="276"/>
      <c r="DD706" s="276"/>
      <c r="DE706" s="277"/>
      <c r="DF706" s="276"/>
      <c r="DG706" s="276"/>
      <c r="DH706" s="277"/>
      <c r="DI706" s="276"/>
      <c r="DJ706" s="276"/>
      <c r="DK706" s="276"/>
      <c r="DL706" s="276"/>
      <c r="DM706" s="277"/>
      <c r="DN706" s="276"/>
      <c r="DO706" s="276"/>
      <c r="DP706" s="277"/>
      <c r="DQ706" s="276"/>
      <c r="DR706" s="276"/>
      <c r="DS706" s="276"/>
      <c r="DT706" s="276"/>
      <c r="DU706" s="276"/>
      <c r="DV706" s="276"/>
      <c r="DW706" s="276"/>
      <c r="DX706" s="276"/>
      <c r="DY706" s="276"/>
      <c r="DZ706" s="276"/>
      <c r="EA706" s="276"/>
      <c r="EB706" s="276"/>
      <c r="EC706" s="276"/>
      <c r="ED706" s="276"/>
      <c r="EE706" s="276"/>
      <c r="EF706" s="276"/>
      <c r="EG706" s="276"/>
      <c r="EH706" s="276"/>
      <c r="EI706" s="276"/>
      <c r="EJ706" s="276"/>
      <c r="EK706" s="276"/>
      <c r="EL706" s="276"/>
      <c r="EM706" s="276"/>
      <c r="EN706" s="276"/>
      <c r="EO706" s="276"/>
      <c r="EP706" s="276"/>
      <c r="EQ706" s="276"/>
      <c r="ER706" s="276"/>
      <c r="ES706" s="276"/>
      <c r="ET706" s="276"/>
    </row>
    <row r="707" spans="41:150" x14ac:dyDescent="0.25">
      <c r="AO707" s="276"/>
      <c r="AP707" s="276"/>
      <c r="BS707" s="276"/>
      <c r="BT707" s="277"/>
      <c r="BU707" s="276"/>
      <c r="BV707" s="277"/>
      <c r="BW707" s="276"/>
      <c r="BX707" s="277"/>
      <c r="BY707" s="276"/>
      <c r="BZ707" s="276"/>
      <c r="CA707" s="277"/>
      <c r="CB707" s="276"/>
      <c r="CC707" s="276"/>
      <c r="CD707" s="276"/>
      <c r="CE707" s="276"/>
      <c r="CF707" s="276"/>
      <c r="CG707" s="276"/>
      <c r="CH707" s="276"/>
      <c r="CI707" s="277"/>
      <c r="CJ707" s="276"/>
      <c r="CK707" s="277"/>
      <c r="CL707" s="276"/>
      <c r="CM707" s="277"/>
      <c r="CN707" s="276"/>
      <c r="CO707" s="277"/>
      <c r="CP707" s="276"/>
      <c r="CQ707" s="277"/>
      <c r="CR707" s="276"/>
      <c r="CS707" s="276"/>
      <c r="CT707" s="277"/>
      <c r="CU707" s="276"/>
      <c r="CV707" s="276"/>
      <c r="CW707" s="277"/>
      <c r="CX707" s="276"/>
      <c r="CY707" s="276"/>
      <c r="CZ707" s="276"/>
      <c r="DA707" s="276"/>
      <c r="DB707" s="277"/>
      <c r="DC707" s="276"/>
      <c r="DD707" s="276"/>
      <c r="DE707" s="277"/>
      <c r="DF707" s="276"/>
      <c r="DG707" s="276"/>
      <c r="DH707" s="277"/>
      <c r="DI707" s="276"/>
      <c r="DJ707" s="276"/>
      <c r="DK707" s="276"/>
      <c r="DL707" s="276"/>
      <c r="DM707" s="277"/>
      <c r="DN707" s="276"/>
      <c r="DO707" s="276"/>
      <c r="DP707" s="277"/>
      <c r="DQ707" s="276"/>
      <c r="DR707" s="276"/>
      <c r="DS707" s="276"/>
      <c r="DT707" s="276"/>
      <c r="DU707" s="276"/>
      <c r="DV707" s="276"/>
      <c r="DW707" s="276"/>
      <c r="DX707" s="276"/>
      <c r="DY707" s="276"/>
      <c r="DZ707" s="276"/>
      <c r="EA707" s="276"/>
      <c r="EB707" s="276"/>
      <c r="EC707" s="276"/>
      <c r="ED707" s="276"/>
      <c r="EE707" s="276"/>
      <c r="EF707" s="276"/>
      <c r="EG707" s="276"/>
      <c r="EH707" s="276"/>
      <c r="EI707" s="276"/>
      <c r="EJ707" s="276"/>
      <c r="EK707" s="276"/>
      <c r="EL707" s="276"/>
      <c r="EM707" s="276"/>
      <c r="EN707" s="276"/>
      <c r="EO707" s="276"/>
      <c r="EP707" s="276"/>
      <c r="EQ707" s="276"/>
      <c r="ER707" s="276"/>
      <c r="ES707" s="276"/>
      <c r="ET707" s="276"/>
    </row>
    <row r="708" spans="41:150" x14ac:dyDescent="0.25">
      <c r="AO708" s="276"/>
      <c r="AP708" s="276"/>
      <c r="BS708" s="276"/>
      <c r="BT708" s="277"/>
      <c r="BU708" s="276"/>
      <c r="BV708" s="277"/>
      <c r="BW708" s="276"/>
      <c r="BX708" s="277"/>
      <c r="BY708" s="276"/>
      <c r="BZ708" s="276"/>
      <c r="CA708" s="277"/>
      <c r="CB708" s="276"/>
      <c r="CC708" s="276"/>
      <c r="CD708" s="276"/>
      <c r="CE708" s="276"/>
      <c r="CF708" s="276"/>
      <c r="CG708" s="276"/>
      <c r="CH708" s="276"/>
      <c r="CI708" s="277"/>
      <c r="CJ708" s="276"/>
      <c r="CK708" s="277"/>
      <c r="CL708" s="276"/>
      <c r="CM708" s="277"/>
      <c r="CN708" s="276"/>
      <c r="CO708" s="277"/>
      <c r="CP708" s="276"/>
      <c r="CQ708" s="277"/>
      <c r="CR708" s="276"/>
      <c r="CS708" s="276"/>
      <c r="CT708" s="277"/>
      <c r="CU708" s="276"/>
      <c r="CV708" s="276"/>
      <c r="CW708" s="277"/>
      <c r="CX708" s="276"/>
      <c r="CY708" s="276"/>
      <c r="CZ708" s="276"/>
      <c r="DA708" s="276"/>
      <c r="DB708" s="277"/>
      <c r="DC708" s="276"/>
      <c r="DD708" s="276"/>
      <c r="DE708" s="277"/>
      <c r="DF708" s="276"/>
      <c r="DG708" s="276"/>
      <c r="DH708" s="277"/>
      <c r="DI708" s="276"/>
      <c r="DJ708" s="276"/>
      <c r="DK708" s="276"/>
      <c r="DL708" s="276"/>
      <c r="DM708" s="277"/>
      <c r="DN708" s="276"/>
      <c r="DO708" s="276"/>
      <c r="DP708" s="277"/>
      <c r="DQ708" s="276"/>
      <c r="DR708" s="276"/>
      <c r="DS708" s="276"/>
      <c r="DT708" s="276"/>
      <c r="DU708" s="276"/>
      <c r="DV708" s="276"/>
      <c r="DW708" s="276"/>
      <c r="DX708" s="276"/>
      <c r="DY708" s="276"/>
      <c r="DZ708" s="276"/>
      <c r="EA708" s="276"/>
      <c r="EB708" s="276"/>
      <c r="EC708" s="276"/>
      <c r="ED708" s="276"/>
      <c r="EE708" s="276"/>
      <c r="EF708" s="276"/>
      <c r="EG708" s="276"/>
      <c r="EH708" s="276"/>
      <c r="EI708" s="276"/>
      <c r="EJ708" s="276"/>
      <c r="EK708" s="276"/>
      <c r="EL708" s="276"/>
      <c r="EM708" s="276"/>
      <c r="EN708" s="276"/>
      <c r="EO708" s="276"/>
      <c r="EP708" s="276"/>
      <c r="EQ708" s="276"/>
      <c r="ER708" s="276"/>
      <c r="ES708" s="276"/>
      <c r="ET708" s="276"/>
    </row>
    <row r="709" spans="41:150" x14ac:dyDescent="0.25">
      <c r="AO709" s="276"/>
      <c r="AP709" s="276"/>
      <c r="BS709" s="276"/>
      <c r="BT709" s="277"/>
      <c r="BU709" s="276"/>
      <c r="BV709" s="277"/>
      <c r="BW709" s="276"/>
      <c r="BX709" s="277"/>
      <c r="BY709" s="276"/>
      <c r="BZ709" s="276"/>
      <c r="CA709" s="277"/>
      <c r="CB709" s="276"/>
      <c r="CC709" s="276"/>
      <c r="CD709" s="276"/>
      <c r="CE709" s="276"/>
      <c r="CF709" s="276"/>
      <c r="CG709" s="276"/>
      <c r="CH709" s="276"/>
      <c r="CI709" s="277"/>
      <c r="CJ709" s="276"/>
      <c r="CK709" s="277"/>
      <c r="CL709" s="276"/>
      <c r="CM709" s="277"/>
      <c r="CN709" s="276"/>
      <c r="CO709" s="277"/>
      <c r="CP709" s="276"/>
      <c r="CQ709" s="277"/>
      <c r="CR709" s="276"/>
      <c r="CS709" s="276"/>
      <c r="CT709" s="277"/>
      <c r="CU709" s="276"/>
      <c r="CV709" s="276"/>
      <c r="CW709" s="277"/>
      <c r="CX709" s="276"/>
      <c r="CY709" s="276"/>
      <c r="CZ709" s="276"/>
      <c r="DA709" s="276"/>
      <c r="DB709" s="277"/>
      <c r="DC709" s="276"/>
      <c r="DD709" s="276"/>
      <c r="DE709" s="277"/>
      <c r="DF709" s="276"/>
      <c r="DG709" s="276"/>
      <c r="DH709" s="277"/>
      <c r="DI709" s="276"/>
      <c r="DJ709" s="276"/>
      <c r="DK709" s="276"/>
      <c r="DL709" s="276"/>
      <c r="DM709" s="277"/>
      <c r="DN709" s="276"/>
      <c r="DO709" s="276"/>
      <c r="DP709" s="277"/>
      <c r="DQ709" s="276"/>
      <c r="DR709" s="276"/>
      <c r="DS709" s="276"/>
      <c r="DT709" s="276"/>
      <c r="DU709" s="276"/>
      <c r="DV709" s="276"/>
      <c r="DW709" s="276"/>
      <c r="DX709" s="276"/>
      <c r="DY709" s="276"/>
      <c r="DZ709" s="276"/>
      <c r="EA709" s="276"/>
      <c r="EB709" s="276"/>
      <c r="EC709" s="276"/>
      <c r="ED709" s="276"/>
      <c r="EE709" s="276"/>
      <c r="EF709" s="276"/>
      <c r="EG709" s="276"/>
      <c r="EH709" s="276"/>
      <c r="EI709" s="276"/>
      <c r="EJ709" s="276"/>
      <c r="EK709" s="276"/>
      <c r="EL709" s="276"/>
      <c r="EM709" s="276"/>
      <c r="EN709" s="276"/>
      <c r="EO709" s="276"/>
      <c r="EP709" s="276"/>
      <c r="EQ709" s="276"/>
      <c r="ER709" s="276"/>
      <c r="ES709" s="276"/>
      <c r="ET709" s="276"/>
    </row>
    <row r="710" spans="41:150" x14ac:dyDescent="0.25">
      <c r="AO710" s="276"/>
      <c r="AP710" s="276"/>
      <c r="BS710" s="276"/>
      <c r="BT710" s="277"/>
      <c r="BU710" s="276"/>
      <c r="BV710" s="277"/>
      <c r="BW710" s="276"/>
      <c r="BX710" s="277"/>
      <c r="BY710" s="276"/>
      <c r="BZ710" s="276"/>
      <c r="CA710" s="277"/>
      <c r="CB710" s="276"/>
      <c r="CC710" s="276"/>
      <c r="CD710" s="276"/>
      <c r="CE710" s="276"/>
      <c r="CF710" s="276"/>
      <c r="CG710" s="276"/>
      <c r="CH710" s="276"/>
      <c r="CI710" s="277"/>
      <c r="CJ710" s="276"/>
      <c r="CK710" s="277"/>
      <c r="CL710" s="276"/>
      <c r="CM710" s="277"/>
      <c r="CN710" s="276"/>
      <c r="CO710" s="277"/>
      <c r="CP710" s="276"/>
      <c r="CQ710" s="277"/>
      <c r="CR710" s="276"/>
      <c r="CS710" s="276"/>
      <c r="CT710" s="277"/>
      <c r="CU710" s="276"/>
      <c r="CV710" s="276"/>
      <c r="CW710" s="277"/>
      <c r="CX710" s="276"/>
      <c r="CY710" s="276"/>
      <c r="CZ710" s="276"/>
      <c r="DA710" s="276"/>
      <c r="DB710" s="277"/>
      <c r="DC710" s="276"/>
      <c r="DD710" s="276"/>
      <c r="DE710" s="277"/>
      <c r="DF710" s="276"/>
      <c r="DG710" s="276"/>
      <c r="DH710" s="277"/>
      <c r="DI710" s="276"/>
      <c r="DJ710" s="276"/>
      <c r="DK710" s="276"/>
      <c r="DL710" s="276"/>
      <c r="DM710" s="277"/>
      <c r="DN710" s="276"/>
      <c r="DO710" s="276"/>
      <c r="DP710" s="277"/>
      <c r="DQ710" s="276"/>
      <c r="DR710" s="276"/>
      <c r="DS710" s="276"/>
      <c r="DT710" s="276"/>
      <c r="DU710" s="276"/>
      <c r="DV710" s="276"/>
      <c r="DW710" s="276"/>
      <c r="DX710" s="276"/>
      <c r="DY710" s="276"/>
      <c r="DZ710" s="276"/>
      <c r="EA710" s="276"/>
      <c r="EB710" s="276"/>
      <c r="EC710" s="276"/>
      <c r="ED710" s="276"/>
      <c r="EE710" s="276"/>
      <c r="EF710" s="276"/>
      <c r="EG710" s="276"/>
      <c r="EH710" s="276"/>
      <c r="EI710" s="276"/>
      <c r="EJ710" s="276"/>
      <c r="EK710" s="276"/>
      <c r="EL710" s="276"/>
      <c r="EM710" s="276"/>
      <c r="EN710" s="276"/>
      <c r="EO710" s="276"/>
      <c r="EP710" s="276"/>
      <c r="EQ710" s="276"/>
      <c r="ER710" s="276"/>
      <c r="ES710" s="276"/>
      <c r="ET710" s="276"/>
    </row>
    <row r="711" spans="41:150" x14ac:dyDescent="0.25">
      <c r="AO711" s="276"/>
      <c r="AP711" s="276"/>
      <c r="BS711" s="276"/>
      <c r="BT711" s="277"/>
      <c r="BU711" s="276"/>
      <c r="BV711" s="277"/>
      <c r="BW711" s="276"/>
      <c r="BX711" s="277"/>
      <c r="BY711" s="276"/>
      <c r="BZ711" s="276"/>
      <c r="CA711" s="277"/>
      <c r="CB711" s="276"/>
      <c r="CC711" s="276"/>
      <c r="CD711" s="276"/>
      <c r="CE711" s="276"/>
      <c r="CF711" s="276"/>
      <c r="CG711" s="276"/>
      <c r="CH711" s="276"/>
      <c r="CI711" s="277"/>
      <c r="CJ711" s="276"/>
      <c r="CK711" s="277"/>
      <c r="CL711" s="276"/>
      <c r="CM711" s="277"/>
      <c r="CN711" s="276"/>
      <c r="CO711" s="277"/>
      <c r="CP711" s="276"/>
      <c r="CQ711" s="277"/>
      <c r="CR711" s="276"/>
      <c r="CS711" s="276"/>
      <c r="CT711" s="277"/>
      <c r="CU711" s="276"/>
      <c r="CV711" s="276"/>
      <c r="CW711" s="277"/>
      <c r="CX711" s="276"/>
      <c r="CY711" s="276"/>
      <c r="CZ711" s="276"/>
      <c r="DA711" s="276"/>
      <c r="DB711" s="277"/>
      <c r="DC711" s="276"/>
      <c r="DD711" s="276"/>
      <c r="DE711" s="277"/>
      <c r="DF711" s="276"/>
      <c r="DG711" s="276"/>
      <c r="DH711" s="277"/>
      <c r="DI711" s="276"/>
      <c r="DJ711" s="276"/>
      <c r="DK711" s="276"/>
      <c r="DL711" s="276"/>
      <c r="DM711" s="277"/>
      <c r="DN711" s="276"/>
      <c r="DO711" s="276"/>
      <c r="DP711" s="277"/>
      <c r="DQ711" s="276"/>
      <c r="DR711" s="276"/>
      <c r="DS711" s="276"/>
      <c r="DT711" s="276"/>
      <c r="DU711" s="276"/>
      <c r="DV711" s="276"/>
      <c r="DW711" s="276"/>
      <c r="DX711" s="276"/>
      <c r="DY711" s="276"/>
      <c r="DZ711" s="276"/>
      <c r="EA711" s="276"/>
      <c r="EB711" s="276"/>
      <c r="EC711" s="276"/>
      <c r="ED711" s="276"/>
      <c r="EE711" s="276"/>
      <c r="EF711" s="276"/>
      <c r="EG711" s="276"/>
      <c r="EH711" s="276"/>
      <c r="EI711" s="276"/>
      <c r="EJ711" s="276"/>
      <c r="EK711" s="276"/>
      <c r="EL711" s="276"/>
      <c r="EM711" s="276"/>
      <c r="EN711" s="276"/>
      <c r="EO711" s="276"/>
      <c r="EP711" s="276"/>
      <c r="EQ711" s="276"/>
      <c r="ER711" s="276"/>
      <c r="ES711" s="276"/>
      <c r="ET711" s="276"/>
    </row>
    <row r="712" spans="41:150" x14ac:dyDescent="0.25">
      <c r="AO712" s="276"/>
      <c r="AP712" s="276"/>
      <c r="BS712" s="276"/>
      <c r="BT712" s="277"/>
      <c r="BU712" s="276"/>
      <c r="BV712" s="277"/>
      <c r="BW712" s="276"/>
      <c r="BX712" s="277"/>
      <c r="BY712" s="276"/>
      <c r="BZ712" s="276"/>
      <c r="CA712" s="277"/>
      <c r="CB712" s="276"/>
      <c r="CC712" s="276"/>
      <c r="CD712" s="276"/>
      <c r="CE712" s="276"/>
      <c r="CF712" s="276"/>
      <c r="CG712" s="276"/>
      <c r="CH712" s="276"/>
      <c r="CI712" s="277"/>
      <c r="CJ712" s="276"/>
      <c r="CK712" s="277"/>
      <c r="CL712" s="276"/>
      <c r="CM712" s="277"/>
      <c r="CN712" s="276"/>
      <c r="CO712" s="277"/>
      <c r="CP712" s="276"/>
      <c r="CQ712" s="277"/>
      <c r="CR712" s="276"/>
      <c r="CS712" s="276"/>
      <c r="CT712" s="277"/>
      <c r="CU712" s="276"/>
      <c r="CV712" s="276"/>
      <c r="CW712" s="277"/>
      <c r="CX712" s="276"/>
      <c r="CY712" s="276"/>
      <c r="CZ712" s="276"/>
      <c r="DA712" s="276"/>
      <c r="DB712" s="277"/>
      <c r="DC712" s="276"/>
      <c r="DD712" s="276"/>
      <c r="DE712" s="277"/>
      <c r="DF712" s="276"/>
      <c r="DG712" s="276"/>
      <c r="DH712" s="277"/>
      <c r="DI712" s="276"/>
      <c r="DJ712" s="276"/>
      <c r="DK712" s="276"/>
      <c r="DL712" s="276"/>
      <c r="DM712" s="277"/>
      <c r="DN712" s="276"/>
      <c r="DO712" s="276"/>
      <c r="DP712" s="277"/>
      <c r="DQ712" s="276"/>
      <c r="DR712" s="276"/>
      <c r="DS712" s="276"/>
      <c r="DT712" s="276"/>
      <c r="DU712" s="276"/>
      <c r="DV712" s="276"/>
      <c r="DW712" s="276"/>
      <c r="DX712" s="276"/>
      <c r="DY712" s="276"/>
      <c r="DZ712" s="276"/>
      <c r="EA712" s="276"/>
      <c r="EB712" s="276"/>
      <c r="EC712" s="276"/>
      <c r="ED712" s="276"/>
      <c r="EE712" s="276"/>
      <c r="EF712" s="276"/>
      <c r="EG712" s="276"/>
      <c r="EH712" s="276"/>
      <c r="EI712" s="276"/>
      <c r="EJ712" s="276"/>
      <c r="EK712" s="276"/>
      <c r="EL712" s="276"/>
      <c r="EM712" s="276"/>
      <c r="EN712" s="276"/>
      <c r="EO712" s="276"/>
      <c r="EP712" s="276"/>
      <c r="EQ712" s="276"/>
      <c r="ER712" s="276"/>
      <c r="ES712" s="276"/>
      <c r="ET712" s="276"/>
    </row>
    <row r="713" spans="41:150" x14ac:dyDescent="0.25">
      <c r="AO713" s="276"/>
      <c r="AP713" s="276"/>
      <c r="BS713" s="276"/>
      <c r="BT713" s="277"/>
      <c r="BU713" s="276"/>
      <c r="BV713" s="277"/>
      <c r="BW713" s="276"/>
      <c r="BX713" s="277"/>
      <c r="BY713" s="276"/>
      <c r="BZ713" s="276"/>
      <c r="CA713" s="277"/>
      <c r="CB713" s="276"/>
      <c r="CC713" s="276"/>
      <c r="CD713" s="276"/>
      <c r="CE713" s="276"/>
      <c r="CF713" s="276"/>
      <c r="CG713" s="276"/>
      <c r="CH713" s="276"/>
      <c r="CI713" s="277"/>
      <c r="CJ713" s="276"/>
      <c r="CK713" s="277"/>
      <c r="CL713" s="276"/>
      <c r="CM713" s="277"/>
      <c r="CN713" s="276"/>
      <c r="CO713" s="277"/>
      <c r="CP713" s="276"/>
      <c r="CQ713" s="277"/>
      <c r="CR713" s="276"/>
      <c r="CS713" s="276"/>
      <c r="CT713" s="277"/>
      <c r="CU713" s="276"/>
      <c r="CV713" s="276"/>
      <c r="CW713" s="277"/>
      <c r="CX713" s="276"/>
      <c r="CY713" s="276"/>
      <c r="CZ713" s="276"/>
      <c r="DA713" s="276"/>
      <c r="DB713" s="277"/>
      <c r="DC713" s="276"/>
      <c r="DD713" s="276"/>
      <c r="DE713" s="277"/>
      <c r="DF713" s="276"/>
      <c r="DG713" s="276"/>
      <c r="DH713" s="277"/>
      <c r="DI713" s="276"/>
      <c r="DJ713" s="276"/>
      <c r="DK713" s="276"/>
      <c r="DL713" s="276"/>
      <c r="DM713" s="277"/>
      <c r="DN713" s="276"/>
      <c r="DO713" s="276"/>
      <c r="DP713" s="277"/>
      <c r="DQ713" s="276"/>
      <c r="DR713" s="276"/>
      <c r="DS713" s="276"/>
      <c r="DT713" s="276"/>
      <c r="DU713" s="276"/>
      <c r="DV713" s="276"/>
      <c r="DW713" s="276"/>
      <c r="DX713" s="276"/>
      <c r="DY713" s="276"/>
      <c r="DZ713" s="276"/>
      <c r="EA713" s="276"/>
      <c r="EB713" s="276"/>
      <c r="EC713" s="276"/>
      <c r="ED713" s="276"/>
      <c r="EE713" s="276"/>
      <c r="EF713" s="276"/>
      <c r="EG713" s="276"/>
      <c r="EH713" s="276"/>
      <c r="EI713" s="276"/>
      <c r="EJ713" s="276"/>
      <c r="EK713" s="276"/>
      <c r="EL713" s="276"/>
      <c r="EM713" s="276"/>
      <c r="EN713" s="276"/>
      <c r="EO713" s="276"/>
      <c r="EP713" s="276"/>
      <c r="EQ713" s="276"/>
      <c r="ER713" s="276"/>
      <c r="ES713" s="276"/>
      <c r="ET713" s="276"/>
    </row>
    <row r="714" spans="41:150" x14ac:dyDescent="0.25">
      <c r="AO714" s="276"/>
      <c r="AP714" s="276"/>
      <c r="BS714" s="276"/>
      <c r="BT714" s="277"/>
      <c r="BU714" s="276"/>
      <c r="BV714" s="277"/>
      <c r="BW714" s="276"/>
      <c r="BX714" s="277"/>
      <c r="BY714" s="276"/>
      <c r="BZ714" s="276"/>
      <c r="CA714" s="277"/>
      <c r="CB714" s="276"/>
      <c r="CC714" s="276"/>
      <c r="CD714" s="276"/>
      <c r="CE714" s="276"/>
      <c r="CF714" s="276"/>
      <c r="CG714" s="276"/>
      <c r="CH714" s="276"/>
      <c r="CI714" s="277"/>
      <c r="CJ714" s="276"/>
      <c r="CK714" s="277"/>
      <c r="CL714" s="276"/>
      <c r="CM714" s="277"/>
      <c r="CN714" s="276"/>
      <c r="CO714" s="277"/>
      <c r="CP714" s="276"/>
      <c r="CQ714" s="277"/>
      <c r="CR714" s="276"/>
      <c r="CS714" s="276"/>
      <c r="CT714" s="277"/>
      <c r="CU714" s="276"/>
      <c r="CV714" s="276"/>
      <c r="CW714" s="277"/>
      <c r="CX714" s="276"/>
      <c r="CY714" s="276"/>
      <c r="CZ714" s="276"/>
      <c r="DA714" s="276"/>
      <c r="DB714" s="277"/>
      <c r="DC714" s="276"/>
      <c r="DD714" s="276"/>
      <c r="DE714" s="277"/>
      <c r="DF714" s="276"/>
      <c r="DG714" s="276"/>
      <c r="DH714" s="277"/>
      <c r="DI714" s="276"/>
      <c r="DJ714" s="276"/>
      <c r="DK714" s="276"/>
      <c r="DL714" s="276"/>
      <c r="DM714" s="277"/>
      <c r="DN714" s="276"/>
      <c r="DO714" s="276"/>
      <c r="DP714" s="277"/>
      <c r="DQ714" s="276"/>
      <c r="DR714" s="276"/>
      <c r="DS714" s="276"/>
      <c r="DT714" s="276"/>
      <c r="DU714" s="276"/>
      <c r="DV714" s="276"/>
      <c r="DW714" s="276"/>
      <c r="DX714" s="276"/>
      <c r="DY714" s="276"/>
      <c r="DZ714" s="276"/>
      <c r="EA714" s="276"/>
      <c r="EB714" s="276"/>
      <c r="EC714" s="276"/>
      <c r="ED714" s="276"/>
      <c r="EE714" s="276"/>
      <c r="EF714" s="276"/>
      <c r="EG714" s="276"/>
      <c r="EH714" s="276"/>
      <c r="EI714" s="276"/>
      <c r="EJ714" s="276"/>
      <c r="EK714" s="276"/>
      <c r="EL714" s="276"/>
      <c r="EM714" s="276"/>
      <c r="EN714" s="276"/>
      <c r="EO714" s="276"/>
      <c r="EP714" s="276"/>
      <c r="EQ714" s="276"/>
      <c r="ER714" s="276"/>
      <c r="ES714" s="276"/>
      <c r="ET714" s="276"/>
    </row>
    <row r="715" spans="41:150" x14ac:dyDescent="0.25">
      <c r="AO715" s="276"/>
      <c r="AP715" s="276"/>
      <c r="BS715" s="276"/>
      <c r="BT715" s="277"/>
      <c r="BU715" s="276"/>
      <c r="BV715" s="277"/>
      <c r="BW715" s="276"/>
      <c r="BX715" s="277"/>
      <c r="BY715" s="276"/>
      <c r="BZ715" s="276"/>
      <c r="CA715" s="277"/>
      <c r="CB715" s="276"/>
      <c r="CC715" s="276"/>
      <c r="CD715" s="276"/>
      <c r="CE715" s="276"/>
      <c r="CF715" s="276"/>
      <c r="CG715" s="276"/>
      <c r="CH715" s="276"/>
      <c r="CI715" s="277"/>
      <c r="CJ715" s="276"/>
      <c r="CK715" s="277"/>
      <c r="CL715" s="276"/>
      <c r="CM715" s="277"/>
      <c r="CN715" s="276"/>
      <c r="CO715" s="277"/>
      <c r="CP715" s="276"/>
      <c r="CQ715" s="277"/>
      <c r="CR715" s="276"/>
      <c r="CS715" s="276"/>
      <c r="CT715" s="277"/>
      <c r="CU715" s="276"/>
      <c r="CV715" s="276"/>
      <c r="CW715" s="277"/>
      <c r="CX715" s="276"/>
      <c r="CY715" s="276"/>
      <c r="CZ715" s="276"/>
      <c r="DA715" s="276"/>
      <c r="DB715" s="277"/>
      <c r="DC715" s="276"/>
      <c r="DD715" s="276"/>
      <c r="DE715" s="277"/>
      <c r="DF715" s="276"/>
      <c r="DG715" s="276"/>
      <c r="DH715" s="277"/>
      <c r="DI715" s="276"/>
      <c r="DJ715" s="276"/>
      <c r="DK715" s="276"/>
      <c r="DL715" s="276"/>
      <c r="DM715" s="277"/>
      <c r="DN715" s="276"/>
      <c r="DO715" s="276"/>
      <c r="DP715" s="277"/>
      <c r="DQ715" s="276"/>
      <c r="DR715" s="276"/>
      <c r="DS715" s="276"/>
      <c r="DT715" s="276"/>
      <c r="DU715" s="276"/>
      <c r="DV715" s="276"/>
      <c r="DW715" s="276"/>
      <c r="DX715" s="276"/>
      <c r="DY715" s="276"/>
      <c r="DZ715" s="276"/>
      <c r="EA715" s="276"/>
      <c r="EB715" s="276"/>
      <c r="EC715" s="276"/>
      <c r="ED715" s="276"/>
      <c r="EE715" s="276"/>
      <c r="EF715" s="276"/>
      <c r="EG715" s="276"/>
      <c r="EH715" s="276"/>
      <c r="EI715" s="276"/>
      <c r="EJ715" s="276"/>
      <c r="EK715" s="276"/>
      <c r="EL715" s="276"/>
      <c r="EM715" s="276"/>
      <c r="EN715" s="276"/>
      <c r="EO715" s="276"/>
      <c r="EP715" s="276"/>
      <c r="EQ715" s="276"/>
      <c r="ER715" s="276"/>
      <c r="ES715" s="276"/>
      <c r="ET715" s="276"/>
    </row>
    <row r="716" spans="41:150" x14ac:dyDescent="0.25">
      <c r="AO716" s="276"/>
      <c r="AP716" s="276"/>
      <c r="BS716" s="276"/>
      <c r="BT716" s="277"/>
      <c r="BU716" s="276"/>
      <c r="BV716" s="277"/>
      <c r="BW716" s="276"/>
      <c r="BX716" s="277"/>
      <c r="BY716" s="276"/>
      <c r="BZ716" s="276"/>
      <c r="CA716" s="277"/>
      <c r="CB716" s="276"/>
      <c r="CC716" s="276"/>
      <c r="CD716" s="276"/>
      <c r="CE716" s="276"/>
      <c r="CF716" s="276"/>
      <c r="CG716" s="276"/>
      <c r="CH716" s="276"/>
      <c r="CI716" s="277"/>
      <c r="CJ716" s="276"/>
      <c r="CK716" s="277"/>
      <c r="CL716" s="276"/>
      <c r="CM716" s="277"/>
      <c r="CN716" s="276"/>
      <c r="CO716" s="277"/>
      <c r="CP716" s="276"/>
      <c r="CQ716" s="277"/>
      <c r="CR716" s="276"/>
      <c r="CS716" s="276"/>
      <c r="CT716" s="277"/>
      <c r="CU716" s="276"/>
      <c r="CV716" s="276"/>
      <c r="CW716" s="277"/>
      <c r="CX716" s="276"/>
      <c r="CY716" s="276"/>
      <c r="CZ716" s="276"/>
      <c r="DA716" s="276"/>
      <c r="DB716" s="277"/>
      <c r="DC716" s="276"/>
      <c r="DD716" s="276"/>
      <c r="DE716" s="277"/>
      <c r="DF716" s="276"/>
      <c r="DG716" s="276"/>
      <c r="DH716" s="277"/>
      <c r="DI716" s="276"/>
      <c r="DJ716" s="276"/>
      <c r="DK716" s="276"/>
      <c r="DL716" s="276"/>
      <c r="DM716" s="277"/>
      <c r="DN716" s="276"/>
      <c r="DO716" s="276"/>
      <c r="DP716" s="277"/>
      <c r="DQ716" s="276"/>
      <c r="DR716" s="276"/>
      <c r="DS716" s="276"/>
      <c r="DT716" s="276"/>
      <c r="DU716" s="276"/>
      <c r="DV716" s="276"/>
      <c r="DW716" s="276"/>
      <c r="DX716" s="276"/>
      <c r="DY716" s="276"/>
      <c r="DZ716" s="276"/>
      <c r="EA716" s="276"/>
      <c r="EB716" s="276"/>
      <c r="EC716" s="276"/>
      <c r="ED716" s="276"/>
      <c r="EE716" s="276"/>
      <c r="EF716" s="276"/>
      <c r="EG716" s="276"/>
      <c r="EH716" s="276"/>
      <c r="EI716" s="276"/>
      <c r="EJ716" s="276"/>
      <c r="EK716" s="276"/>
      <c r="EL716" s="276"/>
      <c r="EM716" s="276"/>
      <c r="EN716" s="276"/>
      <c r="EO716" s="276"/>
      <c r="EP716" s="276"/>
      <c r="EQ716" s="276"/>
      <c r="ER716" s="276"/>
      <c r="ES716" s="276"/>
      <c r="ET716" s="276"/>
    </row>
    <row r="717" spans="41:150" x14ac:dyDescent="0.25">
      <c r="AO717" s="276"/>
      <c r="AP717" s="276"/>
      <c r="BS717" s="276"/>
      <c r="BT717" s="277"/>
      <c r="BU717" s="276"/>
      <c r="BV717" s="277"/>
      <c r="BW717" s="276"/>
      <c r="BX717" s="277"/>
      <c r="BY717" s="276"/>
      <c r="BZ717" s="276"/>
      <c r="CA717" s="277"/>
      <c r="CB717" s="276"/>
      <c r="CC717" s="276"/>
      <c r="CD717" s="276"/>
      <c r="CE717" s="276"/>
      <c r="CF717" s="276"/>
      <c r="CG717" s="276"/>
      <c r="CH717" s="276"/>
      <c r="CI717" s="277"/>
      <c r="CJ717" s="276"/>
      <c r="CK717" s="277"/>
      <c r="CL717" s="276"/>
      <c r="CM717" s="277"/>
      <c r="CN717" s="276"/>
      <c r="CO717" s="277"/>
      <c r="CP717" s="276"/>
      <c r="CQ717" s="277"/>
      <c r="CR717" s="276"/>
      <c r="CS717" s="276"/>
      <c r="CT717" s="277"/>
      <c r="CU717" s="276"/>
      <c r="CV717" s="276"/>
      <c r="CW717" s="277"/>
      <c r="CX717" s="276"/>
      <c r="CY717" s="276"/>
      <c r="CZ717" s="276"/>
      <c r="DA717" s="276"/>
      <c r="DB717" s="277"/>
      <c r="DC717" s="276"/>
      <c r="DD717" s="276"/>
      <c r="DE717" s="277"/>
      <c r="DF717" s="276"/>
      <c r="DG717" s="276"/>
      <c r="DH717" s="277"/>
      <c r="DI717" s="276"/>
      <c r="DJ717" s="276"/>
      <c r="DK717" s="276"/>
      <c r="DL717" s="276"/>
      <c r="DM717" s="277"/>
      <c r="DN717" s="276"/>
      <c r="DO717" s="276"/>
      <c r="DP717" s="277"/>
      <c r="DQ717" s="276"/>
      <c r="DR717" s="276"/>
      <c r="DS717" s="276"/>
      <c r="DT717" s="276"/>
      <c r="DU717" s="276"/>
      <c r="DV717" s="276"/>
      <c r="DW717" s="276"/>
      <c r="DX717" s="276"/>
      <c r="DY717" s="276"/>
      <c r="DZ717" s="276"/>
      <c r="EA717" s="276"/>
      <c r="EB717" s="276"/>
      <c r="EC717" s="276"/>
      <c r="ED717" s="276"/>
      <c r="EE717" s="276"/>
      <c r="EF717" s="276"/>
      <c r="EG717" s="276"/>
      <c r="EH717" s="276"/>
      <c r="EI717" s="276"/>
      <c r="EJ717" s="276"/>
      <c r="EK717" s="276"/>
      <c r="EL717" s="276"/>
      <c r="EM717" s="276"/>
      <c r="EN717" s="276"/>
      <c r="EO717" s="276"/>
      <c r="EP717" s="276"/>
      <c r="EQ717" s="276"/>
      <c r="ER717" s="276"/>
      <c r="ES717" s="276"/>
      <c r="ET717" s="276"/>
    </row>
    <row r="718" spans="41:150" x14ac:dyDescent="0.25">
      <c r="AO718" s="276"/>
      <c r="AP718" s="276"/>
      <c r="BS718" s="276"/>
      <c r="BT718" s="277"/>
      <c r="BU718" s="276"/>
      <c r="BV718" s="277"/>
      <c r="BW718" s="276"/>
      <c r="BX718" s="277"/>
      <c r="BY718" s="276"/>
      <c r="BZ718" s="276"/>
      <c r="CA718" s="277"/>
      <c r="CB718" s="276"/>
      <c r="CC718" s="276"/>
      <c r="CD718" s="276"/>
      <c r="CE718" s="276"/>
      <c r="CF718" s="276"/>
      <c r="CG718" s="276"/>
      <c r="CH718" s="276"/>
      <c r="CI718" s="277"/>
      <c r="CJ718" s="276"/>
      <c r="CK718" s="277"/>
      <c r="CL718" s="276"/>
      <c r="CM718" s="277"/>
      <c r="CN718" s="276"/>
      <c r="CO718" s="277"/>
      <c r="CP718" s="276"/>
      <c r="CQ718" s="277"/>
      <c r="CR718" s="276"/>
      <c r="CS718" s="276"/>
      <c r="CT718" s="277"/>
      <c r="CU718" s="276"/>
      <c r="CV718" s="276"/>
      <c r="CW718" s="277"/>
      <c r="CX718" s="276"/>
      <c r="CY718" s="276"/>
      <c r="CZ718" s="276"/>
      <c r="DA718" s="276"/>
      <c r="DB718" s="277"/>
      <c r="DC718" s="276"/>
      <c r="DD718" s="276"/>
      <c r="DE718" s="277"/>
      <c r="DF718" s="276"/>
      <c r="DG718" s="276"/>
      <c r="DH718" s="277"/>
      <c r="DI718" s="276"/>
      <c r="DJ718" s="276"/>
      <c r="DK718" s="276"/>
      <c r="DL718" s="276"/>
      <c r="DM718" s="277"/>
      <c r="DN718" s="276"/>
      <c r="DO718" s="276"/>
      <c r="DP718" s="277"/>
      <c r="DQ718" s="276"/>
      <c r="DR718" s="276"/>
      <c r="DS718" s="276"/>
      <c r="DT718" s="276"/>
      <c r="DU718" s="276"/>
      <c r="DV718" s="276"/>
      <c r="DW718" s="276"/>
      <c r="DX718" s="276"/>
      <c r="DY718" s="276"/>
      <c r="DZ718" s="276"/>
      <c r="EA718" s="276"/>
      <c r="EB718" s="276"/>
      <c r="EC718" s="276"/>
      <c r="ED718" s="276"/>
      <c r="EE718" s="276"/>
      <c r="EF718" s="276"/>
      <c r="EG718" s="276"/>
      <c r="EH718" s="276"/>
      <c r="EI718" s="276"/>
      <c r="EJ718" s="276"/>
      <c r="EK718" s="276"/>
      <c r="EL718" s="276"/>
      <c r="EM718" s="276"/>
      <c r="EN718" s="276"/>
      <c r="EO718" s="276"/>
      <c r="EP718" s="276"/>
      <c r="EQ718" s="276"/>
      <c r="ER718" s="276"/>
      <c r="ES718" s="276"/>
      <c r="ET718" s="276"/>
    </row>
    <row r="719" spans="41:150" x14ac:dyDescent="0.25">
      <c r="AO719" s="276"/>
      <c r="AP719" s="276"/>
      <c r="BS719" s="276"/>
      <c r="BT719" s="277"/>
      <c r="BU719" s="276"/>
      <c r="BV719" s="277"/>
      <c r="BW719" s="276"/>
      <c r="BX719" s="277"/>
      <c r="BY719" s="276"/>
      <c r="BZ719" s="276"/>
      <c r="CA719" s="277"/>
      <c r="CB719" s="276"/>
      <c r="CC719" s="276"/>
      <c r="CD719" s="276"/>
      <c r="CE719" s="276"/>
      <c r="CF719" s="276"/>
      <c r="CG719" s="276"/>
      <c r="CH719" s="276"/>
      <c r="CI719" s="277"/>
      <c r="CJ719" s="276"/>
      <c r="CK719" s="277"/>
      <c r="CL719" s="276"/>
      <c r="CM719" s="277"/>
      <c r="CN719" s="276"/>
      <c r="CO719" s="277"/>
      <c r="CP719" s="276"/>
      <c r="CQ719" s="277"/>
      <c r="CR719" s="276"/>
      <c r="CS719" s="276"/>
      <c r="CT719" s="277"/>
      <c r="CU719" s="276"/>
      <c r="CV719" s="276"/>
      <c r="CW719" s="277"/>
      <c r="CX719" s="276"/>
      <c r="CY719" s="276"/>
      <c r="CZ719" s="276"/>
      <c r="DA719" s="276"/>
      <c r="DB719" s="277"/>
      <c r="DC719" s="276"/>
      <c r="DD719" s="276"/>
      <c r="DE719" s="277"/>
      <c r="DF719" s="276"/>
      <c r="DG719" s="276"/>
      <c r="DH719" s="277"/>
      <c r="DI719" s="276"/>
      <c r="DJ719" s="276"/>
      <c r="DK719" s="276"/>
      <c r="DL719" s="276"/>
      <c r="DM719" s="277"/>
      <c r="DN719" s="276"/>
      <c r="DO719" s="276"/>
      <c r="DP719" s="277"/>
      <c r="DQ719" s="276"/>
      <c r="DR719" s="276"/>
      <c r="DS719" s="276"/>
      <c r="DT719" s="276"/>
      <c r="DU719" s="276"/>
      <c r="DV719" s="276"/>
      <c r="DW719" s="276"/>
      <c r="DX719" s="276"/>
      <c r="DY719" s="276"/>
      <c r="DZ719" s="276"/>
      <c r="EA719" s="276"/>
      <c r="EB719" s="276"/>
      <c r="EC719" s="276"/>
      <c r="ED719" s="276"/>
      <c r="EE719" s="276"/>
      <c r="EF719" s="276"/>
      <c r="EG719" s="276"/>
      <c r="EH719" s="276"/>
      <c r="EI719" s="276"/>
      <c r="EJ719" s="276"/>
      <c r="EK719" s="276"/>
      <c r="EL719" s="276"/>
      <c r="EM719" s="276"/>
      <c r="EN719" s="276"/>
      <c r="EO719" s="276"/>
      <c r="EP719" s="276"/>
      <c r="EQ719" s="276"/>
      <c r="ER719" s="276"/>
      <c r="ES719" s="276"/>
      <c r="ET719" s="276"/>
    </row>
    <row r="720" spans="41:150" x14ac:dyDescent="0.25">
      <c r="AO720" s="276"/>
      <c r="AP720" s="276"/>
      <c r="BS720" s="276"/>
      <c r="BT720" s="277"/>
      <c r="BU720" s="276"/>
      <c r="BV720" s="277"/>
      <c r="BW720" s="276"/>
      <c r="BX720" s="277"/>
      <c r="BY720" s="276"/>
      <c r="BZ720" s="276"/>
      <c r="CA720" s="277"/>
      <c r="CB720" s="276"/>
      <c r="CC720" s="276"/>
      <c r="CD720" s="276"/>
      <c r="CE720" s="276"/>
      <c r="CF720" s="276"/>
      <c r="CG720" s="276"/>
      <c r="CH720" s="276"/>
      <c r="CI720" s="277"/>
      <c r="CJ720" s="276"/>
      <c r="CK720" s="277"/>
      <c r="CL720" s="276"/>
      <c r="CM720" s="277"/>
      <c r="CN720" s="276"/>
      <c r="CO720" s="277"/>
      <c r="CP720" s="276"/>
      <c r="CQ720" s="277"/>
      <c r="CR720" s="276"/>
      <c r="CS720" s="276"/>
      <c r="CT720" s="277"/>
      <c r="CU720" s="276"/>
      <c r="CV720" s="276"/>
      <c r="CW720" s="277"/>
      <c r="CX720" s="276"/>
      <c r="CY720" s="276"/>
      <c r="CZ720" s="276"/>
      <c r="DA720" s="276"/>
      <c r="DB720" s="277"/>
      <c r="DC720" s="276"/>
      <c r="DD720" s="276"/>
      <c r="DE720" s="277"/>
      <c r="DF720" s="276"/>
      <c r="DG720" s="276"/>
      <c r="DH720" s="277"/>
      <c r="DI720" s="276"/>
      <c r="DJ720" s="276"/>
      <c r="DK720" s="276"/>
      <c r="DL720" s="276"/>
      <c r="DM720" s="277"/>
      <c r="DN720" s="276"/>
      <c r="DO720" s="276"/>
      <c r="DP720" s="277"/>
      <c r="DQ720" s="276"/>
      <c r="DR720" s="276"/>
      <c r="DS720" s="276"/>
      <c r="DT720" s="276"/>
      <c r="DU720" s="276"/>
      <c r="DV720" s="276"/>
      <c r="DW720" s="276"/>
      <c r="DX720" s="276"/>
      <c r="DY720" s="276"/>
      <c r="DZ720" s="276"/>
      <c r="EA720" s="276"/>
      <c r="EB720" s="276"/>
      <c r="EC720" s="276"/>
      <c r="ED720" s="276"/>
      <c r="EE720" s="276"/>
      <c r="EF720" s="276"/>
      <c r="EG720" s="276"/>
      <c r="EH720" s="276"/>
      <c r="EI720" s="276"/>
      <c r="EJ720" s="276"/>
      <c r="EK720" s="276"/>
      <c r="EL720" s="276"/>
      <c r="EM720" s="276"/>
      <c r="EN720" s="276"/>
      <c r="EO720" s="276"/>
      <c r="EP720" s="276"/>
      <c r="EQ720" s="276"/>
      <c r="ER720" s="276"/>
      <c r="ES720" s="276"/>
      <c r="ET720" s="276"/>
    </row>
    <row r="721" spans="41:150" x14ac:dyDescent="0.25">
      <c r="AO721" s="276"/>
      <c r="AP721" s="276"/>
      <c r="BS721" s="276"/>
      <c r="BT721" s="277"/>
      <c r="BU721" s="276"/>
      <c r="BV721" s="277"/>
      <c r="BW721" s="276"/>
      <c r="BX721" s="277"/>
      <c r="BY721" s="276"/>
      <c r="BZ721" s="276"/>
      <c r="CA721" s="277"/>
      <c r="CB721" s="276"/>
      <c r="CC721" s="276"/>
      <c r="CD721" s="276"/>
      <c r="CE721" s="276"/>
      <c r="CF721" s="276"/>
      <c r="CG721" s="276"/>
      <c r="CH721" s="276"/>
      <c r="CI721" s="277"/>
      <c r="CJ721" s="276"/>
      <c r="CK721" s="277"/>
      <c r="CL721" s="276"/>
      <c r="CM721" s="277"/>
      <c r="CN721" s="276"/>
      <c r="CO721" s="277"/>
      <c r="CP721" s="276"/>
      <c r="CQ721" s="277"/>
      <c r="CR721" s="276"/>
      <c r="CS721" s="276"/>
      <c r="CT721" s="277"/>
      <c r="CU721" s="276"/>
      <c r="CV721" s="276"/>
      <c r="CW721" s="277"/>
      <c r="CX721" s="276"/>
      <c r="CY721" s="276"/>
      <c r="CZ721" s="276"/>
      <c r="DA721" s="276"/>
      <c r="DB721" s="277"/>
      <c r="DC721" s="276"/>
      <c r="DD721" s="276"/>
      <c r="DE721" s="277"/>
      <c r="DF721" s="276"/>
      <c r="DG721" s="276"/>
      <c r="DH721" s="277"/>
      <c r="DI721" s="276"/>
      <c r="DJ721" s="276"/>
      <c r="DK721" s="276"/>
      <c r="DL721" s="276"/>
      <c r="DM721" s="277"/>
      <c r="DN721" s="276"/>
      <c r="DO721" s="276"/>
      <c r="DP721" s="277"/>
      <c r="DQ721" s="276"/>
      <c r="DR721" s="276"/>
      <c r="DS721" s="276"/>
      <c r="DT721" s="276"/>
      <c r="DU721" s="276"/>
      <c r="DV721" s="276"/>
      <c r="DW721" s="276"/>
      <c r="DX721" s="276"/>
      <c r="DY721" s="276"/>
      <c r="DZ721" s="276"/>
      <c r="EA721" s="276"/>
      <c r="EB721" s="276"/>
      <c r="EC721" s="276"/>
      <c r="ED721" s="276"/>
      <c r="EE721" s="276"/>
      <c r="EF721" s="276"/>
      <c r="EG721" s="276"/>
      <c r="EH721" s="276"/>
      <c r="EI721" s="276"/>
      <c r="EJ721" s="276"/>
      <c r="EK721" s="276"/>
      <c r="EL721" s="276"/>
      <c r="EM721" s="276"/>
      <c r="EN721" s="276"/>
      <c r="EO721" s="276"/>
      <c r="EP721" s="276"/>
      <c r="EQ721" s="276"/>
      <c r="ER721" s="276"/>
      <c r="ES721" s="276"/>
      <c r="ET721" s="276"/>
    </row>
    <row r="722" spans="41:150" x14ac:dyDescent="0.25">
      <c r="AO722" s="276"/>
      <c r="AP722" s="276"/>
      <c r="BS722" s="276"/>
      <c r="BT722" s="277"/>
      <c r="BU722" s="276"/>
      <c r="BV722" s="277"/>
      <c r="BW722" s="276"/>
      <c r="BX722" s="277"/>
      <c r="BY722" s="276"/>
      <c r="BZ722" s="276"/>
      <c r="CA722" s="277"/>
      <c r="CB722" s="276"/>
      <c r="CC722" s="276"/>
      <c r="CD722" s="276"/>
      <c r="CE722" s="276"/>
      <c r="CF722" s="276"/>
      <c r="CG722" s="276"/>
      <c r="CH722" s="276"/>
      <c r="CI722" s="277"/>
      <c r="CJ722" s="276"/>
      <c r="CK722" s="277"/>
      <c r="CL722" s="276"/>
      <c r="CM722" s="277"/>
      <c r="CN722" s="276"/>
      <c r="CO722" s="277"/>
      <c r="CP722" s="276"/>
      <c r="CQ722" s="277"/>
      <c r="CR722" s="276"/>
      <c r="CS722" s="276"/>
      <c r="CT722" s="277"/>
      <c r="CU722" s="276"/>
      <c r="CV722" s="276"/>
      <c r="CW722" s="277"/>
      <c r="CX722" s="276"/>
      <c r="CY722" s="276"/>
      <c r="CZ722" s="276"/>
      <c r="DA722" s="276"/>
      <c r="DB722" s="277"/>
      <c r="DC722" s="276"/>
      <c r="DD722" s="276"/>
      <c r="DE722" s="277"/>
      <c r="DF722" s="276"/>
      <c r="DG722" s="276"/>
      <c r="DH722" s="277"/>
      <c r="DI722" s="276"/>
      <c r="DJ722" s="276"/>
      <c r="DK722" s="276"/>
      <c r="DL722" s="276"/>
      <c r="DM722" s="277"/>
      <c r="DN722" s="276"/>
      <c r="DO722" s="276"/>
      <c r="DP722" s="277"/>
      <c r="DQ722" s="276"/>
      <c r="DR722" s="276"/>
      <c r="DS722" s="276"/>
      <c r="DT722" s="276"/>
      <c r="DU722" s="276"/>
      <c r="DV722" s="276"/>
      <c r="DW722" s="276"/>
      <c r="DX722" s="276"/>
      <c r="DY722" s="276"/>
      <c r="DZ722" s="276"/>
      <c r="EA722" s="276"/>
      <c r="EB722" s="276"/>
      <c r="EC722" s="276"/>
      <c r="ED722" s="276"/>
      <c r="EE722" s="276"/>
      <c r="EF722" s="276"/>
      <c r="EG722" s="276"/>
      <c r="EH722" s="276"/>
      <c r="EI722" s="276"/>
      <c r="EJ722" s="276"/>
      <c r="EK722" s="276"/>
      <c r="EL722" s="276"/>
      <c r="EM722" s="276"/>
      <c r="EN722" s="276"/>
      <c r="EO722" s="276"/>
      <c r="EP722" s="276"/>
      <c r="EQ722" s="276"/>
      <c r="ER722" s="276"/>
      <c r="ES722" s="276"/>
      <c r="ET722" s="276"/>
    </row>
    <row r="723" spans="41:150" x14ac:dyDescent="0.25">
      <c r="AO723" s="276"/>
      <c r="AP723" s="276"/>
      <c r="BS723" s="276"/>
      <c r="BT723" s="277"/>
      <c r="BU723" s="276"/>
      <c r="BV723" s="277"/>
      <c r="BW723" s="276"/>
      <c r="BX723" s="277"/>
      <c r="BY723" s="276"/>
      <c r="BZ723" s="276"/>
      <c r="CA723" s="277"/>
      <c r="CB723" s="276"/>
      <c r="CC723" s="276"/>
      <c r="CD723" s="276"/>
      <c r="CE723" s="276"/>
      <c r="CF723" s="276"/>
      <c r="CG723" s="276"/>
      <c r="CH723" s="276"/>
      <c r="CI723" s="277"/>
      <c r="CJ723" s="276"/>
      <c r="CK723" s="277"/>
      <c r="CL723" s="276"/>
      <c r="CM723" s="277"/>
      <c r="CN723" s="276"/>
      <c r="CO723" s="277"/>
      <c r="CP723" s="276"/>
      <c r="CQ723" s="277"/>
      <c r="CR723" s="276"/>
      <c r="CS723" s="276"/>
      <c r="CT723" s="277"/>
      <c r="CU723" s="276"/>
      <c r="CV723" s="276"/>
      <c r="CW723" s="277"/>
      <c r="CX723" s="276"/>
      <c r="CY723" s="276"/>
      <c r="CZ723" s="276"/>
      <c r="DA723" s="276"/>
      <c r="DB723" s="277"/>
      <c r="DC723" s="276"/>
      <c r="DD723" s="276"/>
      <c r="DE723" s="277"/>
      <c r="DF723" s="276"/>
      <c r="DG723" s="276"/>
      <c r="DH723" s="277"/>
      <c r="DI723" s="276"/>
      <c r="DJ723" s="276"/>
      <c r="DK723" s="276"/>
      <c r="DL723" s="276"/>
      <c r="DM723" s="277"/>
      <c r="DN723" s="276"/>
      <c r="DO723" s="276"/>
      <c r="DP723" s="277"/>
      <c r="DQ723" s="276"/>
      <c r="DR723" s="276"/>
      <c r="DS723" s="276"/>
      <c r="DT723" s="276"/>
      <c r="DU723" s="276"/>
      <c r="DV723" s="276"/>
      <c r="DW723" s="276"/>
      <c r="DX723" s="276"/>
      <c r="DY723" s="276"/>
      <c r="DZ723" s="276"/>
      <c r="EA723" s="276"/>
      <c r="EB723" s="276"/>
      <c r="EC723" s="276"/>
      <c r="ED723" s="276"/>
      <c r="EE723" s="276"/>
      <c r="EF723" s="276"/>
      <c r="EG723" s="276"/>
      <c r="EH723" s="276"/>
      <c r="EI723" s="276"/>
      <c r="EJ723" s="276"/>
      <c r="EK723" s="276"/>
      <c r="EL723" s="276"/>
      <c r="EM723" s="276"/>
      <c r="EN723" s="276"/>
      <c r="EO723" s="276"/>
      <c r="EP723" s="276"/>
      <c r="EQ723" s="276"/>
      <c r="ER723" s="276"/>
      <c r="ES723" s="276"/>
      <c r="ET723" s="276"/>
    </row>
    <row r="724" spans="41:150" x14ac:dyDescent="0.25">
      <c r="AO724" s="276"/>
      <c r="AP724" s="276"/>
      <c r="BS724" s="276"/>
      <c r="BT724" s="277"/>
      <c r="BU724" s="276"/>
      <c r="BV724" s="277"/>
      <c r="BW724" s="276"/>
      <c r="BX724" s="277"/>
      <c r="BY724" s="276"/>
      <c r="BZ724" s="276"/>
      <c r="CA724" s="277"/>
      <c r="CB724" s="276"/>
      <c r="CC724" s="276"/>
      <c r="CD724" s="276"/>
      <c r="CE724" s="276"/>
      <c r="CF724" s="276"/>
      <c r="CG724" s="276"/>
      <c r="CH724" s="276"/>
      <c r="CI724" s="277"/>
      <c r="CJ724" s="276"/>
      <c r="CK724" s="277"/>
      <c r="CL724" s="276"/>
      <c r="CM724" s="277"/>
      <c r="CN724" s="276"/>
      <c r="CO724" s="277"/>
      <c r="CP724" s="276"/>
      <c r="CQ724" s="277"/>
      <c r="CR724" s="276"/>
      <c r="CS724" s="276"/>
      <c r="CT724" s="277"/>
      <c r="CU724" s="276"/>
      <c r="CV724" s="276"/>
      <c r="CW724" s="277"/>
      <c r="CX724" s="276"/>
      <c r="CY724" s="276"/>
      <c r="CZ724" s="276"/>
      <c r="DA724" s="276"/>
      <c r="DB724" s="277"/>
      <c r="DC724" s="276"/>
      <c r="DD724" s="276"/>
      <c r="DE724" s="277"/>
      <c r="DF724" s="276"/>
      <c r="DG724" s="276"/>
      <c r="DH724" s="277"/>
      <c r="DI724" s="276"/>
      <c r="DJ724" s="276"/>
      <c r="DK724" s="276"/>
      <c r="DL724" s="276"/>
      <c r="DM724" s="277"/>
      <c r="DN724" s="276"/>
      <c r="DO724" s="276"/>
      <c r="DP724" s="277"/>
      <c r="DQ724" s="276"/>
      <c r="DR724" s="276"/>
      <c r="DS724" s="276"/>
      <c r="DT724" s="276"/>
      <c r="DU724" s="276"/>
      <c r="DV724" s="276"/>
      <c r="DW724" s="276"/>
      <c r="DX724" s="276"/>
      <c r="DY724" s="276"/>
      <c r="DZ724" s="276"/>
      <c r="EA724" s="276"/>
      <c r="EB724" s="276"/>
      <c r="EC724" s="276"/>
      <c r="ED724" s="276"/>
      <c r="EE724" s="276"/>
      <c r="EF724" s="276"/>
      <c r="EG724" s="276"/>
      <c r="EH724" s="276"/>
      <c r="EI724" s="276"/>
      <c r="EJ724" s="276"/>
      <c r="EK724" s="276"/>
      <c r="EL724" s="276"/>
      <c r="EM724" s="276"/>
      <c r="EN724" s="276"/>
      <c r="EO724" s="276"/>
      <c r="EP724" s="276"/>
      <c r="EQ724" s="276"/>
      <c r="ER724" s="276"/>
      <c r="ES724" s="276"/>
      <c r="ET724" s="276"/>
    </row>
    <row r="725" spans="41:150" x14ac:dyDescent="0.25">
      <c r="AO725" s="276"/>
      <c r="AP725" s="276"/>
      <c r="BS725" s="276"/>
      <c r="BT725" s="277"/>
      <c r="BU725" s="276"/>
      <c r="BV725" s="277"/>
      <c r="BW725" s="276"/>
      <c r="BX725" s="277"/>
      <c r="BY725" s="276"/>
      <c r="BZ725" s="276"/>
      <c r="CA725" s="277"/>
      <c r="CB725" s="276"/>
      <c r="CC725" s="276"/>
      <c r="CD725" s="276"/>
      <c r="CE725" s="276"/>
      <c r="CF725" s="276"/>
      <c r="CG725" s="276"/>
      <c r="CH725" s="276"/>
      <c r="CI725" s="277"/>
      <c r="CJ725" s="276"/>
      <c r="CK725" s="277"/>
      <c r="CL725" s="276"/>
      <c r="CM725" s="277"/>
      <c r="CN725" s="276"/>
      <c r="CO725" s="277"/>
      <c r="CP725" s="276"/>
      <c r="CQ725" s="277"/>
      <c r="CR725" s="276"/>
      <c r="CS725" s="276"/>
      <c r="CT725" s="277"/>
      <c r="CU725" s="276"/>
      <c r="CV725" s="276"/>
      <c r="CW725" s="277"/>
      <c r="CX725" s="276"/>
      <c r="CY725" s="276"/>
      <c r="CZ725" s="276"/>
      <c r="DA725" s="276"/>
      <c r="DB725" s="277"/>
      <c r="DC725" s="276"/>
      <c r="DD725" s="276"/>
      <c r="DE725" s="277"/>
      <c r="DF725" s="276"/>
      <c r="DG725" s="276"/>
      <c r="DH725" s="277"/>
      <c r="DI725" s="276"/>
      <c r="DJ725" s="276"/>
      <c r="DK725" s="276"/>
      <c r="DL725" s="276"/>
      <c r="DM725" s="277"/>
      <c r="DN725" s="276"/>
      <c r="DO725" s="276"/>
      <c r="DP725" s="277"/>
      <c r="DQ725" s="276"/>
      <c r="DR725" s="276"/>
      <c r="DS725" s="276"/>
      <c r="DT725" s="276"/>
      <c r="DU725" s="276"/>
      <c r="DV725" s="276"/>
      <c r="DW725" s="276"/>
      <c r="DX725" s="276"/>
      <c r="DY725" s="276"/>
      <c r="DZ725" s="276"/>
      <c r="EA725" s="276"/>
      <c r="EB725" s="276"/>
      <c r="EC725" s="276"/>
      <c r="ED725" s="276"/>
      <c r="EE725" s="276"/>
      <c r="EF725" s="276"/>
      <c r="EG725" s="276"/>
      <c r="EH725" s="276"/>
      <c r="EI725" s="276"/>
      <c r="EJ725" s="276"/>
      <c r="EK725" s="276"/>
      <c r="EL725" s="276"/>
      <c r="EM725" s="276"/>
      <c r="EN725" s="276"/>
      <c r="EO725" s="276"/>
      <c r="EP725" s="276"/>
      <c r="EQ725" s="276"/>
      <c r="ER725" s="276"/>
      <c r="ES725" s="276"/>
      <c r="ET725" s="276"/>
    </row>
    <row r="726" spans="41:150" x14ac:dyDescent="0.25">
      <c r="AO726" s="276"/>
      <c r="AP726" s="276"/>
      <c r="BS726" s="276"/>
      <c r="BT726" s="277"/>
      <c r="BU726" s="276"/>
      <c r="BV726" s="277"/>
      <c r="BW726" s="276"/>
      <c r="BX726" s="277"/>
      <c r="BY726" s="276"/>
      <c r="BZ726" s="276"/>
      <c r="CA726" s="277"/>
      <c r="CB726" s="276"/>
      <c r="CC726" s="276"/>
      <c r="CD726" s="276"/>
      <c r="CE726" s="276"/>
      <c r="CF726" s="276"/>
      <c r="CG726" s="276"/>
      <c r="CH726" s="276"/>
      <c r="CI726" s="277"/>
      <c r="CJ726" s="276"/>
      <c r="CK726" s="277"/>
      <c r="CL726" s="276"/>
      <c r="CM726" s="277"/>
      <c r="CN726" s="276"/>
      <c r="CO726" s="277"/>
      <c r="CP726" s="276"/>
      <c r="CQ726" s="277"/>
      <c r="CR726" s="276"/>
      <c r="CS726" s="276"/>
      <c r="CT726" s="277"/>
      <c r="CU726" s="276"/>
      <c r="CV726" s="276"/>
      <c r="CW726" s="277"/>
      <c r="CX726" s="276"/>
      <c r="CY726" s="276"/>
      <c r="CZ726" s="276"/>
      <c r="DA726" s="276"/>
      <c r="DB726" s="277"/>
      <c r="DC726" s="276"/>
      <c r="DD726" s="276"/>
      <c r="DE726" s="277"/>
      <c r="DF726" s="276"/>
      <c r="DG726" s="276"/>
      <c r="DH726" s="277"/>
      <c r="DI726" s="276"/>
      <c r="DJ726" s="276"/>
      <c r="DK726" s="276"/>
      <c r="DL726" s="276"/>
      <c r="DM726" s="277"/>
      <c r="DN726" s="276"/>
      <c r="DO726" s="276"/>
      <c r="DP726" s="277"/>
      <c r="DQ726" s="276"/>
      <c r="DR726" s="276"/>
      <c r="DS726" s="276"/>
      <c r="DT726" s="276"/>
      <c r="DU726" s="276"/>
      <c r="DV726" s="276"/>
      <c r="DW726" s="276"/>
      <c r="DX726" s="276"/>
      <c r="DY726" s="276"/>
      <c r="DZ726" s="276"/>
      <c r="EA726" s="276"/>
      <c r="EB726" s="276"/>
      <c r="EC726" s="276"/>
      <c r="ED726" s="276"/>
      <c r="EE726" s="276"/>
      <c r="EF726" s="276"/>
      <c r="EG726" s="276"/>
      <c r="EH726" s="276"/>
      <c r="EI726" s="276"/>
      <c r="EJ726" s="276"/>
      <c r="EK726" s="276"/>
      <c r="EL726" s="276"/>
      <c r="EM726" s="276"/>
      <c r="EN726" s="276"/>
      <c r="EO726" s="276"/>
      <c r="EP726" s="276"/>
      <c r="EQ726" s="276"/>
      <c r="ER726" s="276"/>
      <c r="ES726" s="276"/>
      <c r="ET726" s="276"/>
    </row>
    <row r="727" spans="41:150" x14ac:dyDescent="0.25">
      <c r="AO727" s="276"/>
      <c r="AP727" s="276"/>
      <c r="BS727" s="276"/>
      <c r="BT727" s="277"/>
      <c r="BU727" s="276"/>
      <c r="BV727" s="277"/>
      <c r="BW727" s="276"/>
      <c r="BX727" s="277"/>
      <c r="BY727" s="276"/>
      <c r="BZ727" s="276"/>
      <c r="CA727" s="277"/>
      <c r="CB727" s="276"/>
      <c r="CC727" s="276"/>
      <c r="CD727" s="276"/>
      <c r="CE727" s="276"/>
      <c r="CF727" s="276"/>
      <c r="CG727" s="276"/>
      <c r="CH727" s="276"/>
      <c r="CI727" s="277"/>
      <c r="CJ727" s="276"/>
      <c r="CK727" s="277"/>
      <c r="CL727" s="276"/>
      <c r="CM727" s="277"/>
      <c r="CN727" s="276"/>
      <c r="CO727" s="277"/>
      <c r="CP727" s="276"/>
      <c r="CQ727" s="277"/>
      <c r="CR727" s="276"/>
      <c r="CS727" s="276"/>
      <c r="CT727" s="277"/>
      <c r="CU727" s="276"/>
      <c r="CV727" s="276"/>
      <c r="CW727" s="277"/>
      <c r="CX727" s="276"/>
      <c r="CY727" s="276"/>
      <c r="CZ727" s="276"/>
      <c r="DA727" s="276"/>
      <c r="DB727" s="277"/>
      <c r="DC727" s="276"/>
      <c r="DD727" s="276"/>
      <c r="DE727" s="277"/>
      <c r="DF727" s="276"/>
      <c r="DG727" s="276"/>
      <c r="DH727" s="277"/>
      <c r="DI727" s="276"/>
      <c r="DJ727" s="276"/>
      <c r="DK727" s="276"/>
      <c r="DL727" s="276"/>
      <c r="DM727" s="277"/>
      <c r="DN727" s="276"/>
      <c r="DO727" s="276"/>
      <c r="DP727" s="277"/>
      <c r="DQ727" s="276"/>
      <c r="DR727" s="276"/>
      <c r="DS727" s="276"/>
      <c r="DT727" s="276"/>
      <c r="DU727" s="276"/>
      <c r="DV727" s="276"/>
      <c r="DW727" s="276"/>
      <c r="DX727" s="276"/>
      <c r="DY727" s="276"/>
      <c r="DZ727" s="276"/>
      <c r="EA727" s="276"/>
      <c r="EB727" s="276"/>
      <c r="EC727" s="276"/>
      <c r="ED727" s="276"/>
      <c r="EE727" s="276"/>
      <c r="EF727" s="276"/>
      <c r="EG727" s="276"/>
      <c r="EH727" s="276"/>
      <c r="EI727" s="276"/>
      <c r="EJ727" s="276"/>
      <c r="EK727" s="276"/>
      <c r="EL727" s="276"/>
      <c r="EM727" s="276"/>
      <c r="EN727" s="276"/>
      <c r="EO727" s="276"/>
      <c r="EP727" s="276"/>
      <c r="EQ727" s="276"/>
      <c r="ER727" s="276"/>
      <c r="ES727" s="276"/>
      <c r="ET727" s="276"/>
    </row>
    <row r="728" spans="41:150" x14ac:dyDescent="0.25">
      <c r="AO728" s="276"/>
      <c r="AP728" s="276"/>
      <c r="BS728" s="276"/>
      <c r="BT728" s="277"/>
      <c r="BU728" s="276"/>
      <c r="BV728" s="277"/>
      <c r="BW728" s="276"/>
      <c r="BX728" s="277"/>
      <c r="BY728" s="276"/>
      <c r="BZ728" s="276"/>
      <c r="CA728" s="277"/>
      <c r="CB728" s="276"/>
      <c r="CC728" s="276"/>
      <c r="CD728" s="276"/>
      <c r="CE728" s="276"/>
      <c r="CF728" s="276"/>
      <c r="CG728" s="276"/>
      <c r="CH728" s="276"/>
      <c r="CI728" s="277"/>
      <c r="CJ728" s="276"/>
      <c r="CK728" s="277"/>
      <c r="CL728" s="276"/>
      <c r="CM728" s="277"/>
      <c r="CN728" s="276"/>
      <c r="CO728" s="277"/>
      <c r="CP728" s="276"/>
      <c r="CQ728" s="277"/>
      <c r="CR728" s="276"/>
      <c r="CS728" s="276"/>
      <c r="CT728" s="277"/>
      <c r="CU728" s="276"/>
      <c r="CV728" s="276"/>
      <c r="CW728" s="277"/>
      <c r="CX728" s="276"/>
      <c r="CY728" s="276"/>
      <c r="CZ728" s="276"/>
      <c r="DA728" s="276"/>
      <c r="DB728" s="277"/>
      <c r="DC728" s="276"/>
      <c r="DD728" s="276"/>
      <c r="DE728" s="277"/>
      <c r="DF728" s="276"/>
      <c r="DG728" s="276"/>
      <c r="DH728" s="277"/>
      <c r="DI728" s="276"/>
      <c r="DJ728" s="276"/>
      <c r="DK728" s="276"/>
      <c r="DL728" s="276"/>
      <c r="DM728" s="277"/>
      <c r="DN728" s="276"/>
      <c r="DO728" s="276"/>
      <c r="DP728" s="277"/>
      <c r="DQ728" s="276"/>
      <c r="DR728" s="276"/>
      <c r="DS728" s="276"/>
      <c r="DT728" s="276"/>
      <c r="DU728" s="276"/>
      <c r="DV728" s="276"/>
      <c r="DW728" s="276"/>
      <c r="DX728" s="276"/>
      <c r="DY728" s="276"/>
      <c r="DZ728" s="276"/>
      <c r="EA728" s="276"/>
      <c r="EB728" s="276"/>
      <c r="EC728" s="276"/>
      <c r="ED728" s="276"/>
      <c r="EE728" s="276"/>
      <c r="EF728" s="276"/>
      <c r="EG728" s="276"/>
      <c r="EH728" s="276"/>
      <c r="EI728" s="276"/>
      <c r="EJ728" s="276"/>
      <c r="EK728" s="276"/>
      <c r="EL728" s="276"/>
      <c r="EM728" s="276"/>
      <c r="EN728" s="276"/>
      <c r="EO728" s="276"/>
      <c r="EP728" s="276"/>
      <c r="EQ728" s="276"/>
      <c r="ER728" s="276"/>
      <c r="ES728" s="276"/>
      <c r="ET728" s="276"/>
    </row>
    <row r="729" spans="41:150" x14ac:dyDescent="0.25">
      <c r="AO729" s="276"/>
      <c r="AP729" s="276"/>
      <c r="BS729" s="276"/>
      <c r="BT729" s="277"/>
      <c r="BU729" s="276"/>
      <c r="BV729" s="277"/>
      <c r="BW729" s="276"/>
      <c r="BX729" s="277"/>
      <c r="BY729" s="276"/>
      <c r="BZ729" s="276"/>
      <c r="CA729" s="277"/>
      <c r="CB729" s="276"/>
      <c r="CC729" s="276"/>
      <c r="CD729" s="276"/>
      <c r="CE729" s="276"/>
      <c r="CF729" s="276"/>
      <c r="CG729" s="276"/>
      <c r="CH729" s="276"/>
      <c r="CI729" s="277"/>
      <c r="CJ729" s="276"/>
      <c r="CK729" s="277"/>
      <c r="CL729" s="276"/>
      <c r="CM729" s="277"/>
      <c r="CN729" s="276"/>
      <c r="CO729" s="277"/>
      <c r="CP729" s="276"/>
      <c r="CQ729" s="277"/>
      <c r="CR729" s="276"/>
      <c r="CS729" s="276"/>
      <c r="CT729" s="277"/>
      <c r="CU729" s="276"/>
      <c r="CV729" s="276"/>
      <c r="CW729" s="277"/>
      <c r="CX729" s="276"/>
      <c r="CY729" s="276"/>
      <c r="CZ729" s="276"/>
      <c r="DA729" s="276"/>
      <c r="DB729" s="277"/>
      <c r="DC729" s="276"/>
      <c r="DD729" s="276"/>
      <c r="DE729" s="277"/>
      <c r="DF729" s="276"/>
      <c r="DG729" s="276"/>
      <c r="DH729" s="277"/>
      <c r="DI729" s="276"/>
      <c r="DJ729" s="276"/>
      <c r="DK729" s="276"/>
      <c r="DL729" s="276"/>
      <c r="DM729" s="277"/>
      <c r="DN729" s="276"/>
      <c r="DO729" s="276"/>
      <c r="DP729" s="277"/>
      <c r="DQ729" s="276"/>
      <c r="DR729" s="276"/>
      <c r="DS729" s="276"/>
      <c r="DT729" s="276"/>
      <c r="DU729" s="276"/>
      <c r="DV729" s="276"/>
      <c r="DW729" s="276"/>
      <c r="DX729" s="276"/>
      <c r="DY729" s="276"/>
      <c r="DZ729" s="276"/>
      <c r="EA729" s="276"/>
      <c r="EB729" s="276"/>
      <c r="EC729" s="276"/>
      <c r="ED729" s="276"/>
      <c r="EE729" s="276"/>
      <c r="EF729" s="276"/>
      <c r="EG729" s="276"/>
      <c r="EH729" s="276"/>
      <c r="EI729" s="276"/>
      <c r="EJ729" s="276"/>
      <c r="EK729" s="276"/>
      <c r="EL729" s="276"/>
      <c r="EM729" s="276"/>
      <c r="EN729" s="276"/>
      <c r="EO729" s="276"/>
      <c r="EP729" s="276"/>
      <c r="EQ729" s="276"/>
      <c r="ER729" s="276"/>
      <c r="ES729" s="276"/>
      <c r="ET729" s="276"/>
    </row>
    <row r="730" spans="41:150" x14ac:dyDescent="0.25">
      <c r="AO730" s="276"/>
      <c r="AP730" s="276"/>
      <c r="BS730" s="276"/>
      <c r="BT730" s="277"/>
      <c r="BU730" s="276"/>
      <c r="BV730" s="277"/>
      <c r="BW730" s="276"/>
      <c r="BX730" s="277"/>
      <c r="BY730" s="276"/>
      <c r="BZ730" s="276"/>
      <c r="CA730" s="277"/>
      <c r="CB730" s="276"/>
      <c r="CC730" s="276"/>
      <c r="CD730" s="276"/>
      <c r="CE730" s="276"/>
      <c r="CF730" s="276"/>
      <c r="CG730" s="276"/>
      <c r="CH730" s="276"/>
      <c r="CI730" s="277"/>
      <c r="CJ730" s="276"/>
      <c r="CK730" s="277"/>
      <c r="CL730" s="276"/>
      <c r="CM730" s="277"/>
      <c r="CN730" s="276"/>
      <c r="CO730" s="277"/>
      <c r="CP730" s="276"/>
      <c r="CQ730" s="277"/>
      <c r="CR730" s="276"/>
      <c r="CS730" s="276"/>
      <c r="CT730" s="277"/>
      <c r="CU730" s="276"/>
      <c r="CV730" s="276"/>
      <c r="CW730" s="277"/>
      <c r="CX730" s="276"/>
      <c r="CY730" s="276"/>
      <c r="CZ730" s="276"/>
      <c r="DA730" s="276"/>
      <c r="DB730" s="277"/>
      <c r="DC730" s="276"/>
      <c r="DD730" s="276"/>
      <c r="DE730" s="277"/>
      <c r="DF730" s="276"/>
      <c r="DG730" s="276"/>
      <c r="DH730" s="277"/>
      <c r="DI730" s="276"/>
      <c r="DJ730" s="276"/>
      <c r="DK730" s="276"/>
      <c r="DL730" s="276"/>
      <c r="DM730" s="277"/>
      <c r="DN730" s="276"/>
      <c r="DO730" s="276"/>
      <c r="DP730" s="277"/>
      <c r="DQ730" s="276"/>
      <c r="DR730" s="276"/>
      <c r="DS730" s="276"/>
      <c r="DT730" s="276"/>
      <c r="DU730" s="276"/>
      <c r="DV730" s="276"/>
      <c r="DW730" s="276"/>
      <c r="DX730" s="276"/>
      <c r="DY730" s="276"/>
      <c r="DZ730" s="276"/>
      <c r="EA730" s="276"/>
      <c r="EB730" s="276"/>
      <c r="EC730" s="276"/>
      <c r="ED730" s="276"/>
      <c r="EE730" s="276"/>
      <c r="EF730" s="276"/>
      <c r="EG730" s="276"/>
      <c r="EH730" s="276"/>
      <c r="EI730" s="276"/>
      <c r="EJ730" s="276"/>
      <c r="EK730" s="276"/>
      <c r="EL730" s="276"/>
      <c r="EM730" s="276"/>
      <c r="EN730" s="276"/>
      <c r="EO730" s="276"/>
      <c r="EP730" s="276"/>
      <c r="EQ730" s="276"/>
      <c r="ER730" s="276"/>
      <c r="ES730" s="276"/>
      <c r="ET730" s="276"/>
    </row>
    <row r="731" spans="41:150" x14ac:dyDescent="0.25">
      <c r="AO731" s="276"/>
      <c r="AP731" s="276"/>
      <c r="BS731" s="276"/>
      <c r="BT731" s="277"/>
      <c r="BU731" s="276"/>
      <c r="BV731" s="277"/>
      <c r="BW731" s="276"/>
      <c r="BX731" s="277"/>
      <c r="BY731" s="276"/>
      <c r="BZ731" s="276"/>
      <c r="CA731" s="277"/>
      <c r="CB731" s="276"/>
      <c r="CC731" s="276"/>
      <c r="CD731" s="276"/>
      <c r="CE731" s="276"/>
      <c r="CF731" s="276"/>
      <c r="CG731" s="276"/>
      <c r="CH731" s="276"/>
      <c r="CI731" s="277"/>
      <c r="CJ731" s="276"/>
      <c r="CK731" s="277"/>
      <c r="CL731" s="276"/>
      <c r="CM731" s="277"/>
      <c r="CN731" s="276"/>
      <c r="CO731" s="277"/>
      <c r="CP731" s="276"/>
      <c r="CQ731" s="277"/>
      <c r="CR731" s="276"/>
      <c r="CS731" s="276"/>
      <c r="CT731" s="277"/>
      <c r="CU731" s="276"/>
      <c r="CV731" s="276"/>
      <c r="CW731" s="277"/>
      <c r="CX731" s="276"/>
      <c r="CY731" s="276"/>
      <c r="CZ731" s="276"/>
      <c r="DA731" s="276"/>
      <c r="DB731" s="277"/>
      <c r="DC731" s="276"/>
      <c r="DD731" s="276"/>
      <c r="DE731" s="277"/>
      <c r="DF731" s="276"/>
      <c r="DG731" s="276"/>
      <c r="DH731" s="277"/>
      <c r="DI731" s="276"/>
      <c r="DJ731" s="276"/>
      <c r="DK731" s="276"/>
      <c r="DL731" s="276"/>
      <c r="DM731" s="277"/>
      <c r="DN731" s="276"/>
      <c r="DO731" s="276"/>
      <c r="DP731" s="277"/>
      <c r="DQ731" s="276"/>
      <c r="DR731" s="276"/>
      <c r="DS731" s="276"/>
      <c r="DT731" s="276"/>
      <c r="DU731" s="276"/>
      <c r="DV731" s="276"/>
      <c r="DW731" s="276"/>
      <c r="DX731" s="276"/>
      <c r="DY731" s="276"/>
      <c r="DZ731" s="276"/>
      <c r="EA731" s="276"/>
      <c r="EB731" s="276"/>
      <c r="EC731" s="276"/>
      <c r="ED731" s="276"/>
      <c r="EE731" s="276"/>
      <c r="EF731" s="276"/>
      <c r="EG731" s="276"/>
      <c r="EH731" s="276"/>
      <c r="EI731" s="276"/>
      <c r="EJ731" s="276"/>
      <c r="EK731" s="276"/>
      <c r="EL731" s="276"/>
      <c r="EM731" s="276"/>
      <c r="EN731" s="276"/>
      <c r="EO731" s="276"/>
      <c r="EP731" s="276"/>
      <c r="EQ731" s="276"/>
      <c r="ER731" s="276"/>
      <c r="ES731" s="276"/>
      <c r="ET731" s="276"/>
    </row>
    <row r="732" spans="41:150" x14ac:dyDescent="0.25">
      <c r="AO732" s="276"/>
      <c r="AP732" s="276"/>
      <c r="BS732" s="276"/>
      <c r="BT732" s="277"/>
      <c r="BU732" s="276"/>
      <c r="BV732" s="277"/>
      <c r="BW732" s="276"/>
      <c r="BX732" s="277"/>
      <c r="BY732" s="276"/>
      <c r="BZ732" s="276"/>
      <c r="CA732" s="277"/>
      <c r="CB732" s="276"/>
      <c r="CC732" s="276"/>
      <c r="CD732" s="276"/>
      <c r="CE732" s="276"/>
      <c r="CF732" s="276"/>
      <c r="CG732" s="276"/>
      <c r="CH732" s="276"/>
      <c r="CI732" s="277"/>
      <c r="CJ732" s="276"/>
      <c r="CK732" s="277"/>
      <c r="CL732" s="276"/>
      <c r="CM732" s="277"/>
      <c r="CN732" s="276"/>
      <c r="CO732" s="277"/>
      <c r="CP732" s="276"/>
      <c r="CQ732" s="277"/>
      <c r="CR732" s="276"/>
      <c r="CS732" s="276"/>
      <c r="CT732" s="277"/>
      <c r="CU732" s="276"/>
      <c r="CV732" s="276"/>
      <c r="CW732" s="277"/>
      <c r="CX732" s="276"/>
      <c r="CY732" s="276"/>
      <c r="CZ732" s="276"/>
      <c r="DA732" s="276"/>
      <c r="DB732" s="277"/>
      <c r="DC732" s="276"/>
      <c r="DD732" s="276"/>
      <c r="DE732" s="277"/>
      <c r="DF732" s="276"/>
      <c r="DG732" s="276"/>
      <c r="DH732" s="277"/>
      <c r="DI732" s="276"/>
      <c r="DJ732" s="276"/>
      <c r="DK732" s="276"/>
      <c r="DL732" s="276"/>
      <c r="DM732" s="277"/>
      <c r="DN732" s="276"/>
      <c r="DO732" s="276"/>
      <c r="DP732" s="277"/>
      <c r="DQ732" s="276"/>
      <c r="DR732" s="276"/>
      <c r="DS732" s="276"/>
      <c r="DT732" s="276"/>
      <c r="DU732" s="276"/>
      <c r="DV732" s="276"/>
      <c r="DW732" s="276"/>
      <c r="DX732" s="276"/>
      <c r="DY732" s="276"/>
      <c r="DZ732" s="276"/>
      <c r="EA732" s="276"/>
      <c r="EB732" s="276"/>
      <c r="EC732" s="276"/>
      <c r="ED732" s="276"/>
      <c r="EE732" s="276"/>
      <c r="EF732" s="276"/>
      <c r="EG732" s="276"/>
      <c r="EH732" s="276"/>
      <c r="EI732" s="276"/>
      <c r="EJ732" s="276"/>
      <c r="EK732" s="276"/>
      <c r="EL732" s="276"/>
      <c r="EM732" s="276"/>
      <c r="EN732" s="276"/>
      <c r="EO732" s="276"/>
      <c r="EP732" s="276"/>
      <c r="EQ732" s="276"/>
      <c r="ER732" s="276"/>
      <c r="ES732" s="276"/>
      <c r="ET732" s="276"/>
    </row>
    <row r="733" spans="41:150" x14ac:dyDescent="0.25">
      <c r="AO733" s="276"/>
      <c r="AP733" s="276"/>
      <c r="BS733" s="276"/>
      <c r="BT733" s="277"/>
      <c r="BU733" s="276"/>
      <c r="BV733" s="277"/>
      <c r="BW733" s="276"/>
      <c r="BX733" s="277"/>
      <c r="BY733" s="276"/>
      <c r="BZ733" s="276"/>
      <c r="CA733" s="277"/>
      <c r="CB733" s="276"/>
      <c r="CC733" s="276"/>
      <c r="CD733" s="276"/>
      <c r="CE733" s="276"/>
      <c r="CF733" s="276"/>
      <c r="CG733" s="276"/>
      <c r="CH733" s="276"/>
      <c r="CI733" s="277"/>
      <c r="CJ733" s="276"/>
      <c r="CK733" s="277"/>
      <c r="CL733" s="276"/>
      <c r="CM733" s="277"/>
      <c r="CN733" s="276"/>
      <c r="CO733" s="277"/>
      <c r="CP733" s="276"/>
      <c r="CQ733" s="277"/>
      <c r="CR733" s="276"/>
      <c r="CS733" s="276"/>
      <c r="CT733" s="277"/>
      <c r="CU733" s="276"/>
      <c r="CV733" s="276"/>
      <c r="CW733" s="277"/>
      <c r="CX733" s="276"/>
      <c r="CY733" s="276"/>
      <c r="CZ733" s="276"/>
      <c r="DA733" s="276"/>
      <c r="DB733" s="277"/>
      <c r="DC733" s="276"/>
      <c r="DD733" s="276"/>
      <c r="DE733" s="277"/>
      <c r="DF733" s="276"/>
      <c r="DG733" s="276"/>
      <c r="DH733" s="277"/>
      <c r="DI733" s="276"/>
      <c r="DJ733" s="276"/>
      <c r="DK733" s="276"/>
      <c r="DL733" s="276"/>
      <c r="DM733" s="277"/>
      <c r="DN733" s="276"/>
      <c r="DO733" s="276"/>
      <c r="DP733" s="277"/>
      <c r="DQ733" s="276"/>
      <c r="DR733" s="276"/>
      <c r="DS733" s="276"/>
      <c r="DT733" s="276"/>
      <c r="DU733" s="276"/>
      <c r="DV733" s="276"/>
      <c r="DW733" s="276"/>
      <c r="DX733" s="276"/>
      <c r="DY733" s="276"/>
      <c r="DZ733" s="276"/>
      <c r="EA733" s="276"/>
      <c r="EB733" s="276"/>
      <c r="EC733" s="276"/>
      <c r="ED733" s="276"/>
      <c r="EE733" s="276"/>
      <c r="EF733" s="276"/>
      <c r="EG733" s="276"/>
      <c r="EH733" s="276"/>
      <c r="EI733" s="276"/>
      <c r="EJ733" s="276"/>
      <c r="EK733" s="276"/>
      <c r="EL733" s="276"/>
      <c r="EM733" s="276"/>
      <c r="EN733" s="276"/>
      <c r="EO733" s="276"/>
      <c r="EP733" s="276"/>
      <c r="EQ733" s="276"/>
      <c r="ER733" s="276"/>
      <c r="ES733" s="276"/>
      <c r="ET733" s="276"/>
    </row>
    <row r="734" spans="41:150" x14ac:dyDescent="0.25">
      <c r="AO734" s="276"/>
      <c r="AP734" s="276"/>
      <c r="BS734" s="276"/>
      <c r="BT734" s="277"/>
      <c r="BU734" s="276"/>
      <c r="BV734" s="277"/>
      <c r="BW734" s="276"/>
      <c r="BX734" s="277"/>
      <c r="BY734" s="276"/>
      <c r="BZ734" s="276"/>
      <c r="CA734" s="277"/>
      <c r="CB734" s="276"/>
      <c r="CC734" s="276"/>
      <c r="CD734" s="276"/>
      <c r="CE734" s="276"/>
      <c r="CF734" s="276"/>
      <c r="CG734" s="276"/>
      <c r="CH734" s="276"/>
      <c r="CI734" s="277"/>
      <c r="CJ734" s="276"/>
      <c r="CK734" s="277"/>
      <c r="CL734" s="276"/>
      <c r="CM734" s="277"/>
      <c r="CN734" s="276"/>
      <c r="CO734" s="277"/>
      <c r="CP734" s="276"/>
      <c r="CQ734" s="277"/>
      <c r="CR734" s="276"/>
      <c r="CS734" s="276"/>
      <c r="CT734" s="277"/>
      <c r="CU734" s="276"/>
      <c r="CV734" s="276"/>
      <c r="CW734" s="277"/>
      <c r="CX734" s="276"/>
      <c r="CY734" s="276"/>
      <c r="CZ734" s="276"/>
      <c r="DA734" s="276"/>
      <c r="DB734" s="277"/>
      <c r="DC734" s="276"/>
      <c r="DD734" s="276"/>
      <c r="DE734" s="277"/>
      <c r="DF734" s="276"/>
      <c r="DG734" s="276"/>
      <c r="DH734" s="277"/>
      <c r="DI734" s="276"/>
      <c r="DJ734" s="276"/>
      <c r="DK734" s="276"/>
      <c r="DL734" s="276"/>
      <c r="DM734" s="277"/>
      <c r="DN734" s="276"/>
      <c r="DO734" s="276"/>
      <c r="DP734" s="277"/>
      <c r="DQ734" s="276"/>
      <c r="DR734" s="276"/>
      <c r="DS734" s="276"/>
      <c r="DT734" s="276"/>
      <c r="DU734" s="276"/>
      <c r="DV734" s="276"/>
      <c r="DW734" s="276"/>
      <c r="DX734" s="276"/>
      <c r="DY734" s="276"/>
      <c r="DZ734" s="276"/>
      <c r="EA734" s="276"/>
      <c r="EB734" s="276"/>
      <c r="EC734" s="276"/>
      <c r="ED734" s="276"/>
      <c r="EE734" s="276"/>
      <c r="EF734" s="276"/>
      <c r="EG734" s="276"/>
      <c r="EH734" s="276"/>
      <c r="EI734" s="276"/>
      <c r="EJ734" s="276"/>
      <c r="EK734" s="276"/>
      <c r="EL734" s="276"/>
      <c r="EM734" s="276"/>
      <c r="EN734" s="276"/>
      <c r="EO734" s="276"/>
      <c r="EP734" s="276"/>
      <c r="EQ734" s="276"/>
      <c r="ER734" s="276"/>
      <c r="ES734" s="276"/>
      <c r="ET734" s="276"/>
    </row>
    <row r="735" spans="41:150" x14ac:dyDescent="0.25">
      <c r="AO735" s="276"/>
      <c r="AP735" s="276"/>
      <c r="BS735" s="276"/>
      <c r="BT735" s="277"/>
      <c r="BU735" s="276"/>
      <c r="BV735" s="277"/>
      <c r="BW735" s="276"/>
      <c r="BX735" s="277"/>
      <c r="BY735" s="276"/>
      <c r="BZ735" s="276"/>
      <c r="CA735" s="277"/>
      <c r="CB735" s="276"/>
      <c r="CC735" s="276"/>
      <c r="CD735" s="276"/>
      <c r="CE735" s="276"/>
      <c r="CF735" s="276"/>
      <c r="CG735" s="276"/>
      <c r="CH735" s="276"/>
      <c r="CI735" s="277"/>
      <c r="CJ735" s="276"/>
      <c r="CK735" s="277"/>
      <c r="CL735" s="276"/>
      <c r="CM735" s="277"/>
      <c r="CN735" s="276"/>
      <c r="CO735" s="277"/>
      <c r="CP735" s="276"/>
      <c r="CQ735" s="277"/>
      <c r="CR735" s="276"/>
      <c r="CS735" s="276"/>
      <c r="CT735" s="277"/>
      <c r="CU735" s="276"/>
      <c r="CV735" s="276"/>
      <c r="CW735" s="277"/>
      <c r="CX735" s="276"/>
      <c r="CY735" s="276"/>
      <c r="CZ735" s="276"/>
      <c r="DA735" s="276"/>
      <c r="DB735" s="277"/>
      <c r="DC735" s="276"/>
      <c r="DD735" s="276"/>
      <c r="DE735" s="277"/>
      <c r="DF735" s="276"/>
      <c r="DG735" s="276"/>
      <c r="DH735" s="277"/>
      <c r="DI735" s="276"/>
      <c r="DJ735" s="276"/>
      <c r="DK735" s="276"/>
      <c r="DL735" s="276"/>
      <c r="DM735" s="277"/>
      <c r="DN735" s="276"/>
      <c r="DO735" s="276"/>
      <c r="DP735" s="277"/>
      <c r="DQ735" s="276"/>
      <c r="DR735" s="276"/>
      <c r="DS735" s="276"/>
      <c r="DT735" s="276"/>
      <c r="DU735" s="276"/>
      <c r="DV735" s="276"/>
      <c r="DW735" s="276"/>
      <c r="DX735" s="276"/>
      <c r="DY735" s="276"/>
      <c r="DZ735" s="276"/>
      <c r="EA735" s="276"/>
      <c r="EB735" s="276"/>
      <c r="EC735" s="276"/>
      <c r="ED735" s="276"/>
      <c r="EE735" s="276"/>
      <c r="EF735" s="276"/>
      <c r="EG735" s="276"/>
      <c r="EH735" s="276"/>
      <c r="EI735" s="276"/>
      <c r="EJ735" s="276"/>
      <c r="EK735" s="276"/>
      <c r="EL735" s="276"/>
      <c r="EM735" s="276"/>
      <c r="EN735" s="276"/>
      <c r="EO735" s="276"/>
      <c r="EP735" s="276"/>
      <c r="EQ735" s="276"/>
      <c r="ER735" s="276"/>
      <c r="ES735" s="276"/>
      <c r="ET735" s="276"/>
    </row>
    <row r="736" spans="41:150" x14ac:dyDescent="0.25">
      <c r="AO736" s="276"/>
      <c r="AP736" s="276"/>
      <c r="BS736" s="276"/>
      <c r="BT736" s="277"/>
      <c r="BU736" s="276"/>
      <c r="BV736" s="277"/>
      <c r="BW736" s="276"/>
      <c r="BX736" s="277"/>
      <c r="BY736" s="276"/>
      <c r="BZ736" s="276"/>
      <c r="CA736" s="277"/>
      <c r="CB736" s="276"/>
      <c r="CC736" s="276"/>
      <c r="CD736" s="276"/>
      <c r="CE736" s="276"/>
      <c r="CF736" s="276"/>
      <c r="CG736" s="276"/>
      <c r="CH736" s="276"/>
      <c r="CI736" s="277"/>
      <c r="CJ736" s="276"/>
      <c r="CK736" s="277"/>
      <c r="CL736" s="276"/>
      <c r="CM736" s="277"/>
      <c r="CN736" s="276"/>
      <c r="CO736" s="277"/>
      <c r="CP736" s="276"/>
      <c r="CQ736" s="277"/>
      <c r="CR736" s="276"/>
      <c r="CS736" s="276"/>
      <c r="CT736" s="277"/>
      <c r="CU736" s="276"/>
      <c r="CV736" s="276"/>
      <c r="CW736" s="277"/>
      <c r="CX736" s="276"/>
      <c r="CY736" s="276"/>
      <c r="CZ736" s="276"/>
      <c r="DA736" s="276"/>
      <c r="DB736" s="277"/>
      <c r="DC736" s="276"/>
      <c r="DD736" s="276"/>
      <c r="DE736" s="277"/>
      <c r="DF736" s="276"/>
      <c r="DG736" s="276"/>
      <c r="DH736" s="277"/>
      <c r="DI736" s="276"/>
      <c r="DJ736" s="276"/>
      <c r="DK736" s="276"/>
      <c r="DL736" s="276"/>
      <c r="DM736" s="277"/>
      <c r="DN736" s="276"/>
      <c r="DO736" s="276"/>
      <c r="DP736" s="277"/>
      <c r="DQ736" s="276"/>
      <c r="DR736" s="276"/>
      <c r="DS736" s="276"/>
      <c r="DT736" s="276"/>
      <c r="DU736" s="276"/>
      <c r="DV736" s="276"/>
      <c r="DW736" s="276"/>
      <c r="DX736" s="276"/>
      <c r="DY736" s="276"/>
      <c r="DZ736" s="276"/>
      <c r="EA736" s="276"/>
      <c r="EB736" s="276"/>
      <c r="EC736" s="276"/>
      <c r="ED736" s="276"/>
      <c r="EE736" s="276"/>
      <c r="EF736" s="276"/>
      <c r="EG736" s="276"/>
      <c r="EH736" s="276"/>
      <c r="EI736" s="276"/>
      <c r="EJ736" s="276"/>
      <c r="EK736" s="276"/>
      <c r="EL736" s="276"/>
      <c r="EM736" s="276"/>
      <c r="EN736" s="276"/>
      <c r="EO736" s="276"/>
      <c r="EP736" s="276"/>
      <c r="EQ736" s="276"/>
      <c r="ER736" s="276"/>
      <c r="ES736" s="276"/>
      <c r="ET736" s="276"/>
    </row>
    <row r="737" spans="41:150" x14ac:dyDescent="0.25">
      <c r="AO737" s="276"/>
      <c r="AP737" s="276"/>
      <c r="BS737" s="276"/>
      <c r="BT737" s="277"/>
      <c r="BU737" s="276"/>
      <c r="BV737" s="277"/>
      <c r="BW737" s="276"/>
      <c r="BX737" s="277"/>
      <c r="BY737" s="276"/>
      <c r="BZ737" s="276"/>
      <c r="CA737" s="277"/>
      <c r="CB737" s="276"/>
      <c r="CC737" s="276"/>
      <c r="CD737" s="276"/>
      <c r="CE737" s="276"/>
      <c r="CF737" s="276"/>
      <c r="CG737" s="276"/>
      <c r="CH737" s="276"/>
      <c r="CI737" s="277"/>
      <c r="CJ737" s="276"/>
      <c r="CK737" s="277"/>
      <c r="CL737" s="276"/>
      <c r="CM737" s="277"/>
      <c r="CN737" s="276"/>
      <c r="CO737" s="277"/>
      <c r="CP737" s="276"/>
      <c r="CQ737" s="277"/>
      <c r="CR737" s="276"/>
      <c r="CS737" s="276"/>
      <c r="CT737" s="277"/>
      <c r="CU737" s="276"/>
      <c r="CV737" s="276"/>
      <c r="CW737" s="277"/>
      <c r="CX737" s="276"/>
      <c r="CY737" s="276"/>
      <c r="CZ737" s="276"/>
      <c r="DA737" s="276"/>
      <c r="DB737" s="277"/>
      <c r="DC737" s="276"/>
      <c r="DD737" s="276"/>
      <c r="DE737" s="277"/>
      <c r="DF737" s="276"/>
      <c r="DG737" s="276"/>
      <c r="DH737" s="277"/>
      <c r="DI737" s="276"/>
      <c r="DJ737" s="276"/>
      <c r="DK737" s="276"/>
      <c r="DL737" s="276"/>
      <c r="DM737" s="277"/>
      <c r="DN737" s="276"/>
      <c r="DO737" s="276"/>
      <c r="DP737" s="277"/>
      <c r="DQ737" s="276"/>
      <c r="DR737" s="276"/>
      <c r="DS737" s="276"/>
      <c r="DT737" s="276"/>
      <c r="DU737" s="276"/>
      <c r="DV737" s="276"/>
      <c r="DW737" s="276"/>
      <c r="DX737" s="276"/>
      <c r="DY737" s="276"/>
      <c r="DZ737" s="276"/>
      <c r="EA737" s="276"/>
      <c r="EB737" s="276"/>
      <c r="EC737" s="276"/>
      <c r="ED737" s="276"/>
      <c r="EE737" s="276"/>
      <c r="EF737" s="276"/>
      <c r="EG737" s="276"/>
      <c r="EH737" s="276"/>
      <c r="EI737" s="276"/>
      <c r="EJ737" s="276"/>
      <c r="EK737" s="276"/>
      <c r="EL737" s="276"/>
      <c r="EM737" s="276"/>
      <c r="EN737" s="276"/>
      <c r="EO737" s="276"/>
      <c r="EP737" s="276"/>
      <c r="EQ737" s="276"/>
      <c r="ER737" s="276"/>
      <c r="ES737" s="276"/>
      <c r="ET737" s="276"/>
    </row>
    <row r="738" spans="41:150" x14ac:dyDescent="0.25">
      <c r="AO738" s="276"/>
      <c r="AP738" s="276"/>
      <c r="BS738" s="276"/>
      <c r="BT738" s="277"/>
      <c r="BU738" s="276"/>
      <c r="BV738" s="277"/>
      <c r="BW738" s="276"/>
      <c r="BX738" s="277"/>
      <c r="BY738" s="276"/>
      <c r="BZ738" s="276"/>
      <c r="CA738" s="277"/>
      <c r="CB738" s="276"/>
      <c r="CC738" s="276"/>
      <c r="CD738" s="276"/>
      <c r="CE738" s="276"/>
      <c r="CF738" s="276"/>
      <c r="CG738" s="276"/>
      <c r="CH738" s="276"/>
      <c r="CI738" s="277"/>
      <c r="CJ738" s="276"/>
      <c r="CK738" s="277"/>
      <c r="CL738" s="276"/>
      <c r="CM738" s="277"/>
      <c r="CN738" s="276"/>
      <c r="CO738" s="277"/>
      <c r="CP738" s="276"/>
      <c r="CQ738" s="277"/>
      <c r="CR738" s="276"/>
      <c r="CS738" s="276"/>
      <c r="CT738" s="277"/>
      <c r="CU738" s="276"/>
      <c r="CV738" s="276"/>
      <c r="CW738" s="277"/>
      <c r="CX738" s="276"/>
      <c r="CY738" s="276"/>
      <c r="CZ738" s="276"/>
      <c r="DA738" s="276"/>
      <c r="DB738" s="277"/>
      <c r="DC738" s="276"/>
      <c r="DD738" s="276"/>
      <c r="DE738" s="277"/>
      <c r="DF738" s="276"/>
      <c r="DG738" s="276"/>
      <c r="DH738" s="277"/>
      <c r="DI738" s="276"/>
      <c r="DJ738" s="276"/>
      <c r="DK738" s="276"/>
      <c r="DL738" s="276"/>
      <c r="DM738" s="277"/>
      <c r="DN738" s="276"/>
      <c r="DO738" s="276"/>
      <c r="DP738" s="277"/>
      <c r="DQ738" s="276"/>
      <c r="DR738" s="276"/>
      <c r="DS738" s="276"/>
      <c r="DT738" s="276"/>
      <c r="DU738" s="276"/>
      <c r="DV738" s="276"/>
      <c r="DW738" s="276"/>
      <c r="DX738" s="276"/>
      <c r="DY738" s="276"/>
      <c r="DZ738" s="276"/>
      <c r="EA738" s="276"/>
      <c r="EB738" s="276"/>
      <c r="EC738" s="276"/>
      <c r="ED738" s="276"/>
      <c r="EE738" s="276"/>
      <c r="EF738" s="276"/>
      <c r="EG738" s="276"/>
      <c r="EH738" s="276"/>
      <c r="EI738" s="276"/>
      <c r="EJ738" s="276"/>
      <c r="EK738" s="276"/>
      <c r="EL738" s="276"/>
      <c r="EM738" s="276"/>
      <c r="EN738" s="276"/>
      <c r="EO738" s="276"/>
      <c r="EP738" s="276"/>
      <c r="EQ738" s="276"/>
      <c r="ER738" s="276"/>
      <c r="ES738" s="276"/>
      <c r="ET738" s="276"/>
    </row>
    <row r="739" spans="41:150" x14ac:dyDescent="0.25">
      <c r="AO739" s="276"/>
      <c r="AP739" s="276"/>
      <c r="BS739" s="276"/>
      <c r="BT739" s="277"/>
      <c r="BU739" s="276"/>
      <c r="BV739" s="277"/>
      <c r="BW739" s="276"/>
      <c r="BX739" s="277"/>
      <c r="BY739" s="276"/>
      <c r="BZ739" s="276"/>
      <c r="CA739" s="277"/>
      <c r="CB739" s="276"/>
      <c r="CC739" s="276"/>
      <c r="CD739" s="276"/>
      <c r="CE739" s="276"/>
      <c r="CF739" s="276"/>
      <c r="CG739" s="276"/>
      <c r="CH739" s="276"/>
      <c r="CI739" s="277"/>
      <c r="CJ739" s="276"/>
      <c r="CK739" s="277"/>
      <c r="CL739" s="276"/>
      <c r="CM739" s="277"/>
      <c r="CN739" s="276"/>
      <c r="CO739" s="277"/>
      <c r="CP739" s="276"/>
      <c r="CQ739" s="277"/>
      <c r="CR739" s="276"/>
      <c r="CS739" s="276"/>
      <c r="CT739" s="277"/>
      <c r="CU739" s="276"/>
      <c r="CV739" s="276"/>
      <c r="CW739" s="277"/>
      <c r="CX739" s="276"/>
      <c r="CY739" s="276"/>
      <c r="CZ739" s="276"/>
      <c r="DA739" s="276"/>
      <c r="DB739" s="277"/>
      <c r="DC739" s="276"/>
      <c r="DD739" s="276"/>
      <c r="DE739" s="277"/>
      <c r="DF739" s="276"/>
      <c r="DG739" s="276"/>
      <c r="DH739" s="277"/>
      <c r="DI739" s="276"/>
      <c r="DJ739" s="276"/>
      <c r="DK739" s="276"/>
      <c r="DL739" s="276"/>
      <c r="DM739" s="277"/>
      <c r="DN739" s="276"/>
      <c r="DO739" s="276"/>
      <c r="DP739" s="277"/>
      <c r="DQ739" s="276"/>
      <c r="DR739" s="276"/>
      <c r="DS739" s="276"/>
      <c r="DT739" s="276"/>
      <c r="DU739" s="276"/>
      <c r="DV739" s="276"/>
      <c r="DW739" s="276"/>
      <c r="DX739" s="276"/>
      <c r="DY739" s="276"/>
      <c r="DZ739" s="276"/>
      <c r="EA739" s="276"/>
      <c r="EB739" s="276"/>
      <c r="EC739" s="276"/>
      <c r="ED739" s="276"/>
      <c r="EE739" s="276"/>
      <c r="EF739" s="276"/>
      <c r="EG739" s="276"/>
      <c r="EH739" s="276"/>
      <c r="EI739" s="276"/>
      <c r="EJ739" s="276"/>
      <c r="EK739" s="276"/>
      <c r="EL739" s="276"/>
      <c r="EM739" s="276"/>
      <c r="EN739" s="276"/>
      <c r="EO739" s="276"/>
      <c r="EP739" s="276"/>
      <c r="EQ739" s="276"/>
      <c r="ER739" s="276"/>
      <c r="ES739" s="276"/>
      <c r="ET739" s="276"/>
    </row>
    <row r="740" spans="41:150" x14ac:dyDescent="0.25">
      <c r="AO740" s="276"/>
      <c r="AP740" s="276"/>
      <c r="BS740" s="276"/>
      <c r="BT740" s="277"/>
      <c r="BU740" s="276"/>
      <c r="BV740" s="277"/>
      <c r="BW740" s="276"/>
      <c r="BX740" s="277"/>
      <c r="BY740" s="276"/>
      <c r="BZ740" s="276"/>
      <c r="CA740" s="277"/>
      <c r="CB740" s="276"/>
      <c r="CC740" s="276"/>
      <c r="CD740" s="276"/>
      <c r="CE740" s="276"/>
      <c r="CF740" s="276"/>
      <c r="CG740" s="276"/>
      <c r="CH740" s="276"/>
      <c r="CI740" s="277"/>
      <c r="CJ740" s="276"/>
      <c r="CK740" s="277"/>
      <c r="CL740" s="276"/>
      <c r="CM740" s="277"/>
      <c r="CN740" s="276"/>
      <c r="CO740" s="277"/>
      <c r="CP740" s="276"/>
      <c r="CQ740" s="277"/>
      <c r="CR740" s="276"/>
      <c r="CS740" s="276"/>
      <c r="CT740" s="277"/>
      <c r="CU740" s="276"/>
      <c r="CV740" s="276"/>
      <c r="CW740" s="277"/>
      <c r="CX740" s="276"/>
      <c r="CY740" s="276"/>
      <c r="CZ740" s="276"/>
      <c r="DA740" s="276"/>
      <c r="DB740" s="277"/>
      <c r="DC740" s="276"/>
      <c r="DD740" s="276"/>
      <c r="DE740" s="277"/>
      <c r="DF740" s="276"/>
      <c r="DG740" s="276"/>
      <c r="DH740" s="277"/>
      <c r="DI740" s="276"/>
      <c r="DJ740" s="276"/>
      <c r="DK740" s="276"/>
      <c r="DL740" s="276"/>
      <c r="DM740" s="277"/>
      <c r="DN740" s="276"/>
      <c r="DO740" s="276"/>
      <c r="DP740" s="277"/>
      <c r="DQ740" s="276"/>
      <c r="DR740" s="276"/>
      <c r="DS740" s="276"/>
      <c r="DT740" s="276"/>
      <c r="DU740" s="276"/>
      <c r="DV740" s="276"/>
      <c r="DW740" s="276"/>
      <c r="DX740" s="276"/>
      <c r="DY740" s="276"/>
      <c r="DZ740" s="276"/>
      <c r="EA740" s="276"/>
      <c r="EB740" s="276"/>
      <c r="EC740" s="276"/>
      <c r="ED740" s="276"/>
      <c r="EE740" s="276"/>
      <c r="EF740" s="276"/>
      <c r="EG740" s="276"/>
      <c r="EH740" s="276"/>
      <c r="EI740" s="276"/>
      <c r="EJ740" s="276"/>
      <c r="EK740" s="276"/>
      <c r="EL740" s="276"/>
      <c r="EM740" s="276"/>
      <c r="EN740" s="276"/>
      <c r="EO740" s="276"/>
      <c r="EP740" s="276"/>
      <c r="EQ740" s="276"/>
      <c r="ER740" s="276"/>
      <c r="ES740" s="276"/>
      <c r="ET740" s="276"/>
    </row>
    <row r="741" spans="41:150" x14ac:dyDescent="0.25">
      <c r="AO741" s="276"/>
      <c r="AP741" s="276"/>
      <c r="BS741" s="276"/>
      <c r="BT741" s="277"/>
      <c r="BU741" s="276"/>
      <c r="BV741" s="277"/>
      <c r="BW741" s="276"/>
      <c r="BX741" s="277"/>
      <c r="BY741" s="276"/>
      <c r="BZ741" s="276"/>
      <c r="CA741" s="277"/>
      <c r="CB741" s="276"/>
      <c r="CC741" s="276"/>
      <c r="CD741" s="276"/>
      <c r="CE741" s="276"/>
      <c r="CF741" s="276"/>
      <c r="CG741" s="276"/>
      <c r="CH741" s="276"/>
      <c r="CI741" s="277"/>
      <c r="CJ741" s="276"/>
      <c r="CK741" s="277"/>
      <c r="CL741" s="276"/>
      <c r="CM741" s="277"/>
      <c r="CN741" s="276"/>
      <c r="CO741" s="277"/>
      <c r="CP741" s="276"/>
      <c r="CQ741" s="277"/>
      <c r="CR741" s="276"/>
      <c r="CS741" s="276"/>
      <c r="CT741" s="277"/>
      <c r="CU741" s="276"/>
      <c r="CV741" s="276"/>
      <c r="CW741" s="277"/>
      <c r="CX741" s="276"/>
      <c r="CY741" s="276"/>
      <c r="CZ741" s="276"/>
      <c r="DA741" s="276"/>
      <c r="DB741" s="277"/>
      <c r="DC741" s="276"/>
      <c r="DD741" s="276"/>
      <c r="DE741" s="277"/>
      <c r="DF741" s="276"/>
      <c r="DG741" s="276"/>
      <c r="DH741" s="277"/>
      <c r="DI741" s="276"/>
      <c r="DJ741" s="276"/>
      <c r="DK741" s="276"/>
      <c r="DL741" s="276"/>
      <c r="DM741" s="277"/>
      <c r="DN741" s="276"/>
      <c r="DO741" s="276"/>
      <c r="DP741" s="277"/>
      <c r="DQ741" s="276"/>
      <c r="DR741" s="276"/>
      <c r="DS741" s="276"/>
      <c r="DT741" s="276"/>
      <c r="DU741" s="276"/>
      <c r="DV741" s="276"/>
      <c r="DW741" s="276"/>
      <c r="DX741" s="276"/>
      <c r="DY741" s="276"/>
      <c r="DZ741" s="276"/>
      <c r="EA741" s="276"/>
      <c r="EB741" s="276"/>
      <c r="EC741" s="276"/>
      <c r="ED741" s="276"/>
      <c r="EE741" s="276"/>
      <c r="EF741" s="276"/>
      <c r="EG741" s="276"/>
      <c r="EH741" s="276"/>
      <c r="EI741" s="276"/>
      <c r="EJ741" s="276"/>
      <c r="EK741" s="276"/>
      <c r="EL741" s="276"/>
      <c r="EM741" s="276"/>
      <c r="EN741" s="276"/>
      <c r="EO741" s="276"/>
      <c r="EP741" s="276"/>
      <c r="EQ741" s="276"/>
      <c r="ER741" s="276"/>
      <c r="ES741" s="276"/>
      <c r="ET741" s="276"/>
    </row>
    <row r="742" spans="41:150" x14ac:dyDescent="0.25">
      <c r="AO742" s="276"/>
      <c r="AP742" s="276"/>
      <c r="BS742" s="276"/>
      <c r="BT742" s="277"/>
      <c r="BU742" s="276"/>
      <c r="BV742" s="277"/>
      <c r="BW742" s="276"/>
      <c r="BX742" s="277"/>
      <c r="BY742" s="276"/>
      <c r="BZ742" s="276"/>
      <c r="CA742" s="277"/>
      <c r="CB742" s="276"/>
      <c r="CC742" s="276"/>
      <c r="CD742" s="276"/>
      <c r="CE742" s="276"/>
      <c r="CF742" s="276"/>
      <c r="CG742" s="276"/>
      <c r="CH742" s="276"/>
      <c r="CI742" s="277"/>
      <c r="CJ742" s="276"/>
      <c r="CK742" s="277"/>
      <c r="CL742" s="276"/>
      <c r="CM742" s="277"/>
      <c r="CN742" s="276"/>
      <c r="CO742" s="277"/>
      <c r="CP742" s="276"/>
      <c r="CQ742" s="277"/>
      <c r="CR742" s="276"/>
      <c r="CS742" s="276"/>
      <c r="CT742" s="277"/>
      <c r="CU742" s="276"/>
      <c r="CV742" s="276"/>
      <c r="CW742" s="277"/>
      <c r="CX742" s="276"/>
      <c r="CY742" s="276"/>
      <c r="CZ742" s="276"/>
      <c r="DA742" s="276"/>
      <c r="DB742" s="277"/>
      <c r="DC742" s="276"/>
      <c r="DD742" s="276"/>
      <c r="DE742" s="277"/>
      <c r="DF742" s="276"/>
      <c r="DG742" s="276"/>
      <c r="DH742" s="277"/>
      <c r="DI742" s="276"/>
      <c r="DJ742" s="276"/>
      <c r="DK742" s="276"/>
      <c r="DL742" s="276"/>
      <c r="DM742" s="277"/>
      <c r="DN742" s="276"/>
      <c r="DO742" s="276"/>
      <c r="DP742" s="277"/>
      <c r="DQ742" s="276"/>
      <c r="DR742" s="276"/>
      <c r="DS742" s="276"/>
      <c r="DT742" s="276"/>
      <c r="DU742" s="276"/>
      <c r="DV742" s="276"/>
      <c r="DW742" s="276"/>
      <c r="DX742" s="276"/>
      <c r="DY742" s="276"/>
      <c r="DZ742" s="276"/>
      <c r="EA742" s="276"/>
      <c r="EB742" s="276"/>
      <c r="EC742" s="276"/>
      <c r="ED742" s="276"/>
      <c r="EE742" s="276"/>
      <c r="EF742" s="276"/>
      <c r="EG742" s="276"/>
      <c r="EH742" s="276"/>
      <c r="EI742" s="276"/>
      <c r="EJ742" s="276"/>
      <c r="EK742" s="276"/>
      <c r="EL742" s="276"/>
      <c r="EM742" s="276"/>
      <c r="EN742" s="276"/>
      <c r="EO742" s="276"/>
      <c r="EP742" s="276"/>
      <c r="EQ742" s="276"/>
      <c r="ER742" s="276"/>
      <c r="ES742" s="276"/>
      <c r="ET742" s="276"/>
    </row>
    <row r="743" spans="41:150" x14ac:dyDescent="0.25">
      <c r="AO743" s="276"/>
      <c r="AP743" s="276"/>
      <c r="BS743" s="276"/>
      <c r="BT743" s="277"/>
      <c r="BU743" s="276"/>
      <c r="BV743" s="277"/>
      <c r="BW743" s="276"/>
      <c r="BX743" s="277"/>
      <c r="BY743" s="276"/>
      <c r="BZ743" s="276"/>
      <c r="CA743" s="277"/>
      <c r="CB743" s="276"/>
      <c r="CC743" s="276"/>
      <c r="CD743" s="276"/>
      <c r="CE743" s="276"/>
      <c r="CF743" s="276"/>
      <c r="CG743" s="276"/>
      <c r="CH743" s="276"/>
      <c r="CI743" s="277"/>
      <c r="CJ743" s="276"/>
      <c r="CK743" s="277"/>
      <c r="CL743" s="276"/>
      <c r="CM743" s="277"/>
      <c r="CN743" s="276"/>
      <c r="CO743" s="277"/>
      <c r="CP743" s="276"/>
      <c r="CQ743" s="277"/>
      <c r="CR743" s="276"/>
      <c r="CS743" s="276"/>
      <c r="CT743" s="277"/>
      <c r="CU743" s="276"/>
      <c r="CV743" s="276"/>
      <c r="CW743" s="277"/>
      <c r="CX743" s="276"/>
      <c r="CY743" s="276"/>
      <c r="CZ743" s="276"/>
      <c r="DA743" s="276"/>
      <c r="DB743" s="277"/>
      <c r="DC743" s="276"/>
      <c r="DD743" s="276"/>
      <c r="DE743" s="277"/>
      <c r="DF743" s="276"/>
      <c r="DG743" s="276"/>
      <c r="DH743" s="277"/>
      <c r="DI743" s="276"/>
      <c r="DJ743" s="276"/>
      <c r="DK743" s="276"/>
      <c r="DL743" s="276"/>
      <c r="DM743" s="277"/>
      <c r="DN743" s="276"/>
      <c r="DO743" s="276"/>
      <c r="DP743" s="277"/>
      <c r="DQ743" s="276"/>
      <c r="DR743" s="276"/>
      <c r="DS743" s="276"/>
      <c r="DT743" s="276"/>
      <c r="DU743" s="276"/>
      <c r="DV743" s="276"/>
      <c r="DW743" s="276"/>
      <c r="DX743" s="276"/>
      <c r="DY743" s="276"/>
      <c r="DZ743" s="276"/>
      <c r="EA743" s="276"/>
      <c r="EB743" s="276"/>
      <c r="EC743" s="276"/>
      <c r="ED743" s="276"/>
      <c r="EE743" s="276"/>
      <c r="EF743" s="276"/>
      <c r="EG743" s="276"/>
      <c r="EH743" s="276"/>
      <c r="EI743" s="276"/>
      <c r="EJ743" s="276"/>
      <c r="EK743" s="276"/>
      <c r="EL743" s="276"/>
      <c r="EM743" s="276"/>
      <c r="EN743" s="276"/>
      <c r="EO743" s="276"/>
      <c r="EP743" s="276"/>
      <c r="EQ743" s="276"/>
      <c r="ER743" s="276"/>
      <c r="ES743" s="276"/>
      <c r="ET743" s="276"/>
    </row>
    <row r="744" spans="41:150" x14ac:dyDescent="0.25">
      <c r="AO744" s="276"/>
      <c r="AP744" s="276"/>
      <c r="BS744" s="276"/>
      <c r="BT744" s="277"/>
      <c r="BU744" s="276"/>
      <c r="BV744" s="277"/>
      <c r="BW744" s="276"/>
      <c r="BX744" s="277"/>
      <c r="BY744" s="276"/>
      <c r="BZ744" s="276"/>
      <c r="CA744" s="277"/>
      <c r="CB744" s="276"/>
      <c r="CC744" s="276"/>
      <c r="CD744" s="276"/>
      <c r="CE744" s="276"/>
      <c r="CF744" s="276"/>
      <c r="CG744" s="276"/>
      <c r="CH744" s="276"/>
      <c r="CI744" s="277"/>
      <c r="CJ744" s="276"/>
      <c r="CK744" s="277"/>
      <c r="CL744" s="276"/>
      <c r="CM744" s="277"/>
      <c r="CN744" s="276"/>
      <c r="CO744" s="277"/>
      <c r="CP744" s="276"/>
      <c r="CQ744" s="277"/>
      <c r="CR744" s="276"/>
      <c r="CS744" s="276"/>
      <c r="CT744" s="277"/>
      <c r="CU744" s="276"/>
      <c r="CV744" s="276"/>
      <c r="CW744" s="277"/>
      <c r="CX744" s="276"/>
      <c r="CY744" s="276"/>
      <c r="CZ744" s="276"/>
      <c r="DA744" s="276"/>
      <c r="DB744" s="277"/>
      <c r="DC744" s="276"/>
      <c r="DD744" s="276"/>
      <c r="DE744" s="277"/>
      <c r="DF744" s="276"/>
      <c r="DG744" s="276"/>
      <c r="DH744" s="277"/>
      <c r="DI744" s="276"/>
      <c r="DJ744" s="276"/>
      <c r="DK744" s="276"/>
      <c r="DL744" s="276"/>
      <c r="DM744" s="277"/>
      <c r="DN744" s="276"/>
      <c r="DO744" s="276"/>
      <c r="DP744" s="277"/>
      <c r="DQ744" s="276"/>
      <c r="DR744" s="276"/>
      <c r="DS744" s="276"/>
      <c r="DT744" s="276"/>
      <c r="DU744" s="276"/>
      <c r="DV744" s="276"/>
      <c r="DW744" s="276"/>
      <c r="DX744" s="276"/>
      <c r="DY744" s="276"/>
      <c r="DZ744" s="276"/>
      <c r="EA744" s="276"/>
      <c r="EB744" s="276"/>
      <c r="EC744" s="276"/>
      <c r="ED744" s="276"/>
      <c r="EE744" s="276"/>
      <c r="EF744" s="276"/>
      <c r="EG744" s="276"/>
      <c r="EH744" s="276"/>
      <c r="EI744" s="276"/>
      <c r="EJ744" s="276"/>
      <c r="EK744" s="276"/>
      <c r="EL744" s="276"/>
      <c r="EM744" s="276"/>
      <c r="EN744" s="276"/>
      <c r="EO744" s="276"/>
      <c r="EP744" s="276"/>
      <c r="EQ744" s="276"/>
      <c r="ER744" s="276"/>
      <c r="ES744" s="276"/>
      <c r="ET744" s="276"/>
    </row>
    <row r="745" spans="41:150" x14ac:dyDescent="0.25">
      <c r="AO745" s="276"/>
      <c r="AP745" s="276"/>
      <c r="BS745" s="276"/>
      <c r="BT745" s="277"/>
      <c r="BU745" s="276"/>
      <c r="BV745" s="277"/>
      <c r="BW745" s="276"/>
      <c r="BX745" s="277"/>
      <c r="BY745" s="276"/>
      <c r="BZ745" s="276"/>
      <c r="CA745" s="277"/>
      <c r="CB745" s="276"/>
      <c r="CC745" s="276"/>
      <c r="CD745" s="276"/>
      <c r="CE745" s="276"/>
      <c r="CF745" s="276"/>
      <c r="CG745" s="276"/>
      <c r="CH745" s="276"/>
      <c r="CI745" s="277"/>
      <c r="CJ745" s="276"/>
      <c r="CK745" s="277"/>
      <c r="CL745" s="276"/>
      <c r="CM745" s="277"/>
      <c r="CN745" s="276"/>
      <c r="CO745" s="277"/>
      <c r="CP745" s="276"/>
      <c r="CQ745" s="277"/>
      <c r="CR745" s="276"/>
      <c r="CS745" s="276"/>
      <c r="CT745" s="277"/>
      <c r="CU745" s="276"/>
      <c r="CV745" s="276"/>
      <c r="CW745" s="277"/>
      <c r="CX745" s="276"/>
      <c r="CY745" s="276"/>
      <c r="CZ745" s="276"/>
      <c r="DA745" s="276"/>
      <c r="DB745" s="277"/>
      <c r="DC745" s="276"/>
      <c r="DD745" s="276"/>
      <c r="DE745" s="277"/>
      <c r="DF745" s="276"/>
      <c r="DG745" s="276"/>
      <c r="DH745" s="277"/>
      <c r="DI745" s="276"/>
      <c r="DJ745" s="276"/>
      <c r="DK745" s="276"/>
      <c r="DL745" s="276"/>
      <c r="DM745" s="277"/>
      <c r="DN745" s="276"/>
      <c r="DO745" s="276"/>
      <c r="DP745" s="277"/>
      <c r="DQ745" s="276"/>
      <c r="DR745" s="276"/>
      <c r="DS745" s="276"/>
      <c r="DT745" s="276"/>
      <c r="DU745" s="276"/>
      <c r="DV745" s="276"/>
      <c r="DW745" s="276"/>
      <c r="DX745" s="276"/>
      <c r="DY745" s="276"/>
      <c r="DZ745" s="276"/>
      <c r="EA745" s="276"/>
      <c r="EB745" s="276"/>
      <c r="EC745" s="276"/>
      <c r="ED745" s="276"/>
      <c r="EE745" s="276"/>
      <c r="EF745" s="276"/>
      <c r="EG745" s="276"/>
      <c r="EH745" s="276"/>
      <c r="EI745" s="276"/>
      <c r="EJ745" s="276"/>
      <c r="EK745" s="276"/>
      <c r="EL745" s="276"/>
      <c r="EM745" s="276"/>
      <c r="EN745" s="276"/>
      <c r="EO745" s="276"/>
      <c r="EP745" s="276"/>
      <c r="EQ745" s="276"/>
      <c r="ER745" s="276"/>
      <c r="ES745" s="276"/>
      <c r="ET745" s="276"/>
    </row>
    <row r="746" spans="41:150" x14ac:dyDescent="0.25">
      <c r="AO746" s="276"/>
      <c r="AP746" s="276"/>
      <c r="BS746" s="276"/>
      <c r="BT746" s="277"/>
      <c r="BU746" s="276"/>
      <c r="BV746" s="277"/>
      <c r="BW746" s="276"/>
      <c r="BX746" s="277"/>
      <c r="BY746" s="276"/>
      <c r="BZ746" s="276"/>
      <c r="CA746" s="277"/>
      <c r="CB746" s="276"/>
      <c r="CC746" s="276"/>
      <c r="CD746" s="276"/>
      <c r="CE746" s="276"/>
      <c r="CF746" s="276"/>
      <c r="CG746" s="276"/>
      <c r="CH746" s="276"/>
      <c r="CI746" s="277"/>
      <c r="CJ746" s="276"/>
      <c r="CK746" s="277"/>
      <c r="CL746" s="276"/>
      <c r="CM746" s="277"/>
      <c r="CN746" s="276"/>
      <c r="CO746" s="277"/>
      <c r="CP746" s="276"/>
      <c r="CQ746" s="277"/>
      <c r="CR746" s="276"/>
      <c r="CS746" s="276"/>
      <c r="CT746" s="277"/>
      <c r="CU746" s="276"/>
      <c r="CV746" s="276"/>
      <c r="CW746" s="277"/>
      <c r="CX746" s="276"/>
      <c r="CY746" s="276"/>
      <c r="CZ746" s="276"/>
      <c r="DA746" s="276"/>
      <c r="DB746" s="277"/>
      <c r="DC746" s="276"/>
      <c r="DD746" s="276"/>
      <c r="DE746" s="277"/>
      <c r="DF746" s="276"/>
      <c r="DG746" s="276"/>
      <c r="DH746" s="277"/>
      <c r="DI746" s="276"/>
      <c r="DJ746" s="276"/>
      <c r="DK746" s="276"/>
      <c r="DL746" s="276"/>
      <c r="DM746" s="277"/>
      <c r="DN746" s="276"/>
      <c r="DO746" s="276"/>
      <c r="DP746" s="277"/>
      <c r="DQ746" s="276"/>
      <c r="DR746" s="276"/>
      <c r="DS746" s="276"/>
      <c r="DT746" s="276"/>
      <c r="DU746" s="276"/>
      <c r="DV746" s="276"/>
      <c r="DW746" s="276"/>
      <c r="DX746" s="276"/>
      <c r="DY746" s="276"/>
      <c r="DZ746" s="276"/>
      <c r="EA746" s="276"/>
      <c r="EB746" s="276"/>
      <c r="EC746" s="276"/>
      <c r="ED746" s="276"/>
      <c r="EE746" s="276"/>
      <c r="EF746" s="276"/>
      <c r="EG746" s="276"/>
      <c r="EH746" s="276"/>
      <c r="EI746" s="276"/>
      <c r="EJ746" s="276"/>
      <c r="EK746" s="276"/>
      <c r="EL746" s="276"/>
      <c r="EM746" s="276"/>
      <c r="EN746" s="276"/>
      <c r="EO746" s="276"/>
      <c r="EP746" s="276"/>
      <c r="EQ746" s="276"/>
      <c r="ER746" s="276"/>
      <c r="ES746" s="276"/>
      <c r="ET746" s="276"/>
    </row>
    <row r="747" spans="41:150" x14ac:dyDescent="0.25">
      <c r="AO747" s="276"/>
      <c r="AP747" s="276"/>
      <c r="BS747" s="276"/>
      <c r="BT747" s="277"/>
      <c r="BU747" s="276"/>
      <c r="BV747" s="277"/>
      <c r="BW747" s="276"/>
      <c r="BX747" s="277"/>
      <c r="BY747" s="276"/>
      <c r="BZ747" s="276"/>
      <c r="CA747" s="277"/>
      <c r="CB747" s="276"/>
      <c r="CC747" s="276"/>
      <c r="CD747" s="276"/>
      <c r="CE747" s="276"/>
      <c r="CF747" s="276"/>
      <c r="CG747" s="276"/>
      <c r="CH747" s="276"/>
      <c r="CI747" s="277"/>
      <c r="CJ747" s="276"/>
      <c r="CK747" s="277"/>
      <c r="CL747" s="276"/>
      <c r="CM747" s="277"/>
      <c r="CN747" s="276"/>
      <c r="CO747" s="277"/>
      <c r="CP747" s="276"/>
      <c r="CQ747" s="277"/>
      <c r="CR747" s="276"/>
      <c r="CS747" s="276"/>
      <c r="CT747" s="277"/>
      <c r="CU747" s="276"/>
      <c r="CV747" s="276"/>
      <c r="CW747" s="277"/>
      <c r="CX747" s="276"/>
      <c r="CY747" s="276"/>
      <c r="CZ747" s="276"/>
      <c r="DA747" s="276"/>
      <c r="DB747" s="277"/>
      <c r="DC747" s="276"/>
      <c r="DD747" s="276"/>
      <c r="DE747" s="277"/>
      <c r="DF747" s="276"/>
      <c r="DG747" s="276"/>
      <c r="DH747" s="277"/>
      <c r="DI747" s="276"/>
      <c r="DJ747" s="276"/>
      <c r="DK747" s="276"/>
      <c r="DL747" s="276"/>
      <c r="DM747" s="277"/>
      <c r="DN747" s="276"/>
      <c r="DO747" s="276"/>
      <c r="DP747" s="277"/>
      <c r="DQ747" s="276"/>
      <c r="DR747" s="276"/>
      <c r="DS747" s="276"/>
      <c r="DT747" s="276"/>
      <c r="DU747" s="276"/>
      <c r="DV747" s="276"/>
      <c r="DW747" s="276"/>
      <c r="DX747" s="276"/>
      <c r="DY747" s="276"/>
      <c r="DZ747" s="276"/>
      <c r="EA747" s="276"/>
      <c r="EB747" s="276"/>
      <c r="EC747" s="276"/>
      <c r="ED747" s="276"/>
      <c r="EE747" s="276"/>
      <c r="EF747" s="276"/>
      <c r="EG747" s="276"/>
      <c r="EH747" s="276"/>
      <c r="EI747" s="276"/>
      <c r="EJ747" s="276"/>
      <c r="EK747" s="276"/>
      <c r="EL747" s="276"/>
      <c r="EM747" s="276"/>
      <c r="EN747" s="276"/>
      <c r="EO747" s="276"/>
      <c r="EP747" s="276"/>
      <c r="EQ747" s="276"/>
      <c r="ER747" s="276"/>
      <c r="ES747" s="276"/>
      <c r="ET747" s="276"/>
    </row>
    <row r="748" spans="41:150" x14ac:dyDescent="0.25">
      <c r="AO748" s="276"/>
      <c r="AP748" s="276"/>
      <c r="BS748" s="276"/>
      <c r="BT748" s="277"/>
      <c r="BU748" s="276"/>
      <c r="BV748" s="277"/>
      <c r="BW748" s="276"/>
      <c r="BX748" s="277"/>
      <c r="BY748" s="276"/>
      <c r="BZ748" s="276"/>
      <c r="CA748" s="277"/>
      <c r="CB748" s="276"/>
      <c r="CC748" s="276"/>
      <c r="CD748" s="276"/>
      <c r="CE748" s="276"/>
      <c r="CF748" s="276"/>
      <c r="CG748" s="276"/>
      <c r="CH748" s="276"/>
      <c r="CI748" s="277"/>
      <c r="CJ748" s="276"/>
      <c r="CK748" s="277"/>
      <c r="CL748" s="276"/>
      <c r="CM748" s="277"/>
      <c r="CN748" s="276"/>
      <c r="CO748" s="277"/>
      <c r="CP748" s="276"/>
      <c r="CQ748" s="277"/>
      <c r="CR748" s="276"/>
      <c r="CS748" s="276"/>
      <c r="CT748" s="277"/>
      <c r="CU748" s="276"/>
      <c r="CV748" s="276"/>
      <c r="CW748" s="277"/>
      <c r="CX748" s="276"/>
      <c r="CY748" s="276"/>
      <c r="CZ748" s="276"/>
      <c r="DA748" s="276"/>
      <c r="DB748" s="277"/>
      <c r="DC748" s="276"/>
      <c r="DD748" s="276"/>
      <c r="DE748" s="277"/>
      <c r="DF748" s="276"/>
      <c r="DG748" s="276"/>
      <c r="DH748" s="277"/>
      <c r="DI748" s="276"/>
      <c r="DJ748" s="276"/>
      <c r="DK748" s="276"/>
      <c r="DL748" s="276"/>
      <c r="DM748" s="277"/>
      <c r="DN748" s="276"/>
      <c r="DO748" s="276"/>
      <c r="DP748" s="277"/>
      <c r="DQ748" s="276"/>
      <c r="DR748" s="276"/>
      <c r="DS748" s="276"/>
      <c r="DT748" s="276"/>
      <c r="DU748" s="276"/>
      <c r="DV748" s="276"/>
      <c r="DW748" s="276"/>
      <c r="DX748" s="276"/>
      <c r="DY748" s="276"/>
      <c r="DZ748" s="276"/>
      <c r="EA748" s="276"/>
      <c r="EB748" s="276"/>
      <c r="EC748" s="276"/>
      <c r="ED748" s="276"/>
      <c r="EE748" s="276"/>
      <c r="EF748" s="276"/>
      <c r="EG748" s="276"/>
      <c r="EH748" s="276"/>
      <c r="EI748" s="276"/>
      <c r="EJ748" s="276"/>
      <c r="EK748" s="276"/>
      <c r="EL748" s="276"/>
      <c r="EM748" s="276"/>
      <c r="EN748" s="276"/>
      <c r="EO748" s="276"/>
      <c r="EP748" s="276"/>
      <c r="EQ748" s="276"/>
      <c r="ER748" s="276"/>
      <c r="ES748" s="276"/>
      <c r="ET748" s="276"/>
    </row>
    <row r="749" spans="41:150" x14ac:dyDescent="0.25">
      <c r="AO749" s="276"/>
      <c r="AP749" s="276"/>
      <c r="BS749" s="276"/>
      <c r="BT749" s="277"/>
      <c r="BU749" s="276"/>
      <c r="BV749" s="277"/>
      <c r="BW749" s="276"/>
      <c r="BX749" s="277"/>
      <c r="BY749" s="276"/>
      <c r="BZ749" s="276"/>
      <c r="CA749" s="277"/>
      <c r="CB749" s="276"/>
      <c r="CC749" s="276"/>
      <c r="CD749" s="276"/>
      <c r="CE749" s="276"/>
      <c r="CF749" s="276"/>
      <c r="CG749" s="276"/>
      <c r="CH749" s="276"/>
      <c r="CI749" s="277"/>
      <c r="CJ749" s="276"/>
      <c r="CK749" s="277"/>
      <c r="CL749" s="276"/>
      <c r="CM749" s="277"/>
      <c r="CN749" s="276"/>
      <c r="CO749" s="277"/>
      <c r="CP749" s="276"/>
      <c r="CQ749" s="277"/>
      <c r="CR749" s="276"/>
      <c r="CS749" s="276"/>
      <c r="CT749" s="277"/>
      <c r="CU749" s="276"/>
      <c r="CV749" s="276"/>
      <c r="CW749" s="277"/>
      <c r="CX749" s="276"/>
      <c r="CY749" s="276"/>
      <c r="CZ749" s="276"/>
      <c r="DA749" s="276"/>
      <c r="DB749" s="277"/>
      <c r="DC749" s="276"/>
      <c r="DD749" s="276"/>
      <c r="DE749" s="277"/>
      <c r="DF749" s="276"/>
      <c r="DG749" s="276"/>
      <c r="DH749" s="277"/>
      <c r="DI749" s="276"/>
      <c r="DJ749" s="276"/>
      <c r="DK749" s="276"/>
      <c r="DL749" s="276"/>
      <c r="DM749" s="277"/>
      <c r="DN749" s="276"/>
      <c r="DO749" s="276"/>
      <c r="DP749" s="277"/>
      <c r="DQ749" s="276"/>
      <c r="DR749" s="276"/>
      <c r="DS749" s="276"/>
      <c r="DT749" s="276"/>
      <c r="DU749" s="276"/>
      <c r="DV749" s="276"/>
      <c r="DW749" s="276"/>
      <c r="DX749" s="276"/>
      <c r="DY749" s="276"/>
      <c r="DZ749" s="276"/>
      <c r="EA749" s="276"/>
      <c r="EB749" s="276"/>
      <c r="EC749" s="276"/>
      <c r="ED749" s="276"/>
      <c r="EE749" s="276"/>
      <c r="EF749" s="276"/>
      <c r="EG749" s="276"/>
      <c r="EH749" s="276"/>
      <c r="EI749" s="276"/>
      <c r="EJ749" s="276"/>
      <c r="EK749" s="276"/>
      <c r="EL749" s="276"/>
      <c r="EM749" s="276"/>
      <c r="EN749" s="276"/>
      <c r="EO749" s="276"/>
      <c r="EP749" s="276"/>
      <c r="EQ749" s="276"/>
      <c r="ER749" s="276"/>
      <c r="ES749" s="276"/>
      <c r="ET749" s="276"/>
    </row>
    <row r="750" spans="41:150" x14ac:dyDescent="0.25">
      <c r="AO750" s="276"/>
      <c r="AP750" s="276"/>
      <c r="BS750" s="276"/>
      <c r="BT750" s="277"/>
      <c r="BU750" s="276"/>
      <c r="BV750" s="277"/>
      <c r="BW750" s="276"/>
      <c r="BX750" s="277"/>
      <c r="BY750" s="276"/>
      <c r="BZ750" s="276"/>
      <c r="CA750" s="277"/>
      <c r="CB750" s="276"/>
      <c r="CC750" s="276"/>
      <c r="CD750" s="276"/>
      <c r="CE750" s="276"/>
      <c r="CF750" s="276"/>
      <c r="CG750" s="276"/>
      <c r="CH750" s="276"/>
      <c r="CI750" s="277"/>
      <c r="CJ750" s="276"/>
      <c r="CK750" s="277"/>
      <c r="CL750" s="276"/>
      <c r="CM750" s="277"/>
      <c r="CN750" s="276"/>
      <c r="CO750" s="277"/>
      <c r="CP750" s="276"/>
      <c r="CQ750" s="277"/>
      <c r="CR750" s="276"/>
      <c r="CS750" s="276"/>
      <c r="CT750" s="277"/>
      <c r="CU750" s="276"/>
      <c r="CV750" s="276"/>
      <c r="CW750" s="277"/>
      <c r="CX750" s="276"/>
      <c r="CY750" s="276"/>
      <c r="CZ750" s="276"/>
      <c r="DA750" s="276"/>
      <c r="DB750" s="277"/>
      <c r="DC750" s="276"/>
      <c r="DD750" s="276"/>
      <c r="DE750" s="277"/>
      <c r="DF750" s="276"/>
      <c r="DG750" s="276"/>
      <c r="DH750" s="277"/>
      <c r="DI750" s="276"/>
      <c r="DJ750" s="276"/>
      <c r="DK750" s="276"/>
      <c r="DL750" s="276"/>
      <c r="DM750" s="277"/>
      <c r="DN750" s="276"/>
      <c r="DO750" s="276"/>
      <c r="DP750" s="277"/>
      <c r="DQ750" s="276"/>
      <c r="DR750" s="276"/>
      <c r="DS750" s="276"/>
      <c r="DT750" s="276"/>
      <c r="DU750" s="276"/>
      <c r="DV750" s="276"/>
      <c r="DW750" s="276"/>
      <c r="DX750" s="276"/>
      <c r="DY750" s="276"/>
      <c r="DZ750" s="276"/>
      <c r="EA750" s="276"/>
      <c r="EB750" s="276"/>
      <c r="EC750" s="276"/>
      <c r="ED750" s="276"/>
      <c r="EE750" s="276"/>
      <c r="EF750" s="276"/>
      <c r="EG750" s="276"/>
      <c r="EH750" s="276"/>
      <c r="EI750" s="276"/>
      <c r="EJ750" s="276"/>
      <c r="EK750" s="276"/>
      <c r="EL750" s="276"/>
      <c r="EM750" s="276"/>
      <c r="EN750" s="276"/>
      <c r="EO750" s="276"/>
      <c r="EP750" s="276"/>
      <c r="EQ750" s="276"/>
      <c r="ER750" s="276"/>
      <c r="ES750" s="276"/>
      <c r="ET750" s="276"/>
    </row>
    <row r="751" spans="41:150" x14ac:dyDescent="0.25">
      <c r="AO751" s="276"/>
      <c r="AP751" s="276"/>
      <c r="BS751" s="276"/>
      <c r="BT751" s="277"/>
      <c r="BU751" s="276"/>
      <c r="BV751" s="277"/>
      <c r="BW751" s="276"/>
      <c r="BX751" s="277"/>
      <c r="BY751" s="276"/>
      <c r="BZ751" s="276"/>
      <c r="CA751" s="277"/>
      <c r="CB751" s="276"/>
      <c r="CC751" s="276"/>
      <c r="CD751" s="276"/>
      <c r="CE751" s="276"/>
      <c r="CF751" s="276"/>
      <c r="CG751" s="276"/>
      <c r="CH751" s="276"/>
      <c r="CI751" s="277"/>
      <c r="CJ751" s="276"/>
      <c r="CK751" s="277"/>
      <c r="CL751" s="276"/>
      <c r="CM751" s="277"/>
      <c r="CN751" s="276"/>
      <c r="CO751" s="277"/>
      <c r="CP751" s="276"/>
      <c r="CQ751" s="277"/>
      <c r="CR751" s="276"/>
      <c r="CS751" s="276"/>
      <c r="CT751" s="277"/>
      <c r="CU751" s="276"/>
      <c r="CV751" s="276"/>
      <c r="CW751" s="277"/>
      <c r="CX751" s="276"/>
      <c r="CY751" s="276"/>
      <c r="CZ751" s="276"/>
      <c r="DA751" s="276"/>
      <c r="DB751" s="277"/>
      <c r="DC751" s="276"/>
      <c r="DD751" s="276"/>
      <c r="DE751" s="277"/>
      <c r="DF751" s="276"/>
      <c r="DG751" s="276"/>
      <c r="DH751" s="277"/>
      <c r="DI751" s="276"/>
      <c r="DJ751" s="276"/>
      <c r="DK751" s="276"/>
      <c r="DL751" s="276"/>
      <c r="DM751" s="277"/>
      <c r="DN751" s="276"/>
      <c r="DO751" s="276"/>
      <c r="DP751" s="277"/>
      <c r="DQ751" s="276"/>
      <c r="DR751" s="276"/>
      <c r="DS751" s="276"/>
      <c r="DT751" s="276"/>
      <c r="DU751" s="276"/>
      <c r="DV751" s="276"/>
      <c r="DW751" s="276"/>
      <c r="DX751" s="276"/>
      <c r="DY751" s="276"/>
      <c r="DZ751" s="276"/>
      <c r="EA751" s="276"/>
      <c r="EB751" s="276"/>
      <c r="EC751" s="276"/>
      <c r="ED751" s="276"/>
      <c r="EE751" s="276"/>
      <c r="EF751" s="276"/>
      <c r="EG751" s="276"/>
      <c r="EH751" s="276"/>
      <c r="EI751" s="276"/>
      <c r="EJ751" s="276"/>
      <c r="EK751" s="276"/>
      <c r="EL751" s="276"/>
      <c r="EM751" s="276"/>
      <c r="EN751" s="276"/>
      <c r="EO751" s="276"/>
      <c r="EP751" s="276"/>
      <c r="EQ751" s="276"/>
      <c r="ER751" s="276"/>
      <c r="ES751" s="276"/>
      <c r="ET751" s="276"/>
    </row>
    <row r="752" spans="41:150" x14ac:dyDescent="0.25">
      <c r="AO752" s="276"/>
      <c r="AP752" s="276"/>
      <c r="BS752" s="276"/>
      <c r="BT752" s="277"/>
      <c r="BU752" s="276"/>
      <c r="BV752" s="277"/>
      <c r="BW752" s="276"/>
      <c r="BX752" s="277"/>
      <c r="BY752" s="276"/>
      <c r="BZ752" s="276"/>
      <c r="CA752" s="277"/>
      <c r="CB752" s="276"/>
      <c r="CC752" s="276"/>
      <c r="CD752" s="276"/>
      <c r="CE752" s="276"/>
      <c r="CF752" s="276"/>
      <c r="CG752" s="276"/>
      <c r="CH752" s="276"/>
      <c r="CI752" s="277"/>
      <c r="CJ752" s="276"/>
      <c r="CK752" s="277"/>
      <c r="CL752" s="276"/>
      <c r="CM752" s="277"/>
      <c r="CN752" s="276"/>
      <c r="CO752" s="277"/>
      <c r="CP752" s="276"/>
      <c r="CQ752" s="277"/>
      <c r="CR752" s="276"/>
      <c r="CS752" s="276"/>
      <c r="CT752" s="277"/>
      <c r="CU752" s="276"/>
      <c r="CV752" s="276"/>
      <c r="CW752" s="277"/>
      <c r="CX752" s="276"/>
      <c r="CY752" s="276"/>
      <c r="CZ752" s="276"/>
      <c r="DA752" s="276"/>
      <c r="DB752" s="277"/>
      <c r="DC752" s="276"/>
      <c r="DD752" s="276"/>
      <c r="DE752" s="277"/>
      <c r="DF752" s="276"/>
      <c r="DG752" s="276"/>
      <c r="DH752" s="277"/>
      <c r="DI752" s="276"/>
      <c r="DJ752" s="276"/>
      <c r="DK752" s="276"/>
      <c r="DL752" s="276"/>
      <c r="DM752" s="277"/>
      <c r="DN752" s="276"/>
      <c r="DO752" s="276"/>
      <c r="DP752" s="277"/>
      <c r="DQ752" s="276"/>
      <c r="DR752" s="276"/>
      <c r="DS752" s="276"/>
      <c r="DT752" s="276"/>
      <c r="DU752" s="276"/>
      <c r="DV752" s="276"/>
      <c r="DW752" s="276"/>
      <c r="DX752" s="276"/>
      <c r="DY752" s="276"/>
      <c r="DZ752" s="276"/>
      <c r="EA752" s="276"/>
      <c r="EB752" s="276"/>
      <c r="EC752" s="276"/>
      <c r="ED752" s="276"/>
      <c r="EE752" s="276"/>
      <c r="EF752" s="276"/>
      <c r="EG752" s="276"/>
      <c r="EH752" s="276"/>
      <c r="EI752" s="276"/>
      <c r="EJ752" s="276"/>
      <c r="EK752" s="276"/>
      <c r="EL752" s="276"/>
      <c r="EM752" s="276"/>
      <c r="EN752" s="276"/>
      <c r="EO752" s="276"/>
      <c r="EP752" s="276"/>
      <c r="EQ752" s="276"/>
      <c r="ER752" s="276"/>
      <c r="ES752" s="276"/>
      <c r="ET752" s="276"/>
    </row>
    <row r="753" spans="41:150" x14ac:dyDescent="0.25">
      <c r="AO753" s="276"/>
      <c r="AP753" s="276"/>
      <c r="BS753" s="276"/>
      <c r="BT753" s="277"/>
      <c r="BU753" s="276"/>
      <c r="BV753" s="277"/>
      <c r="BW753" s="276"/>
      <c r="BX753" s="277"/>
      <c r="BY753" s="276"/>
      <c r="BZ753" s="276"/>
      <c r="CA753" s="277"/>
      <c r="CB753" s="276"/>
      <c r="CC753" s="276"/>
      <c r="CD753" s="276"/>
      <c r="CE753" s="276"/>
      <c r="CF753" s="276"/>
      <c r="CG753" s="276"/>
      <c r="CH753" s="276"/>
      <c r="CI753" s="277"/>
      <c r="CJ753" s="276"/>
      <c r="CK753" s="277"/>
      <c r="CL753" s="276"/>
      <c r="CM753" s="277"/>
      <c r="CN753" s="276"/>
      <c r="CO753" s="277"/>
      <c r="CP753" s="276"/>
      <c r="CQ753" s="277"/>
      <c r="CR753" s="276"/>
      <c r="CS753" s="276"/>
      <c r="CT753" s="277"/>
      <c r="CU753" s="276"/>
      <c r="CV753" s="276"/>
      <c r="CW753" s="277"/>
      <c r="CX753" s="276"/>
      <c r="CY753" s="276"/>
      <c r="CZ753" s="276"/>
      <c r="DA753" s="276"/>
      <c r="DB753" s="277"/>
      <c r="DC753" s="276"/>
      <c r="DD753" s="276"/>
      <c r="DE753" s="277"/>
      <c r="DF753" s="276"/>
      <c r="DG753" s="276"/>
      <c r="DH753" s="277"/>
      <c r="DI753" s="276"/>
      <c r="DJ753" s="276"/>
      <c r="DK753" s="276"/>
      <c r="DL753" s="276"/>
      <c r="DM753" s="277"/>
      <c r="DN753" s="276"/>
      <c r="DO753" s="276"/>
      <c r="DP753" s="277"/>
      <c r="DQ753" s="276"/>
      <c r="DR753" s="276"/>
      <c r="DS753" s="276"/>
      <c r="DT753" s="276"/>
      <c r="DU753" s="276"/>
      <c r="DV753" s="276"/>
      <c r="DW753" s="276"/>
      <c r="DX753" s="276"/>
      <c r="DY753" s="276"/>
      <c r="DZ753" s="276"/>
      <c r="EA753" s="276"/>
      <c r="EB753" s="276"/>
      <c r="EC753" s="276"/>
      <c r="ED753" s="276"/>
      <c r="EE753" s="276"/>
      <c r="EF753" s="276"/>
      <c r="EG753" s="276"/>
      <c r="EH753" s="276"/>
      <c r="EI753" s="276"/>
      <c r="EJ753" s="276"/>
      <c r="EK753" s="276"/>
      <c r="EL753" s="276"/>
      <c r="EM753" s="276"/>
      <c r="EN753" s="276"/>
      <c r="EO753" s="276"/>
      <c r="EP753" s="276"/>
      <c r="EQ753" s="276"/>
      <c r="ER753" s="276"/>
      <c r="ES753" s="276"/>
      <c r="ET753" s="276"/>
    </row>
    <row r="754" spans="41:150" x14ac:dyDescent="0.25">
      <c r="AO754" s="276"/>
      <c r="AP754" s="276"/>
      <c r="BS754" s="276"/>
      <c r="BT754" s="277"/>
      <c r="BU754" s="276"/>
      <c r="BV754" s="277"/>
      <c r="BW754" s="276"/>
      <c r="BX754" s="277"/>
      <c r="BY754" s="276"/>
      <c r="BZ754" s="276"/>
      <c r="CA754" s="277"/>
      <c r="CB754" s="276"/>
      <c r="CC754" s="276"/>
      <c r="CD754" s="276"/>
      <c r="CE754" s="276"/>
      <c r="CF754" s="276"/>
      <c r="CG754" s="276"/>
      <c r="CH754" s="276"/>
      <c r="CI754" s="277"/>
      <c r="CJ754" s="276"/>
      <c r="CK754" s="277"/>
      <c r="CL754" s="276"/>
      <c r="CM754" s="277"/>
      <c r="CN754" s="276"/>
      <c r="CO754" s="277"/>
      <c r="CP754" s="276"/>
      <c r="CQ754" s="277"/>
      <c r="CR754" s="276"/>
      <c r="CS754" s="276"/>
      <c r="CT754" s="277"/>
      <c r="CU754" s="276"/>
      <c r="CV754" s="276"/>
      <c r="CW754" s="277"/>
      <c r="CX754" s="276"/>
      <c r="CY754" s="276"/>
      <c r="CZ754" s="276"/>
      <c r="DA754" s="276"/>
      <c r="DB754" s="277"/>
      <c r="DC754" s="276"/>
      <c r="DD754" s="276"/>
      <c r="DE754" s="277"/>
      <c r="DF754" s="276"/>
      <c r="DG754" s="276"/>
      <c r="DH754" s="277"/>
      <c r="DI754" s="276"/>
      <c r="DJ754" s="276"/>
      <c r="DK754" s="276"/>
      <c r="DL754" s="276"/>
      <c r="DM754" s="277"/>
      <c r="DN754" s="276"/>
      <c r="DO754" s="276"/>
      <c r="DP754" s="277"/>
      <c r="DQ754" s="276"/>
      <c r="DR754" s="276"/>
      <c r="DS754" s="276"/>
      <c r="DT754" s="276"/>
      <c r="DU754" s="276"/>
      <c r="DV754" s="276"/>
      <c r="DW754" s="276"/>
      <c r="DX754" s="276"/>
      <c r="DY754" s="276"/>
      <c r="DZ754" s="276"/>
      <c r="EA754" s="276"/>
      <c r="EB754" s="276"/>
      <c r="EC754" s="276"/>
      <c r="ED754" s="276"/>
      <c r="EE754" s="276"/>
      <c r="EF754" s="276"/>
      <c r="EG754" s="276"/>
      <c r="EH754" s="276"/>
      <c r="EI754" s="276"/>
      <c r="EJ754" s="276"/>
      <c r="EK754" s="276"/>
      <c r="EL754" s="276"/>
      <c r="EM754" s="276"/>
      <c r="EN754" s="276"/>
      <c r="EO754" s="276"/>
      <c r="EP754" s="276"/>
      <c r="EQ754" s="276"/>
      <c r="ER754" s="276"/>
      <c r="ES754" s="276"/>
      <c r="ET754" s="276"/>
    </row>
    <row r="755" spans="41:150" x14ac:dyDescent="0.25">
      <c r="AO755" s="276"/>
      <c r="AP755" s="276"/>
      <c r="BS755" s="276"/>
      <c r="BT755" s="277"/>
      <c r="BU755" s="276"/>
      <c r="BV755" s="277"/>
      <c r="BW755" s="276"/>
      <c r="BX755" s="277"/>
      <c r="BY755" s="276"/>
      <c r="BZ755" s="276"/>
      <c r="CA755" s="277"/>
      <c r="CB755" s="276"/>
      <c r="CC755" s="276"/>
      <c r="CD755" s="276"/>
      <c r="CE755" s="276"/>
      <c r="CF755" s="276"/>
      <c r="CG755" s="276"/>
      <c r="CH755" s="276"/>
      <c r="CI755" s="277"/>
      <c r="CJ755" s="276"/>
      <c r="CK755" s="277"/>
      <c r="CL755" s="276"/>
      <c r="CM755" s="277"/>
      <c r="CN755" s="276"/>
      <c r="CO755" s="277"/>
      <c r="CP755" s="276"/>
      <c r="CQ755" s="277"/>
      <c r="CR755" s="276"/>
      <c r="CS755" s="276"/>
      <c r="CT755" s="277"/>
      <c r="CU755" s="276"/>
      <c r="CV755" s="276"/>
      <c r="CW755" s="277"/>
      <c r="CX755" s="276"/>
      <c r="CY755" s="276"/>
      <c r="CZ755" s="276"/>
      <c r="DA755" s="276"/>
      <c r="DB755" s="277"/>
      <c r="DC755" s="276"/>
      <c r="DD755" s="276"/>
      <c r="DE755" s="277"/>
      <c r="DF755" s="276"/>
      <c r="DG755" s="276"/>
      <c r="DH755" s="277"/>
      <c r="DI755" s="276"/>
      <c r="DJ755" s="276"/>
      <c r="DK755" s="276"/>
      <c r="DL755" s="276"/>
      <c r="DM755" s="277"/>
      <c r="DN755" s="276"/>
      <c r="DO755" s="276"/>
      <c r="DP755" s="277"/>
      <c r="DQ755" s="276"/>
      <c r="DR755" s="276"/>
      <c r="DS755" s="276"/>
      <c r="DT755" s="276"/>
      <c r="DU755" s="276"/>
      <c r="DV755" s="276"/>
      <c r="DW755" s="276"/>
      <c r="DX755" s="276"/>
      <c r="DY755" s="276"/>
      <c r="DZ755" s="276"/>
      <c r="EA755" s="276"/>
      <c r="EB755" s="276"/>
      <c r="EC755" s="276"/>
      <c r="ED755" s="276"/>
      <c r="EE755" s="276"/>
      <c r="EF755" s="276"/>
      <c r="EG755" s="276"/>
      <c r="EH755" s="276"/>
      <c r="EI755" s="276"/>
      <c r="EJ755" s="276"/>
      <c r="EK755" s="276"/>
      <c r="EL755" s="276"/>
      <c r="EM755" s="276"/>
      <c r="EN755" s="276"/>
      <c r="EO755" s="276"/>
      <c r="EP755" s="276"/>
      <c r="EQ755" s="276"/>
      <c r="ER755" s="276"/>
      <c r="ES755" s="276"/>
      <c r="ET755" s="276"/>
    </row>
    <row r="756" spans="41:150" x14ac:dyDescent="0.25">
      <c r="AO756" s="276"/>
      <c r="AP756" s="276"/>
      <c r="BS756" s="276"/>
      <c r="BT756" s="277"/>
      <c r="BU756" s="276"/>
      <c r="BV756" s="277"/>
      <c r="BW756" s="276"/>
      <c r="BX756" s="277"/>
      <c r="BY756" s="276"/>
      <c r="BZ756" s="276"/>
      <c r="CA756" s="277"/>
      <c r="CB756" s="276"/>
      <c r="CC756" s="276"/>
      <c r="CD756" s="276"/>
      <c r="CE756" s="276"/>
      <c r="CF756" s="276"/>
      <c r="CG756" s="276"/>
      <c r="CH756" s="276"/>
      <c r="CI756" s="277"/>
      <c r="CJ756" s="276"/>
      <c r="CK756" s="277"/>
      <c r="CL756" s="276"/>
      <c r="CM756" s="277"/>
      <c r="CN756" s="276"/>
      <c r="CO756" s="277"/>
      <c r="CP756" s="276"/>
      <c r="CQ756" s="277"/>
      <c r="CR756" s="276"/>
      <c r="CS756" s="276"/>
      <c r="CT756" s="277"/>
      <c r="CU756" s="276"/>
      <c r="CV756" s="276"/>
      <c r="CW756" s="277"/>
      <c r="CX756" s="276"/>
      <c r="CY756" s="276"/>
      <c r="CZ756" s="276"/>
      <c r="DA756" s="276"/>
      <c r="DB756" s="277"/>
      <c r="DC756" s="276"/>
      <c r="DD756" s="276"/>
      <c r="DE756" s="277"/>
      <c r="DF756" s="276"/>
      <c r="DG756" s="276"/>
      <c r="DH756" s="277"/>
      <c r="DI756" s="276"/>
      <c r="DJ756" s="276"/>
      <c r="DK756" s="276"/>
      <c r="DL756" s="276"/>
      <c r="DM756" s="277"/>
      <c r="DN756" s="276"/>
      <c r="DO756" s="276"/>
      <c r="DP756" s="277"/>
      <c r="DQ756" s="276"/>
      <c r="DR756" s="276"/>
      <c r="DS756" s="276"/>
      <c r="DT756" s="276"/>
      <c r="DU756" s="276"/>
      <c r="DV756" s="276"/>
      <c r="DW756" s="276"/>
      <c r="DX756" s="276"/>
      <c r="DY756" s="276"/>
      <c r="DZ756" s="276"/>
      <c r="EA756" s="276"/>
      <c r="EB756" s="276"/>
      <c r="EC756" s="276"/>
      <c r="ED756" s="276"/>
      <c r="EE756" s="276"/>
      <c r="EF756" s="276"/>
      <c r="EG756" s="276"/>
      <c r="EH756" s="276"/>
      <c r="EI756" s="276"/>
      <c r="EJ756" s="276"/>
      <c r="EK756" s="276"/>
      <c r="EL756" s="276"/>
      <c r="EM756" s="276"/>
      <c r="EN756" s="276"/>
      <c r="EO756" s="276"/>
      <c r="EP756" s="276"/>
      <c r="EQ756" s="276"/>
      <c r="ER756" s="276"/>
      <c r="ES756" s="276"/>
      <c r="ET756" s="276"/>
    </row>
    <row r="757" spans="41:150" x14ac:dyDescent="0.25">
      <c r="AO757" s="276"/>
      <c r="AP757" s="276"/>
      <c r="BS757" s="276"/>
      <c r="BT757" s="277"/>
      <c r="BU757" s="276"/>
      <c r="BV757" s="277"/>
      <c r="BW757" s="276"/>
      <c r="BX757" s="277"/>
      <c r="BY757" s="276"/>
      <c r="BZ757" s="276"/>
      <c r="CA757" s="277"/>
      <c r="CB757" s="276"/>
      <c r="CC757" s="276"/>
      <c r="CD757" s="276"/>
      <c r="CE757" s="276"/>
      <c r="CF757" s="276"/>
      <c r="CG757" s="276"/>
      <c r="CH757" s="276"/>
      <c r="CI757" s="277"/>
      <c r="CJ757" s="276"/>
      <c r="CK757" s="277"/>
      <c r="CL757" s="276"/>
      <c r="CM757" s="277"/>
      <c r="CN757" s="276"/>
      <c r="CO757" s="277"/>
      <c r="CP757" s="276"/>
      <c r="CQ757" s="277"/>
      <c r="CR757" s="276"/>
      <c r="CS757" s="276"/>
      <c r="CT757" s="277"/>
      <c r="CU757" s="276"/>
      <c r="CV757" s="276"/>
      <c r="CW757" s="277"/>
      <c r="CX757" s="276"/>
      <c r="CY757" s="276"/>
      <c r="CZ757" s="276"/>
      <c r="DA757" s="276"/>
      <c r="DB757" s="277"/>
      <c r="DC757" s="276"/>
      <c r="DD757" s="276"/>
      <c r="DE757" s="277"/>
      <c r="DF757" s="276"/>
      <c r="DG757" s="276"/>
      <c r="DH757" s="277"/>
      <c r="DI757" s="276"/>
      <c r="DJ757" s="276"/>
      <c r="DK757" s="276"/>
      <c r="DL757" s="276"/>
      <c r="DM757" s="277"/>
      <c r="DN757" s="276"/>
      <c r="DO757" s="276"/>
      <c r="DP757" s="277"/>
      <c r="DQ757" s="276"/>
      <c r="DR757" s="276"/>
      <c r="DS757" s="276"/>
      <c r="DT757" s="276"/>
      <c r="DU757" s="276"/>
      <c r="DV757" s="276"/>
      <c r="DW757" s="276"/>
      <c r="DX757" s="276"/>
      <c r="DY757" s="276"/>
      <c r="DZ757" s="276"/>
      <c r="EA757" s="276"/>
      <c r="EB757" s="276"/>
      <c r="EC757" s="276"/>
      <c r="ED757" s="276"/>
      <c r="EE757" s="276"/>
      <c r="EF757" s="276"/>
      <c r="EG757" s="276"/>
      <c r="EH757" s="276"/>
      <c r="EI757" s="276"/>
      <c r="EJ757" s="276"/>
      <c r="EK757" s="276"/>
      <c r="EL757" s="276"/>
      <c r="EM757" s="276"/>
      <c r="EN757" s="276"/>
      <c r="EO757" s="276"/>
      <c r="EP757" s="276"/>
      <c r="EQ757" s="276"/>
      <c r="ER757" s="276"/>
      <c r="ES757" s="276"/>
      <c r="ET757" s="276"/>
    </row>
    <row r="758" spans="41:150" x14ac:dyDescent="0.25">
      <c r="AO758" s="276"/>
      <c r="AP758" s="276"/>
      <c r="BS758" s="276"/>
      <c r="BT758" s="277"/>
      <c r="BU758" s="276"/>
      <c r="BV758" s="277"/>
      <c r="BW758" s="276"/>
      <c r="BX758" s="277"/>
      <c r="BY758" s="276"/>
      <c r="BZ758" s="276"/>
      <c r="CA758" s="277"/>
      <c r="CB758" s="276"/>
      <c r="CC758" s="276"/>
      <c r="CD758" s="276"/>
      <c r="CE758" s="276"/>
      <c r="CF758" s="276"/>
      <c r="CG758" s="276"/>
      <c r="CH758" s="276"/>
      <c r="CI758" s="277"/>
      <c r="CJ758" s="276"/>
      <c r="CK758" s="277"/>
      <c r="CL758" s="276"/>
      <c r="CM758" s="277"/>
      <c r="CN758" s="276"/>
      <c r="CO758" s="277"/>
      <c r="CP758" s="276"/>
      <c r="CQ758" s="277"/>
      <c r="CR758" s="276"/>
      <c r="CS758" s="276"/>
      <c r="CT758" s="277"/>
      <c r="CU758" s="276"/>
      <c r="CV758" s="276"/>
      <c r="CW758" s="277"/>
      <c r="CX758" s="276"/>
      <c r="CY758" s="276"/>
      <c r="CZ758" s="276"/>
      <c r="DA758" s="276"/>
      <c r="DB758" s="277"/>
      <c r="DC758" s="276"/>
      <c r="DD758" s="276"/>
      <c r="DE758" s="277"/>
      <c r="DF758" s="276"/>
      <c r="DG758" s="276"/>
      <c r="DH758" s="277"/>
      <c r="DI758" s="276"/>
      <c r="DJ758" s="276"/>
      <c r="DK758" s="276"/>
      <c r="DL758" s="276"/>
      <c r="DM758" s="277"/>
      <c r="DN758" s="276"/>
      <c r="DO758" s="276"/>
      <c r="DP758" s="277"/>
      <c r="DQ758" s="276"/>
      <c r="DR758" s="276"/>
      <c r="DS758" s="276"/>
      <c r="DT758" s="276"/>
      <c r="DU758" s="276"/>
      <c r="DV758" s="276"/>
      <c r="DW758" s="276"/>
      <c r="DX758" s="276"/>
      <c r="DY758" s="276"/>
      <c r="DZ758" s="276"/>
      <c r="EA758" s="276"/>
      <c r="EB758" s="276"/>
      <c r="EC758" s="276"/>
      <c r="ED758" s="276"/>
      <c r="EE758" s="276"/>
      <c r="EF758" s="276"/>
      <c r="EG758" s="276"/>
      <c r="EH758" s="276"/>
      <c r="EI758" s="276"/>
      <c r="EJ758" s="276"/>
      <c r="EK758" s="276"/>
      <c r="EL758" s="276"/>
      <c r="EM758" s="276"/>
      <c r="EN758" s="276"/>
      <c r="EO758" s="276"/>
      <c r="EP758" s="276"/>
      <c r="EQ758" s="276"/>
      <c r="ER758" s="276"/>
      <c r="ES758" s="276"/>
      <c r="ET758" s="276"/>
    </row>
    <row r="759" spans="41:150" x14ac:dyDescent="0.25">
      <c r="AO759" s="276"/>
      <c r="AP759" s="276"/>
      <c r="BS759" s="276"/>
      <c r="BT759" s="277"/>
      <c r="BU759" s="276"/>
      <c r="BV759" s="277"/>
      <c r="BW759" s="276"/>
      <c r="BX759" s="277"/>
      <c r="BY759" s="276"/>
      <c r="BZ759" s="276"/>
      <c r="CA759" s="277"/>
      <c r="CB759" s="276"/>
      <c r="CC759" s="276"/>
      <c r="CD759" s="276"/>
      <c r="CE759" s="276"/>
      <c r="CF759" s="276"/>
      <c r="CG759" s="276"/>
      <c r="CH759" s="276"/>
      <c r="CI759" s="277"/>
      <c r="CJ759" s="276"/>
      <c r="CK759" s="277"/>
      <c r="CL759" s="276"/>
      <c r="CM759" s="277"/>
      <c r="CN759" s="276"/>
      <c r="CO759" s="277"/>
      <c r="CP759" s="276"/>
      <c r="CQ759" s="277"/>
      <c r="CR759" s="276"/>
      <c r="CS759" s="276"/>
      <c r="CT759" s="277"/>
      <c r="CU759" s="276"/>
      <c r="CV759" s="276"/>
      <c r="CW759" s="277"/>
      <c r="CX759" s="276"/>
      <c r="CY759" s="276"/>
      <c r="CZ759" s="276"/>
      <c r="DA759" s="276"/>
      <c r="DB759" s="277"/>
      <c r="DC759" s="276"/>
      <c r="DD759" s="276"/>
      <c r="DE759" s="277"/>
      <c r="DF759" s="276"/>
      <c r="DG759" s="276"/>
      <c r="DH759" s="277"/>
      <c r="DI759" s="276"/>
      <c r="DJ759" s="276"/>
      <c r="DK759" s="276"/>
      <c r="DL759" s="276"/>
      <c r="DM759" s="277"/>
      <c r="DN759" s="276"/>
      <c r="DO759" s="276"/>
      <c r="DP759" s="277"/>
      <c r="DQ759" s="276"/>
      <c r="DR759" s="276"/>
      <c r="DS759" s="276"/>
      <c r="DT759" s="276"/>
      <c r="DU759" s="276"/>
      <c r="DV759" s="276"/>
      <c r="DW759" s="276"/>
      <c r="DX759" s="276"/>
      <c r="DY759" s="276"/>
      <c r="DZ759" s="276"/>
      <c r="EA759" s="276"/>
      <c r="EB759" s="276"/>
      <c r="EC759" s="276"/>
      <c r="ED759" s="276"/>
      <c r="EE759" s="276"/>
      <c r="EF759" s="276"/>
      <c r="EG759" s="276"/>
      <c r="EH759" s="276"/>
      <c r="EI759" s="276"/>
      <c r="EJ759" s="276"/>
      <c r="EK759" s="276"/>
      <c r="EL759" s="276"/>
      <c r="EM759" s="276"/>
      <c r="EN759" s="276"/>
      <c r="EO759" s="276"/>
      <c r="EP759" s="276"/>
      <c r="EQ759" s="276"/>
      <c r="ER759" s="276"/>
      <c r="ES759" s="276"/>
      <c r="ET759" s="276"/>
    </row>
    <row r="760" spans="41:150" x14ac:dyDescent="0.25">
      <c r="AO760" s="276"/>
      <c r="AP760" s="276"/>
      <c r="BS760" s="276"/>
      <c r="BT760" s="277"/>
      <c r="BU760" s="276"/>
      <c r="BV760" s="277"/>
      <c r="BW760" s="276"/>
      <c r="BX760" s="277"/>
      <c r="BY760" s="276"/>
      <c r="BZ760" s="276"/>
      <c r="CA760" s="277"/>
      <c r="CB760" s="276"/>
      <c r="CC760" s="276"/>
      <c r="CD760" s="276"/>
      <c r="CE760" s="276"/>
      <c r="CF760" s="276"/>
      <c r="CG760" s="276"/>
      <c r="CH760" s="276"/>
      <c r="CI760" s="277"/>
      <c r="CJ760" s="276"/>
      <c r="CK760" s="277"/>
      <c r="CL760" s="276"/>
      <c r="CM760" s="277"/>
      <c r="CN760" s="276"/>
      <c r="CO760" s="277"/>
      <c r="CP760" s="276"/>
      <c r="CQ760" s="277"/>
      <c r="CR760" s="276"/>
      <c r="CS760" s="276"/>
      <c r="CT760" s="277"/>
      <c r="CU760" s="276"/>
      <c r="CV760" s="276"/>
      <c r="CW760" s="277"/>
      <c r="CX760" s="276"/>
      <c r="CY760" s="276"/>
      <c r="CZ760" s="276"/>
      <c r="DA760" s="276"/>
      <c r="DB760" s="277"/>
      <c r="DC760" s="276"/>
      <c r="DD760" s="276"/>
      <c r="DE760" s="277"/>
      <c r="DF760" s="276"/>
      <c r="DG760" s="276"/>
      <c r="DH760" s="277"/>
      <c r="DI760" s="276"/>
      <c r="DJ760" s="276"/>
      <c r="DK760" s="276"/>
      <c r="DL760" s="276"/>
      <c r="DM760" s="277"/>
      <c r="DN760" s="276"/>
      <c r="DO760" s="276"/>
      <c r="DP760" s="277"/>
      <c r="DQ760" s="276"/>
      <c r="DR760" s="276"/>
      <c r="DS760" s="276"/>
      <c r="DT760" s="276"/>
      <c r="DU760" s="276"/>
      <c r="DV760" s="276"/>
      <c r="DW760" s="276"/>
      <c r="DX760" s="276"/>
      <c r="DY760" s="276"/>
      <c r="DZ760" s="276"/>
      <c r="EA760" s="276"/>
      <c r="EB760" s="276"/>
      <c r="EC760" s="276"/>
      <c r="ED760" s="276"/>
      <c r="EE760" s="276"/>
      <c r="EF760" s="276"/>
      <c r="EG760" s="276"/>
      <c r="EH760" s="276"/>
      <c r="EI760" s="276"/>
      <c r="EJ760" s="276"/>
      <c r="EK760" s="276"/>
      <c r="EL760" s="276"/>
      <c r="EM760" s="276"/>
      <c r="EN760" s="276"/>
      <c r="EO760" s="276"/>
      <c r="EP760" s="276"/>
      <c r="EQ760" s="276"/>
      <c r="ER760" s="276"/>
      <c r="ES760" s="276"/>
      <c r="ET760" s="276"/>
    </row>
    <row r="761" spans="41:150" x14ac:dyDescent="0.25">
      <c r="AO761" s="276"/>
      <c r="AP761" s="276"/>
      <c r="BS761" s="276"/>
      <c r="BT761" s="277"/>
      <c r="BU761" s="276"/>
      <c r="BV761" s="277"/>
      <c r="BW761" s="276"/>
      <c r="BX761" s="277"/>
      <c r="BY761" s="276"/>
      <c r="BZ761" s="276"/>
      <c r="CA761" s="277"/>
      <c r="CB761" s="276"/>
      <c r="CC761" s="276"/>
      <c r="CD761" s="276"/>
      <c r="CE761" s="276"/>
      <c r="CF761" s="276"/>
      <c r="CG761" s="276"/>
      <c r="CH761" s="276"/>
      <c r="CI761" s="277"/>
      <c r="CJ761" s="276"/>
      <c r="CK761" s="277"/>
      <c r="CL761" s="276"/>
      <c r="CM761" s="277"/>
      <c r="CN761" s="276"/>
      <c r="CO761" s="277"/>
      <c r="CP761" s="276"/>
      <c r="CQ761" s="277"/>
      <c r="CR761" s="276"/>
      <c r="CS761" s="276"/>
      <c r="CT761" s="277"/>
      <c r="CU761" s="276"/>
      <c r="CV761" s="276"/>
      <c r="CW761" s="277"/>
      <c r="CX761" s="276"/>
      <c r="CY761" s="276"/>
      <c r="CZ761" s="276"/>
      <c r="DA761" s="276"/>
      <c r="DB761" s="277"/>
      <c r="DC761" s="276"/>
      <c r="DD761" s="276"/>
      <c r="DE761" s="277"/>
      <c r="DF761" s="276"/>
      <c r="DG761" s="276"/>
      <c r="DH761" s="277"/>
      <c r="DI761" s="276"/>
      <c r="DJ761" s="276"/>
      <c r="DK761" s="276"/>
      <c r="DL761" s="276"/>
      <c r="DM761" s="277"/>
      <c r="DN761" s="276"/>
      <c r="DO761" s="276"/>
      <c r="DP761" s="277"/>
      <c r="DQ761" s="276"/>
      <c r="DR761" s="276"/>
      <c r="DS761" s="276"/>
      <c r="DT761" s="276"/>
      <c r="DU761" s="276"/>
      <c r="DV761" s="276"/>
      <c r="DW761" s="276"/>
      <c r="DX761" s="276"/>
      <c r="DY761" s="276"/>
      <c r="DZ761" s="276"/>
      <c r="EA761" s="276"/>
      <c r="EB761" s="276"/>
      <c r="EC761" s="276"/>
      <c r="ED761" s="276"/>
      <c r="EE761" s="276"/>
      <c r="EF761" s="276"/>
      <c r="EG761" s="276"/>
      <c r="EH761" s="276"/>
      <c r="EI761" s="276"/>
      <c r="EJ761" s="276"/>
      <c r="EK761" s="276"/>
      <c r="EL761" s="276"/>
      <c r="EM761" s="276"/>
      <c r="EN761" s="276"/>
      <c r="EO761" s="276"/>
      <c r="EP761" s="276"/>
      <c r="EQ761" s="276"/>
      <c r="ER761" s="276"/>
      <c r="ES761" s="276"/>
      <c r="ET761" s="276"/>
    </row>
    <row r="762" spans="41:150" x14ac:dyDescent="0.25">
      <c r="AO762" s="276"/>
      <c r="AP762" s="276"/>
      <c r="BS762" s="276"/>
      <c r="BT762" s="277"/>
      <c r="BU762" s="276"/>
      <c r="BV762" s="277"/>
      <c r="BW762" s="276"/>
      <c r="BX762" s="277"/>
      <c r="BY762" s="276"/>
      <c r="BZ762" s="276"/>
      <c r="CA762" s="277"/>
      <c r="CB762" s="276"/>
      <c r="CC762" s="276"/>
      <c r="CD762" s="276"/>
      <c r="CE762" s="276"/>
      <c r="CF762" s="276"/>
      <c r="CG762" s="276"/>
      <c r="CH762" s="276"/>
      <c r="CI762" s="277"/>
      <c r="CJ762" s="276"/>
      <c r="CK762" s="277"/>
      <c r="CL762" s="276"/>
      <c r="CM762" s="277"/>
      <c r="CN762" s="276"/>
      <c r="CO762" s="277"/>
      <c r="CP762" s="276"/>
      <c r="CQ762" s="277"/>
      <c r="CR762" s="276"/>
      <c r="CS762" s="276"/>
      <c r="CT762" s="277"/>
      <c r="CU762" s="276"/>
      <c r="CV762" s="276"/>
      <c r="CW762" s="277"/>
      <c r="CX762" s="276"/>
      <c r="CY762" s="276"/>
      <c r="CZ762" s="276"/>
      <c r="DA762" s="276"/>
      <c r="DB762" s="277"/>
      <c r="DC762" s="276"/>
      <c r="DD762" s="276"/>
      <c r="DE762" s="277"/>
      <c r="DF762" s="276"/>
      <c r="DG762" s="276"/>
      <c r="DH762" s="277"/>
      <c r="DI762" s="276"/>
      <c r="DJ762" s="276"/>
      <c r="DK762" s="276"/>
      <c r="DL762" s="276"/>
      <c r="DM762" s="277"/>
      <c r="DN762" s="276"/>
      <c r="DO762" s="276"/>
      <c r="DP762" s="277"/>
      <c r="DQ762" s="276"/>
      <c r="DR762" s="276"/>
      <c r="DS762" s="276"/>
      <c r="DT762" s="276"/>
      <c r="DU762" s="276"/>
      <c r="DV762" s="276"/>
      <c r="DW762" s="276"/>
      <c r="DX762" s="276"/>
      <c r="DY762" s="276"/>
      <c r="DZ762" s="276"/>
      <c r="EA762" s="276"/>
      <c r="EB762" s="276"/>
      <c r="EC762" s="276"/>
      <c r="ED762" s="276"/>
      <c r="EE762" s="276"/>
      <c r="EF762" s="276"/>
      <c r="EG762" s="276"/>
      <c r="EH762" s="276"/>
      <c r="EI762" s="276"/>
      <c r="EJ762" s="276"/>
      <c r="EK762" s="276"/>
      <c r="EL762" s="276"/>
      <c r="EM762" s="276"/>
      <c r="EN762" s="276"/>
      <c r="EO762" s="276"/>
      <c r="EP762" s="276"/>
      <c r="EQ762" s="276"/>
      <c r="ER762" s="276"/>
      <c r="ES762" s="276"/>
      <c r="ET762" s="276"/>
    </row>
    <row r="763" spans="41:150" x14ac:dyDescent="0.25">
      <c r="AO763" s="276"/>
      <c r="AP763" s="276"/>
      <c r="BS763" s="276"/>
      <c r="BT763" s="277"/>
      <c r="BU763" s="276"/>
      <c r="BV763" s="277"/>
      <c r="BW763" s="276"/>
      <c r="BX763" s="277"/>
      <c r="BY763" s="276"/>
      <c r="BZ763" s="276"/>
      <c r="CA763" s="277"/>
      <c r="CB763" s="276"/>
      <c r="CC763" s="276"/>
      <c r="CD763" s="276"/>
      <c r="CE763" s="276"/>
      <c r="CF763" s="276"/>
      <c r="CG763" s="276"/>
      <c r="CH763" s="276"/>
      <c r="CI763" s="277"/>
      <c r="CJ763" s="276"/>
      <c r="CK763" s="277"/>
      <c r="CL763" s="276"/>
      <c r="CM763" s="277"/>
      <c r="CN763" s="276"/>
      <c r="CO763" s="277"/>
      <c r="CP763" s="276"/>
      <c r="CQ763" s="277"/>
      <c r="CR763" s="276"/>
      <c r="CS763" s="276"/>
      <c r="CT763" s="277"/>
      <c r="CU763" s="276"/>
      <c r="CV763" s="276"/>
      <c r="CW763" s="277"/>
      <c r="CX763" s="276"/>
      <c r="CY763" s="276"/>
      <c r="CZ763" s="276"/>
      <c r="DA763" s="276"/>
      <c r="DB763" s="277"/>
      <c r="DC763" s="276"/>
      <c r="DD763" s="276"/>
      <c r="DE763" s="277"/>
      <c r="DF763" s="276"/>
      <c r="DG763" s="276"/>
      <c r="DH763" s="277"/>
      <c r="DI763" s="276"/>
      <c r="DJ763" s="276"/>
      <c r="DK763" s="276"/>
      <c r="DL763" s="276"/>
      <c r="DM763" s="277"/>
      <c r="DN763" s="276"/>
      <c r="DO763" s="276"/>
      <c r="DP763" s="277"/>
      <c r="DQ763" s="276"/>
      <c r="DR763" s="276"/>
      <c r="DS763" s="276"/>
      <c r="DT763" s="276"/>
      <c r="DU763" s="276"/>
      <c r="DV763" s="276"/>
      <c r="DW763" s="276"/>
      <c r="DX763" s="276"/>
      <c r="DY763" s="276"/>
      <c r="DZ763" s="276"/>
      <c r="EA763" s="276"/>
      <c r="EB763" s="276"/>
      <c r="EC763" s="276"/>
      <c r="ED763" s="276"/>
      <c r="EE763" s="276"/>
      <c r="EF763" s="276"/>
      <c r="EG763" s="276"/>
      <c r="EH763" s="276"/>
      <c r="EI763" s="276"/>
      <c r="EJ763" s="276"/>
      <c r="EK763" s="276"/>
      <c r="EL763" s="276"/>
      <c r="EM763" s="276"/>
      <c r="EN763" s="276"/>
      <c r="EO763" s="276"/>
      <c r="EP763" s="276"/>
      <c r="EQ763" s="276"/>
      <c r="ER763" s="276"/>
      <c r="ES763" s="276"/>
      <c r="ET763" s="276"/>
    </row>
    <row r="764" spans="41:150" x14ac:dyDescent="0.25">
      <c r="AO764" s="276"/>
      <c r="AP764" s="276"/>
      <c r="BS764" s="276"/>
      <c r="BT764" s="277"/>
      <c r="BU764" s="276"/>
      <c r="BV764" s="277"/>
      <c r="BW764" s="276"/>
      <c r="BX764" s="277"/>
      <c r="BY764" s="276"/>
      <c r="BZ764" s="276"/>
      <c r="CA764" s="277"/>
      <c r="CB764" s="276"/>
      <c r="CC764" s="276"/>
      <c r="CD764" s="276"/>
      <c r="CE764" s="276"/>
      <c r="CF764" s="276"/>
      <c r="CG764" s="276"/>
      <c r="CH764" s="276"/>
      <c r="CI764" s="277"/>
      <c r="CJ764" s="276"/>
      <c r="CK764" s="277"/>
      <c r="CL764" s="276"/>
      <c r="CM764" s="277"/>
      <c r="CN764" s="276"/>
      <c r="CO764" s="277"/>
      <c r="CP764" s="276"/>
      <c r="CQ764" s="277"/>
      <c r="CR764" s="276"/>
      <c r="CS764" s="276"/>
      <c r="CT764" s="277"/>
      <c r="CU764" s="276"/>
      <c r="CV764" s="276"/>
      <c r="CW764" s="277"/>
      <c r="CX764" s="276"/>
      <c r="CY764" s="276"/>
      <c r="CZ764" s="276"/>
      <c r="DA764" s="276"/>
      <c r="DB764" s="277"/>
      <c r="DC764" s="276"/>
      <c r="DD764" s="276"/>
      <c r="DE764" s="277"/>
      <c r="DF764" s="276"/>
      <c r="DG764" s="276"/>
      <c r="DH764" s="277"/>
      <c r="DI764" s="276"/>
      <c r="DJ764" s="276"/>
      <c r="DK764" s="276"/>
      <c r="DL764" s="276"/>
      <c r="DM764" s="277"/>
      <c r="DN764" s="276"/>
      <c r="DO764" s="276"/>
      <c r="DP764" s="277"/>
      <c r="DQ764" s="276"/>
      <c r="DR764" s="276"/>
      <c r="DS764" s="276"/>
      <c r="DT764" s="276"/>
      <c r="DU764" s="276"/>
      <c r="DV764" s="276"/>
      <c r="DW764" s="276"/>
      <c r="DX764" s="276"/>
      <c r="DY764" s="276"/>
      <c r="DZ764" s="276"/>
      <c r="EA764" s="276"/>
      <c r="EB764" s="276"/>
      <c r="EC764" s="276"/>
      <c r="ED764" s="276"/>
      <c r="EE764" s="276"/>
      <c r="EF764" s="276"/>
      <c r="EG764" s="276"/>
      <c r="EH764" s="276"/>
      <c r="EI764" s="276"/>
      <c r="EJ764" s="276"/>
      <c r="EK764" s="276"/>
      <c r="EL764" s="276"/>
      <c r="EM764" s="276"/>
      <c r="EN764" s="276"/>
      <c r="EO764" s="276"/>
      <c r="EP764" s="276"/>
      <c r="EQ764" s="276"/>
      <c r="ER764" s="276"/>
      <c r="ES764" s="276"/>
      <c r="ET764" s="276"/>
    </row>
    <row r="765" spans="41:150" x14ac:dyDescent="0.25">
      <c r="AO765" s="276"/>
      <c r="AP765" s="276"/>
      <c r="BS765" s="276"/>
      <c r="BT765" s="277"/>
      <c r="BU765" s="276"/>
      <c r="BV765" s="277"/>
      <c r="BW765" s="276"/>
      <c r="BX765" s="277"/>
      <c r="BY765" s="276"/>
      <c r="BZ765" s="276"/>
      <c r="CA765" s="277"/>
      <c r="CB765" s="276"/>
      <c r="CC765" s="276"/>
      <c r="CD765" s="276"/>
      <c r="CE765" s="276"/>
      <c r="CF765" s="276"/>
      <c r="CG765" s="276"/>
      <c r="CH765" s="276"/>
      <c r="CI765" s="277"/>
      <c r="CJ765" s="276"/>
      <c r="CK765" s="277"/>
      <c r="CL765" s="276"/>
      <c r="CM765" s="277"/>
      <c r="CN765" s="276"/>
      <c r="CO765" s="277"/>
      <c r="CP765" s="276"/>
      <c r="CQ765" s="277"/>
      <c r="CR765" s="276"/>
      <c r="CS765" s="276"/>
      <c r="CT765" s="277"/>
      <c r="CU765" s="276"/>
      <c r="CV765" s="276"/>
      <c r="CW765" s="277"/>
      <c r="CX765" s="276"/>
      <c r="CY765" s="276"/>
      <c r="CZ765" s="276"/>
      <c r="DA765" s="276"/>
      <c r="DB765" s="277"/>
      <c r="DC765" s="276"/>
      <c r="DD765" s="276"/>
      <c r="DE765" s="277"/>
      <c r="DF765" s="276"/>
      <c r="DG765" s="276"/>
      <c r="DH765" s="277"/>
      <c r="DI765" s="276"/>
      <c r="DJ765" s="276"/>
      <c r="DK765" s="276"/>
      <c r="DL765" s="276"/>
      <c r="DM765" s="277"/>
      <c r="DN765" s="276"/>
      <c r="DO765" s="276"/>
      <c r="DP765" s="277"/>
      <c r="DQ765" s="276"/>
      <c r="DR765" s="276"/>
      <c r="DS765" s="276"/>
      <c r="DT765" s="276"/>
      <c r="DU765" s="276"/>
      <c r="DV765" s="276"/>
      <c r="DW765" s="276"/>
      <c r="DX765" s="276"/>
      <c r="DY765" s="276"/>
      <c r="DZ765" s="276"/>
      <c r="EA765" s="276"/>
      <c r="EB765" s="276"/>
      <c r="EC765" s="276"/>
      <c r="ED765" s="276"/>
      <c r="EE765" s="276"/>
      <c r="EF765" s="276"/>
      <c r="EG765" s="276"/>
      <c r="EH765" s="276"/>
      <c r="EI765" s="276"/>
      <c r="EJ765" s="276"/>
      <c r="EK765" s="276"/>
      <c r="EL765" s="276"/>
      <c r="EM765" s="276"/>
      <c r="EN765" s="276"/>
      <c r="EO765" s="276"/>
      <c r="EP765" s="276"/>
      <c r="EQ765" s="276"/>
      <c r="ER765" s="276"/>
      <c r="ES765" s="276"/>
      <c r="ET765" s="276"/>
    </row>
    <row r="766" spans="41:150" x14ac:dyDescent="0.25">
      <c r="AO766" s="276"/>
      <c r="AP766" s="276"/>
      <c r="BS766" s="276"/>
      <c r="BT766" s="277"/>
      <c r="BU766" s="276"/>
      <c r="BV766" s="277"/>
      <c r="BW766" s="276"/>
      <c r="BX766" s="277"/>
      <c r="BY766" s="276"/>
      <c r="BZ766" s="276"/>
      <c r="CA766" s="277"/>
      <c r="CB766" s="276"/>
      <c r="CC766" s="276"/>
      <c r="CD766" s="276"/>
      <c r="CE766" s="276"/>
      <c r="CF766" s="276"/>
      <c r="CG766" s="276"/>
      <c r="CH766" s="276"/>
      <c r="CI766" s="277"/>
      <c r="CJ766" s="276"/>
      <c r="CK766" s="277"/>
      <c r="CL766" s="276"/>
      <c r="CM766" s="277"/>
      <c r="CN766" s="276"/>
      <c r="CO766" s="277"/>
      <c r="CP766" s="276"/>
      <c r="CQ766" s="277"/>
      <c r="CR766" s="276"/>
      <c r="CS766" s="276"/>
      <c r="CT766" s="277"/>
      <c r="CU766" s="276"/>
      <c r="CV766" s="276"/>
      <c r="CW766" s="277"/>
      <c r="CX766" s="276"/>
      <c r="CY766" s="276"/>
      <c r="CZ766" s="276"/>
      <c r="DA766" s="276"/>
      <c r="DB766" s="277"/>
      <c r="DC766" s="276"/>
      <c r="DD766" s="276"/>
      <c r="DE766" s="277"/>
      <c r="DF766" s="276"/>
      <c r="DG766" s="276"/>
      <c r="DH766" s="277"/>
      <c r="DI766" s="276"/>
      <c r="DJ766" s="276"/>
      <c r="DK766" s="276"/>
      <c r="DL766" s="276"/>
      <c r="DM766" s="277"/>
      <c r="DN766" s="276"/>
      <c r="DO766" s="276"/>
      <c r="DP766" s="277"/>
      <c r="DQ766" s="276"/>
      <c r="DR766" s="276"/>
      <c r="DS766" s="276"/>
      <c r="DT766" s="276"/>
      <c r="DU766" s="276"/>
      <c r="DV766" s="276"/>
      <c r="DW766" s="276"/>
      <c r="DX766" s="276"/>
      <c r="DY766" s="276"/>
      <c r="DZ766" s="276"/>
      <c r="EA766" s="276"/>
      <c r="EB766" s="276"/>
      <c r="EC766" s="276"/>
      <c r="ED766" s="276"/>
      <c r="EE766" s="276"/>
      <c r="EF766" s="276"/>
      <c r="EG766" s="276"/>
      <c r="EH766" s="276"/>
      <c r="EI766" s="276"/>
      <c r="EJ766" s="276"/>
      <c r="EK766" s="276"/>
      <c r="EL766" s="276"/>
      <c r="EM766" s="276"/>
      <c r="EN766" s="276"/>
      <c r="EO766" s="276"/>
      <c r="EP766" s="276"/>
      <c r="EQ766" s="276"/>
      <c r="ER766" s="276"/>
      <c r="ES766" s="276"/>
      <c r="ET766" s="276"/>
    </row>
    <row r="767" spans="41:150" x14ac:dyDescent="0.25">
      <c r="AO767" s="276"/>
      <c r="AP767" s="276"/>
      <c r="BS767" s="276"/>
      <c r="BT767" s="277"/>
      <c r="BU767" s="276"/>
      <c r="BV767" s="277"/>
      <c r="BW767" s="276"/>
      <c r="BX767" s="277"/>
      <c r="BY767" s="276"/>
      <c r="BZ767" s="276"/>
      <c r="CA767" s="277"/>
      <c r="CB767" s="276"/>
      <c r="CC767" s="276"/>
      <c r="CD767" s="276"/>
      <c r="CE767" s="276"/>
      <c r="CF767" s="276"/>
      <c r="CG767" s="276"/>
      <c r="CH767" s="276"/>
      <c r="CI767" s="277"/>
      <c r="CJ767" s="276"/>
      <c r="CK767" s="277"/>
      <c r="CL767" s="276"/>
      <c r="CM767" s="277"/>
      <c r="CN767" s="276"/>
      <c r="CO767" s="277"/>
      <c r="CP767" s="276"/>
      <c r="CQ767" s="277"/>
      <c r="CR767" s="276"/>
      <c r="CS767" s="276"/>
      <c r="CT767" s="277"/>
      <c r="CU767" s="276"/>
      <c r="CV767" s="276"/>
      <c r="CW767" s="277"/>
      <c r="CX767" s="276"/>
      <c r="CY767" s="276"/>
      <c r="CZ767" s="276"/>
      <c r="DA767" s="276"/>
      <c r="DB767" s="277"/>
      <c r="DC767" s="276"/>
      <c r="DD767" s="276"/>
      <c r="DE767" s="277"/>
      <c r="DF767" s="276"/>
      <c r="DG767" s="276"/>
      <c r="DH767" s="277"/>
      <c r="DI767" s="276"/>
      <c r="DJ767" s="276"/>
      <c r="DK767" s="276"/>
      <c r="DL767" s="276"/>
      <c r="DM767" s="277"/>
      <c r="DN767" s="276"/>
      <c r="DO767" s="276"/>
      <c r="DP767" s="277"/>
      <c r="DQ767" s="276"/>
      <c r="DR767" s="276"/>
      <c r="DS767" s="276"/>
      <c r="DT767" s="276"/>
      <c r="DU767" s="276"/>
      <c r="DV767" s="276"/>
      <c r="DW767" s="276"/>
      <c r="DX767" s="276"/>
      <c r="DY767" s="276"/>
      <c r="DZ767" s="276"/>
      <c r="EA767" s="276"/>
      <c r="EB767" s="276"/>
      <c r="EC767" s="276"/>
      <c r="ED767" s="276"/>
      <c r="EE767" s="276"/>
      <c r="EF767" s="276"/>
      <c r="EG767" s="276"/>
      <c r="EH767" s="276"/>
      <c r="EI767" s="276"/>
      <c r="EJ767" s="276"/>
      <c r="EK767" s="276"/>
      <c r="EL767" s="276"/>
      <c r="EM767" s="276"/>
      <c r="EN767" s="276"/>
      <c r="EO767" s="276"/>
      <c r="EP767" s="276"/>
      <c r="EQ767" s="276"/>
      <c r="ER767" s="276"/>
      <c r="ES767" s="276"/>
      <c r="ET767" s="276"/>
    </row>
    <row r="768" spans="41:150" x14ac:dyDescent="0.25">
      <c r="AO768" s="276"/>
      <c r="AP768" s="276"/>
      <c r="BS768" s="276"/>
      <c r="BT768" s="277"/>
      <c r="BU768" s="276"/>
      <c r="BV768" s="277"/>
      <c r="BW768" s="276"/>
      <c r="BX768" s="277"/>
      <c r="BY768" s="276"/>
      <c r="BZ768" s="276"/>
      <c r="CA768" s="277"/>
      <c r="CB768" s="276"/>
      <c r="CC768" s="276"/>
      <c r="CD768" s="276"/>
      <c r="CE768" s="276"/>
      <c r="CF768" s="276"/>
      <c r="CG768" s="276"/>
      <c r="CH768" s="276"/>
      <c r="CI768" s="277"/>
      <c r="CJ768" s="276"/>
      <c r="CK768" s="277"/>
      <c r="CL768" s="276"/>
      <c r="CM768" s="277"/>
      <c r="CN768" s="276"/>
      <c r="CO768" s="277"/>
      <c r="CP768" s="276"/>
      <c r="CQ768" s="277"/>
      <c r="CR768" s="276"/>
      <c r="CS768" s="276"/>
      <c r="CT768" s="277"/>
      <c r="CU768" s="276"/>
      <c r="CV768" s="276"/>
      <c r="CW768" s="277"/>
      <c r="CX768" s="276"/>
      <c r="CY768" s="276"/>
      <c r="CZ768" s="276"/>
      <c r="DA768" s="276"/>
      <c r="DB768" s="277"/>
      <c r="DC768" s="276"/>
      <c r="DD768" s="276"/>
      <c r="DE768" s="277"/>
      <c r="DF768" s="276"/>
      <c r="DG768" s="276"/>
      <c r="DH768" s="277"/>
      <c r="DI768" s="276"/>
      <c r="DJ768" s="276"/>
      <c r="DK768" s="276"/>
      <c r="DL768" s="276"/>
      <c r="DM768" s="277"/>
      <c r="DN768" s="276"/>
      <c r="DO768" s="276"/>
      <c r="DP768" s="277"/>
      <c r="DQ768" s="276"/>
      <c r="DR768" s="276"/>
      <c r="DS768" s="276"/>
      <c r="DT768" s="276"/>
      <c r="DU768" s="276"/>
      <c r="DV768" s="276"/>
      <c r="DW768" s="276"/>
      <c r="DX768" s="276"/>
      <c r="DY768" s="276"/>
      <c r="DZ768" s="276"/>
      <c r="EA768" s="276"/>
      <c r="EB768" s="276"/>
      <c r="EC768" s="276"/>
      <c r="ED768" s="276"/>
      <c r="EE768" s="276"/>
      <c r="EF768" s="276"/>
      <c r="EG768" s="276"/>
      <c r="EH768" s="276"/>
      <c r="EI768" s="276"/>
      <c r="EJ768" s="276"/>
      <c r="EK768" s="276"/>
      <c r="EL768" s="276"/>
      <c r="EM768" s="276"/>
      <c r="EN768" s="276"/>
      <c r="EO768" s="276"/>
      <c r="EP768" s="276"/>
      <c r="EQ768" s="276"/>
      <c r="ER768" s="276"/>
      <c r="ES768" s="276"/>
      <c r="ET768" s="276"/>
    </row>
    <row r="769" spans="41:150" x14ac:dyDescent="0.25">
      <c r="AO769" s="276"/>
      <c r="AP769" s="276"/>
      <c r="BS769" s="276"/>
      <c r="BT769" s="277"/>
      <c r="BU769" s="276"/>
      <c r="BV769" s="277"/>
      <c r="BW769" s="276"/>
      <c r="BX769" s="277"/>
      <c r="BY769" s="276"/>
      <c r="BZ769" s="276"/>
      <c r="CA769" s="277"/>
      <c r="CB769" s="276"/>
      <c r="CC769" s="276"/>
      <c r="CD769" s="276"/>
      <c r="CE769" s="276"/>
      <c r="CF769" s="276"/>
      <c r="CG769" s="276"/>
      <c r="CH769" s="276"/>
      <c r="CI769" s="277"/>
      <c r="CJ769" s="276"/>
      <c r="CK769" s="277"/>
      <c r="CL769" s="276"/>
      <c r="CM769" s="277"/>
      <c r="CN769" s="276"/>
      <c r="CO769" s="277"/>
      <c r="CP769" s="276"/>
      <c r="CQ769" s="277"/>
      <c r="CR769" s="276"/>
      <c r="CS769" s="276"/>
      <c r="CT769" s="277"/>
      <c r="CU769" s="276"/>
      <c r="CV769" s="276"/>
      <c r="CW769" s="277"/>
      <c r="CX769" s="276"/>
      <c r="CY769" s="276"/>
      <c r="CZ769" s="276"/>
      <c r="DA769" s="276"/>
      <c r="DB769" s="277"/>
      <c r="DC769" s="276"/>
      <c r="DD769" s="276"/>
      <c r="DE769" s="277"/>
      <c r="DF769" s="276"/>
      <c r="DG769" s="276"/>
      <c r="DH769" s="277"/>
      <c r="DI769" s="276"/>
      <c r="DJ769" s="276"/>
      <c r="DK769" s="276"/>
      <c r="DL769" s="276"/>
      <c r="DM769" s="277"/>
      <c r="DN769" s="276"/>
      <c r="DO769" s="276"/>
      <c r="DP769" s="277"/>
      <c r="DQ769" s="276"/>
      <c r="DR769" s="276"/>
      <c r="DS769" s="276"/>
      <c r="DT769" s="276"/>
      <c r="DU769" s="276"/>
      <c r="DV769" s="276"/>
      <c r="DW769" s="276"/>
      <c r="DX769" s="276"/>
      <c r="DY769" s="276"/>
      <c r="DZ769" s="276"/>
      <c r="EA769" s="276"/>
      <c r="EB769" s="276"/>
      <c r="EC769" s="276"/>
      <c r="ED769" s="276"/>
      <c r="EE769" s="276"/>
      <c r="EF769" s="276"/>
      <c r="EG769" s="276"/>
      <c r="EH769" s="276"/>
      <c r="EI769" s="276"/>
      <c r="EJ769" s="276"/>
      <c r="EK769" s="276"/>
      <c r="EL769" s="276"/>
      <c r="EM769" s="276"/>
      <c r="EN769" s="276"/>
      <c r="EO769" s="276"/>
      <c r="EP769" s="276"/>
      <c r="EQ769" s="276"/>
      <c r="ER769" s="276"/>
      <c r="ES769" s="276"/>
      <c r="ET769" s="276"/>
    </row>
    <row r="770" spans="41:150" x14ac:dyDescent="0.25">
      <c r="AO770" s="276"/>
      <c r="AP770" s="276"/>
      <c r="BS770" s="276"/>
      <c r="BT770" s="277"/>
      <c r="BU770" s="276"/>
      <c r="BV770" s="277"/>
      <c r="BW770" s="276"/>
      <c r="BX770" s="277"/>
      <c r="BY770" s="276"/>
      <c r="BZ770" s="276"/>
      <c r="CA770" s="277"/>
      <c r="CB770" s="276"/>
      <c r="CC770" s="276"/>
      <c r="CD770" s="276"/>
      <c r="CE770" s="276"/>
      <c r="CF770" s="276"/>
      <c r="CG770" s="276"/>
      <c r="CH770" s="276"/>
      <c r="CI770" s="277"/>
      <c r="CJ770" s="276"/>
      <c r="CK770" s="277"/>
      <c r="CL770" s="276"/>
      <c r="CM770" s="277"/>
      <c r="CN770" s="276"/>
      <c r="CO770" s="277"/>
      <c r="CP770" s="276"/>
      <c r="CQ770" s="277"/>
      <c r="CR770" s="276"/>
      <c r="CS770" s="276"/>
      <c r="CT770" s="277"/>
      <c r="CU770" s="276"/>
      <c r="CV770" s="276"/>
      <c r="CW770" s="277"/>
      <c r="CX770" s="276"/>
      <c r="CY770" s="276"/>
      <c r="CZ770" s="276"/>
      <c r="DA770" s="276"/>
      <c r="DB770" s="277"/>
      <c r="DC770" s="276"/>
      <c r="DD770" s="276"/>
      <c r="DE770" s="277"/>
      <c r="DF770" s="276"/>
      <c r="DG770" s="276"/>
      <c r="DH770" s="277"/>
      <c r="DI770" s="276"/>
      <c r="DJ770" s="276"/>
      <c r="DK770" s="276"/>
      <c r="DL770" s="276"/>
      <c r="DM770" s="277"/>
      <c r="DN770" s="276"/>
      <c r="DO770" s="276"/>
      <c r="DP770" s="277"/>
      <c r="DQ770" s="276"/>
      <c r="DR770" s="276"/>
      <c r="DS770" s="276"/>
      <c r="DT770" s="276"/>
      <c r="DU770" s="276"/>
      <c r="DV770" s="276"/>
      <c r="DW770" s="276"/>
      <c r="DX770" s="276"/>
      <c r="DY770" s="276"/>
      <c r="DZ770" s="276"/>
      <c r="EA770" s="276"/>
      <c r="EB770" s="276"/>
      <c r="EC770" s="276"/>
      <c r="ED770" s="276"/>
      <c r="EE770" s="276"/>
      <c r="EF770" s="276"/>
      <c r="EG770" s="276"/>
      <c r="EH770" s="276"/>
      <c r="EI770" s="276"/>
      <c r="EJ770" s="276"/>
      <c r="EK770" s="276"/>
      <c r="EL770" s="276"/>
      <c r="EM770" s="276"/>
      <c r="EN770" s="276"/>
      <c r="EO770" s="276"/>
      <c r="EP770" s="276"/>
      <c r="EQ770" s="276"/>
      <c r="ER770" s="276"/>
      <c r="ES770" s="276"/>
      <c r="ET770" s="276"/>
    </row>
    <row r="771" spans="41:150" x14ac:dyDescent="0.25">
      <c r="AO771" s="276"/>
      <c r="AP771" s="276"/>
      <c r="BS771" s="276"/>
      <c r="BT771" s="277"/>
      <c r="BU771" s="276"/>
      <c r="BV771" s="277"/>
      <c r="BW771" s="276"/>
      <c r="BX771" s="277"/>
      <c r="BY771" s="276"/>
      <c r="BZ771" s="276"/>
      <c r="CA771" s="277"/>
      <c r="CB771" s="276"/>
      <c r="CC771" s="276"/>
      <c r="CD771" s="276"/>
      <c r="CE771" s="276"/>
      <c r="CF771" s="276"/>
      <c r="CG771" s="276"/>
      <c r="CH771" s="276"/>
      <c r="CI771" s="277"/>
      <c r="CJ771" s="276"/>
      <c r="CK771" s="277"/>
      <c r="CL771" s="276"/>
      <c r="CM771" s="277"/>
      <c r="CN771" s="276"/>
      <c r="CO771" s="277"/>
      <c r="CP771" s="276"/>
      <c r="CQ771" s="277"/>
      <c r="CR771" s="276"/>
      <c r="CS771" s="276"/>
      <c r="CT771" s="277"/>
      <c r="CU771" s="276"/>
      <c r="CV771" s="276"/>
      <c r="CW771" s="277"/>
      <c r="CX771" s="276"/>
      <c r="CY771" s="276"/>
      <c r="CZ771" s="276"/>
      <c r="DA771" s="276"/>
      <c r="DB771" s="277"/>
      <c r="DC771" s="276"/>
      <c r="DD771" s="276"/>
      <c r="DE771" s="277"/>
      <c r="DF771" s="276"/>
      <c r="DG771" s="276"/>
      <c r="DH771" s="277"/>
      <c r="DI771" s="276"/>
      <c r="DJ771" s="276"/>
      <c r="DK771" s="276"/>
      <c r="DL771" s="276"/>
      <c r="DM771" s="277"/>
      <c r="DN771" s="276"/>
      <c r="DO771" s="276"/>
      <c r="DP771" s="277"/>
      <c r="DQ771" s="276"/>
      <c r="DR771" s="276"/>
      <c r="DS771" s="276"/>
      <c r="DT771" s="276"/>
      <c r="DU771" s="276"/>
      <c r="DV771" s="276"/>
      <c r="DW771" s="276"/>
      <c r="DX771" s="276"/>
      <c r="DY771" s="276"/>
      <c r="DZ771" s="276"/>
      <c r="EA771" s="276"/>
      <c r="EB771" s="276"/>
      <c r="EC771" s="276"/>
      <c r="ED771" s="276"/>
      <c r="EE771" s="276"/>
      <c r="EF771" s="276"/>
      <c r="EG771" s="276"/>
      <c r="EH771" s="276"/>
      <c r="EI771" s="276"/>
      <c r="EJ771" s="276"/>
      <c r="EK771" s="276"/>
      <c r="EL771" s="276"/>
      <c r="EM771" s="276"/>
      <c r="EN771" s="276"/>
      <c r="EO771" s="276"/>
      <c r="EP771" s="276"/>
      <c r="EQ771" s="276"/>
      <c r="ER771" s="276"/>
      <c r="ES771" s="276"/>
      <c r="ET771" s="276"/>
    </row>
    <row r="772" spans="41:150" x14ac:dyDescent="0.25">
      <c r="AO772" s="276"/>
      <c r="AP772" s="276"/>
      <c r="BS772" s="276"/>
      <c r="BT772" s="277"/>
      <c r="BU772" s="276"/>
      <c r="BV772" s="277"/>
      <c r="BW772" s="276"/>
      <c r="BX772" s="277"/>
      <c r="BY772" s="276"/>
      <c r="BZ772" s="276"/>
      <c r="CA772" s="277"/>
      <c r="CB772" s="276"/>
      <c r="CC772" s="276"/>
      <c r="CD772" s="276"/>
      <c r="CE772" s="276"/>
      <c r="CF772" s="276"/>
      <c r="CG772" s="276"/>
      <c r="CH772" s="276"/>
      <c r="CI772" s="277"/>
      <c r="CJ772" s="276"/>
      <c r="CK772" s="277"/>
      <c r="CL772" s="276"/>
      <c r="CM772" s="277"/>
      <c r="CN772" s="276"/>
      <c r="CO772" s="277"/>
      <c r="CP772" s="276"/>
      <c r="CQ772" s="277"/>
      <c r="CR772" s="276"/>
      <c r="CS772" s="276"/>
      <c r="CT772" s="277"/>
      <c r="CU772" s="276"/>
      <c r="CV772" s="276"/>
      <c r="CW772" s="277"/>
      <c r="CX772" s="276"/>
      <c r="CY772" s="276"/>
      <c r="CZ772" s="276"/>
      <c r="DA772" s="276"/>
      <c r="DB772" s="277"/>
      <c r="DC772" s="276"/>
      <c r="DD772" s="276"/>
      <c r="DE772" s="277"/>
      <c r="DF772" s="276"/>
      <c r="DG772" s="276"/>
      <c r="DH772" s="277"/>
      <c r="DI772" s="276"/>
      <c r="DJ772" s="276"/>
      <c r="DK772" s="276"/>
      <c r="DL772" s="276"/>
      <c r="DM772" s="277"/>
      <c r="DN772" s="276"/>
      <c r="DO772" s="276"/>
      <c r="DP772" s="277"/>
      <c r="DQ772" s="276"/>
      <c r="DR772" s="276"/>
      <c r="DS772" s="276"/>
      <c r="DT772" s="276"/>
      <c r="DU772" s="276"/>
      <c r="DV772" s="276"/>
      <c r="DW772" s="276"/>
      <c r="DX772" s="276"/>
      <c r="DY772" s="276"/>
      <c r="DZ772" s="276"/>
      <c r="EA772" s="276"/>
      <c r="EB772" s="276"/>
      <c r="EC772" s="276"/>
      <c r="ED772" s="276"/>
      <c r="EE772" s="276"/>
      <c r="EF772" s="276"/>
      <c r="EG772" s="276"/>
      <c r="EH772" s="276"/>
      <c r="EI772" s="276"/>
      <c r="EJ772" s="276"/>
      <c r="EK772" s="276"/>
      <c r="EL772" s="276"/>
      <c r="EM772" s="276"/>
      <c r="EN772" s="276"/>
      <c r="EO772" s="276"/>
      <c r="EP772" s="276"/>
      <c r="EQ772" s="276"/>
      <c r="ER772" s="276"/>
      <c r="ES772" s="276"/>
      <c r="ET772" s="276"/>
    </row>
    <row r="773" spans="41:150" x14ac:dyDescent="0.25">
      <c r="AO773" s="276"/>
      <c r="AP773" s="276"/>
      <c r="BS773" s="276"/>
      <c r="BT773" s="277"/>
      <c r="BU773" s="276"/>
      <c r="BV773" s="277"/>
      <c r="BW773" s="276"/>
      <c r="BX773" s="277"/>
      <c r="BY773" s="276"/>
      <c r="BZ773" s="276"/>
      <c r="CA773" s="277"/>
      <c r="CB773" s="276"/>
      <c r="CC773" s="276"/>
      <c r="CD773" s="276"/>
      <c r="CE773" s="276"/>
      <c r="CF773" s="276"/>
      <c r="CG773" s="276"/>
      <c r="CH773" s="276"/>
      <c r="CI773" s="277"/>
      <c r="CJ773" s="276"/>
      <c r="CK773" s="277"/>
      <c r="CL773" s="276"/>
      <c r="CM773" s="277"/>
      <c r="CN773" s="276"/>
      <c r="CO773" s="277"/>
      <c r="CP773" s="276"/>
      <c r="CQ773" s="277"/>
      <c r="CR773" s="276"/>
      <c r="CS773" s="276"/>
      <c r="CT773" s="277"/>
      <c r="CU773" s="276"/>
      <c r="CV773" s="276"/>
      <c r="CW773" s="277"/>
      <c r="CX773" s="276"/>
      <c r="CY773" s="276"/>
      <c r="CZ773" s="276"/>
      <c r="DA773" s="276"/>
      <c r="DB773" s="277"/>
      <c r="DC773" s="276"/>
      <c r="DD773" s="276"/>
      <c r="DE773" s="277"/>
      <c r="DF773" s="276"/>
      <c r="DG773" s="276"/>
      <c r="DH773" s="277"/>
      <c r="DI773" s="276"/>
      <c r="DJ773" s="276"/>
      <c r="DK773" s="276"/>
      <c r="DL773" s="276"/>
      <c r="DM773" s="277"/>
      <c r="DN773" s="276"/>
      <c r="DO773" s="276"/>
      <c r="DP773" s="277"/>
      <c r="DQ773" s="276"/>
      <c r="DR773" s="276"/>
      <c r="DS773" s="276"/>
      <c r="DT773" s="276"/>
      <c r="DU773" s="276"/>
      <c r="DV773" s="276"/>
      <c r="DW773" s="276"/>
      <c r="DX773" s="276"/>
      <c r="DY773" s="276"/>
      <c r="DZ773" s="276"/>
      <c r="EA773" s="276"/>
      <c r="EB773" s="276"/>
      <c r="EC773" s="276"/>
      <c r="ED773" s="276"/>
      <c r="EE773" s="276"/>
      <c r="EF773" s="276"/>
      <c r="EG773" s="276"/>
      <c r="EH773" s="276"/>
      <c r="EI773" s="276"/>
      <c r="EJ773" s="276"/>
      <c r="EK773" s="276"/>
      <c r="EL773" s="276"/>
      <c r="EM773" s="276"/>
      <c r="EN773" s="276"/>
      <c r="EO773" s="276"/>
      <c r="EP773" s="276"/>
      <c r="EQ773" s="276"/>
      <c r="ER773" s="276"/>
      <c r="ES773" s="276"/>
      <c r="ET773" s="276"/>
    </row>
    <row r="774" spans="41:150" x14ac:dyDescent="0.25">
      <c r="AO774" s="276"/>
      <c r="AP774" s="276"/>
      <c r="BS774" s="276"/>
      <c r="BT774" s="277"/>
      <c r="BU774" s="276"/>
      <c r="BV774" s="277"/>
      <c r="BW774" s="276"/>
      <c r="BX774" s="277"/>
      <c r="BY774" s="276"/>
      <c r="BZ774" s="276"/>
      <c r="CA774" s="277"/>
      <c r="CB774" s="276"/>
      <c r="CC774" s="276"/>
      <c r="CD774" s="276"/>
      <c r="CE774" s="276"/>
      <c r="CF774" s="276"/>
      <c r="CG774" s="276"/>
      <c r="CH774" s="276"/>
      <c r="CI774" s="277"/>
      <c r="CJ774" s="276"/>
      <c r="CK774" s="277"/>
      <c r="CL774" s="276"/>
      <c r="CM774" s="277"/>
      <c r="CN774" s="276"/>
      <c r="CO774" s="277"/>
      <c r="CP774" s="276"/>
      <c r="CQ774" s="277"/>
      <c r="CR774" s="276"/>
      <c r="CS774" s="276"/>
      <c r="CT774" s="277"/>
      <c r="CU774" s="276"/>
      <c r="CV774" s="276"/>
      <c r="CW774" s="277"/>
      <c r="CX774" s="276"/>
      <c r="CY774" s="276"/>
      <c r="CZ774" s="276"/>
      <c r="DA774" s="276"/>
      <c r="DB774" s="277"/>
      <c r="DC774" s="276"/>
      <c r="DD774" s="276"/>
      <c r="DE774" s="277"/>
      <c r="DF774" s="276"/>
      <c r="DG774" s="276"/>
      <c r="DH774" s="277"/>
      <c r="DI774" s="276"/>
      <c r="DJ774" s="276"/>
      <c r="DK774" s="276"/>
      <c r="DL774" s="276"/>
      <c r="DM774" s="277"/>
      <c r="DN774" s="276"/>
      <c r="DO774" s="276"/>
      <c r="DP774" s="277"/>
      <c r="DQ774" s="276"/>
      <c r="DR774" s="276"/>
      <c r="DS774" s="276"/>
      <c r="DT774" s="276"/>
      <c r="DU774" s="276"/>
      <c r="DV774" s="276"/>
      <c r="DW774" s="276"/>
      <c r="DX774" s="276"/>
      <c r="DY774" s="276"/>
      <c r="DZ774" s="276"/>
      <c r="EA774" s="276"/>
      <c r="EB774" s="276"/>
      <c r="EC774" s="276"/>
      <c r="ED774" s="276"/>
      <c r="EE774" s="276"/>
      <c r="EF774" s="276"/>
      <c r="EG774" s="276"/>
      <c r="EH774" s="276"/>
      <c r="EI774" s="276"/>
      <c r="EJ774" s="276"/>
      <c r="EK774" s="276"/>
      <c r="EL774" s="276"/>
      <c r="EM774" s="276"/>
      <c r="EN774" s="276"/>
      <c r="EO774" s="276"/>
      <c r="EP774" s="276"/>
      <c r="EQ774" s="276"/>
      <c r="ER774" s="276"/>
      <c r="ES774" s="276"/>
      <c r="ET774" s="276"/>
    </row>
    <row r="775" spans="41:150" x14ac:dyDescent="0.25">
      <c r="AO775" s="276"/>
      <c r="AP775" s="276"/>
      <c r="BS775" s="276"/>
      <c r="BT775" s="277"/>
      <c r="BU775" s="276"/>
      <c r="BV775" s="277"/>
      <c r="BW775" s="276"/>
      <c r="BX775" s="277"/>
      <c r="BY775" s="276"/>
      <c r="BZ775" s="276"/>
      <c r="CA775" s="277"/>
      <c r="CB775" s="276"/>
      <c r="CC775" s="276"/>
      <c r="CD775" s="276"/>
      <c r="CE775" s="276"/>
      <c r="CF775" s="276"/>
      <c r="CG775" s="276"/>
      <c r="CH775" s="276"/>
      <c r="CI775" s="277"/>
      <c r="CJ775" s="276"/>
      <c r="CK775" s="277"/>
      <c r="CL775" s="276"/>
      <c r="CM775" s="277"/>
      <c r="CN775" s="276"/>
      <c r="CO775" s="277"/>
      <c r="CP775" s="276"/>
      <c r="CQ775" s="277"/>
      <c r="CR775" s="276"/>
      <c r="CS775" s="276"/>
      <c r="CT775" s="277"/>
      <c r="CU775" s="276"/>
      <c r="CV775" s="276"/>
      <c r="CW775" s="277"/>
      <c r="CX775" s="276"/>
      <c r="CY775" s="276"/>
      <c r="CZ775" s="276"/>
      <c r="DA775" s="276"/>
      <c r="DB775" s="277"/>
      <c r="DC775" s="276"/>
      <c r="DD775" s="276"/>
      <c r="DE775" s="277"/>
      <c r="DF775" s="276"/>
      <c r="DG775" s="276"/>
      <c r="DH775" s="277"/>
      <c r="DI775" s="276"/>
      <c r="DJ775" s="276"/>
      <c r="DK775" s="276"/>
      <c r="DL775" s="276"/>
      <c r="DM775" s="277"/>
      <c r="DN775" s="276"/>
      <c r="DO775" s="276"/>
      <c r="DP775" s="277"/>
      <c r="DQ775" s="276"/>
      <c r="DR775" s="276"/>
      <c r="DS775" s="276"/>
      <c r="DT775" s="276"/>
      <c r="DU775" s="276"/>
      <c r="DV775" s="276"/>
      <c r="DW775" s="276"/>
      <c r="DX775" s="276"/>
      <c r="DY775" s="276"/>
      <c r="DZ775" s="276"/>
      <c r="EA775" s="276"/>
      <c r="EB775" s="276"/>
      <c r="EC775" s="276"/>
      <c r="ED775" s="276"/>
      <c r="EE775" s="276"/>
      <c r="EF775" s="276"/>
      <c r="EG775" s="276"/>
      <c r="EH775" s="276"/>
      <c r="EI775" s="276"/>
      <c r="EJ775" s="276"/>
      <c r="EK775" s="276"/>
      <c r="EL775" s="276"/>
      <c r="EM775" s="276"/>
      <c r="EN775" s="276"/>
      <c r="EO775" s="276"/>
      <c r="EP775" s="276"/>
      <c r="EQ775" s="276"/>
      <c r="ER775" s="276"/>
      <c r="ES775" s="276"/>
      <c r="ET775" s="276"/>
    </row>
    <row r="776" spans="41:150" x14ac:dyDescent="0.25">
      <c r="AO776" s="276"/>
      <c r="AP776" s="276"/>
      <c r="BS776" s="276"/>
      <c r="BT776" s="277"/>
      <c r="BU776" s="276"/>
      <c r="BV776" s="277"/>
      <c r="BW776" s="276"/>
      <c r="BX776" s="277"/>
      <c r="BY776" s="276"/>
      <c r="BZ776" s="276"/>
      <c r="CA776" s="277"/>
      <c r="CB776" s="276"/>
      <c r="CC776" s="276"/>
      <c r="CD776" s="276"/>
      <c r="CE776" s="276"/>
      <c r="CF776" s="276"/>
      <c r="CG776" s="276"/>
      <c r="CH776" s="276"/>
      <c r="CI776" s="277"/>
      <c r="CJ776" s="276"/>
      <c r="CK776" s="277"/>
      <c r="CL776" s="276"/>
      <c r="CM776" s="277"/>
      <c r="CN776" s="276"/>
      <c r="CO776" s="277"/>
      <c r="CP776" s="276"/>
      <c r="CQ776" s="277"/>
      <c r="CR776" s="276"/>
      <c r="CS776" s="276"/>
      <c r="CT776" s="277"/>
      <c r="CU776" s="276"/>
      <c r="CV776" s="276"/>
      <c r="CW776" s="277"/>
      <c r="CX776" s="276"/>
      <c r="CY776" s="276"/>
      <c r="CZ776" s="276"/>
      <c r="DA776" s="276"/>
      <c r="DB776" s="277"/>
      <c r="DC776" s="276"/>
      <c r="DD776" s="276"/>
      <c r="DE776" s="277"/>
      <c r="DF776" s="276"/>
      <c r="DG776" s="276"/>
      <c r="DH776" s="277"/>
      <c r="DI776" s="276"/>
      <c r="DJ776" s="276"/>
      <c r="DK776" s="276"/>
      <c r="DL776" s="276"/>
      <c r="DM776" s="277"/>
      <c r="DN776" s="276"/>
      <c r="DO776" s="276"/>
      <c r="DP776" s="277"/>
      <c r="DQ776" s="276"/>
      <c r="DR776" s="276"/>
      <c r="DS776" s="276"/>
      <c r="DT776" s="276"/>
      <c r="DU776" s="276"/>
      <c r="DV776" s="276"/>
      <c r="DW776" s="276"/>
      <c r="DX776" s="276"/>
      <c r="DY776" s="276"/>
      <c r="DZ776" s="276"/>
      <c r="EA776" s="276"/>
      <c r="EB776" s="276"/>
      <c r="EC776" s="276"/>
      <c r="ED776" s="276"/>
      <c r="EE776" s="276"/>
      <c r="EF776" s="276"/>
      <c r="EG776" s="276"/>
      <c r="EH776" s="276"/>
      <c r="EI776" s="276"/>
      <c r="EJ776" s="276"/>
      <c r="EK776" s="276"/>
      <c r="EL776" s="276"/>
      <c r="EM776" s="276"/>
      <c r="EN776" s="276"/>
      <c r="EO776" s="276"/>
      <c r="EP776" s="276"/>
      <c r="EQ776" s="276"/>
      <c r="ER776" s="276"/>
      <c r="ES776" s="276"/>
      <c r="ET776" s="276"/>
    </row>
    <row r="777" spans="41:150" x14ac:dyDescent="0.25">
      <c r="AO777" s="276"/>
      <c r="AP777" s="276"/>
      <c r="BS777" s="276"/>
      <c r="BT777" s="277"/>
      <c r="BU777" s="276"/>
      <c r="BV777" s="277"/>
      <c r="BW777" s="276"/>
      <c r="BX777" s="277"/>
      <c r="BY777" s="276"/>
      <c r="BZ777" s="276"/>
      <c r="CA777" s="277"/>
      <c r="CB777" s="276"/>
      <c r="CC777" s="276"/>
      <c r="CD777" s="276"/>
      <c r="CE777" s="276"/>
      <c r="CF777" s="276"/>
      <c r="CG777" s="276"/>
      <c r="CH777" s="276"/>
      <c r="CI777" s="277"/>
      <c r="CJ777" s="276"/>
      <c r="CK777" s="277"/>
      <c r="CL777" s="276"/>
      <c r="CM777" s="277"/>
      <c r="CN777" s="276"/>
      <c r="CO777" s="277"/>
      <c r="CP777" s="276"/>
      <c r="CQ777" s="277"/>
      <c r="CR777" s="276"/>
      <c r="CS777" s="276"/>
      <c r="CT777" s="277"/>
      <c r="CU777" s="276"/>
      <c r="CV777" s="276"/>
      <c r="CW777" s="277"/>
      <c r="CX777" s="276"/>
      <c r="CY777" s="276"/>
      <c r="CZ777" s="276"/>
      <c r="DA777" s="276"/>
      <c r="DB777" s="277"/>
      <c r="DC777" s="276"/>
      <c r="DD777" s="276"/>
      <c r="DE777" s="277"/>
      <c r="DF777" s="276"/>
      <c r="DG777" s="276"/>
      <c r="DH777" s="277"/>
      <c r="DI777" s="276"/>
      <c r="DJ777" s="276"/>
      <c r="DK777" s="276"/>
      <c r="DL777" s="276"/>
      <c r="DM777" s="277"/>
      <c r="DN777" s="276"/>
      <c r="DO777" s="276"/>
      <c r="DP777" s="277"/>
      <c r="DQ777" s="276"/>
      <c r="DR777" s="276"/>
      <c r="DS777" s="276"/>
      <c r="DT777" s="276"/>
      <c r="DU777" s="276"/>
      <c r="DV777" s="276"/>
      <c r="DW777" s="276"/>
      <c r="DX777" s="276"/>
      <c r="DY777" s="276"/>
      <c r="DZ777" s="276"/>
      <c r="EA777" s="276"/>
      <c r="EB777" s="276"/>
      <c r="EC777" s="276"/>
      <c r="ED777" s="276"/>
      <c r="EE777" s="276"/>
      <c r="EF777" s="276"/>
      <c r="EG777" s="276"/>
      <c r="EH777" s="276"/>
      <c r="EI777" s="276"/>
      <c r="EJ777" s="276"/>
      <c r="EK777" s="276"/>
      <c r="EL777" s="276"/>
      <c r="EM777" s="276"/>
      <c r="EN777" s="276"/>
      <c r="EO777" s="276"/>
      <c r="EP777" s="276"/>
      <c r="EQ777" s="276"/>
      <c r="ER777" s="276"/>
      <c r="ES777" s="276"/>
      <c r="ET777" s="276"/>
    </row>
    <row r="778" spans="41:150" x14ac:dyDescent="0.25">
      <c r="AO778" s="276"/>
      <c r="AP778" s="276"/>
      <c r="BS778" s="276"/>
      <c r="BT778" s="277"/>
      <c r="BU778" s="276"/>
      <c r="BV778" s="277"/>
      <c r="BW778" s="276"/>
      <c r="BX778" s="277"/>
      <c r="BY778" s="276"/>
      <c r="BZ778" s="276"/>
      <c r="CA778" s="277"/>
      <c r="CB778" s="276"/>
      <c r="CC778" s="276"/>
      <c r="CD778" s="276"/>
      <c r="CE778" s="276"/>
      <c r="CF778" s="276"/>
      <c r="CG778" s="276"/>
      <c r="CH778" s="276"/>
      <c r="CI778" s="277"/>
      <c r="CJ778" s="276"/>
      <c r="CK778" s="277"/>
      <c r="CL778" s="276"/>
      <c r="CM778" s="277"/>
      <c r="CN778" s="276"/>
      <c r="CO778" s="277"/>
      <c r="CP778" s="276"/>
      <c r="CQ778" s="277"/>
      <c r="CR778" s="276"/>
      <c r="CS778" s="276"/>
      <c r="CT778" s="277"/>
      <c r="CU778" s="276"/>
      <c r="CV778" s="276"/>
      <c r="CW778" s="277"/>
      <c r="CX778" s="276"/>
      <c r="CY778" s="276"/>
      <c r="CZ778" s="276"/>
      <c r="DA778" s="276"/>
      <c r="DB778" s="277"/>
      <c r="DC778" s="276"/>
      <c r="DD778" s="276"/>
      <c r="DE778" s="277"/>
      <c r="DF778" s="276"/>
      <c r="DG778" s="276"/>
      <c r="DH778" s="277"/>
      <c r="DI778" s="276"/>
      <c r="DJ778" s="276"/>
      <c r="DK778" s="276"/>
      <c r="DL778" s="276"/>
      <c r="DM778" s="277"/>
      <c r="DN778" s="276"/>
      <c r="DO778" s="276"/>
      <c r="DP778" s="277"/>
      <c r="DQ778" s="276"/>
      <c r="DR778" s="276"/>
      <c r="DS778" s="276"/>
      <c r="DT778" s="276"/>
      <c r="DU778" s="276"/>
      <c r="DV778" s="276"/>
      <c r="DW778" s="276"/>
      <c r="DX778" s="276"/>
      <c r="DY778" s="276"/>
      <c r="DZ778" s="276"/>
      <c r="EA778" s="276"/>
      <c r="EB778" s="276"/>
      <c r="EC778" s="276"/>
      <c r="ED778" s="276"/>
      <c r="EE778" s="276"/>
      <c r="EF778" s="276"/>
      <c r="EG778" s="276"/>
      <c r="EH778" s="276"/>
      <c r="EI778" s="276"/>
      <c r="EJ778" s="276"/>
      <c r="EK778" s="276"/>
      <c r="EL778" s="276"/>
      <c r="EM778" s="276"/>
      <c r="EN778" s="276"/>
      <c r="EO778" s="276"/>
      <c r="EP778" s="276"/>
      <c r="EQ778" s="276"/>
      <c r="ER778" s="276"/>
      <c r="ES778" s="276"/>
      <c r="ET778" s="276"/>
    </row>
    <row r="779" spans="41:150" x14ac:dyDescent="0.25">
      <c r="AO779" s="276"/>
      <c r="AP779" s="276"/>
      <c r="BS779" s="276"/>
      <c r="BT779" s="277"/>
      <c r="BU779" s="276"/>
      <c r="BV779" s="277"/>
      <c r="BW779" s="276"/>
      <c r="BX779" s="277"/>
      <c r="BY779" s="276"/>
      <c r="BZ779" s="276"/>
      <c r="CA779" s="277"/>
      <c r="CB779" s="276"/>
      <c r="CC779" s="276"/>
      <c r="CD779" s="276"/>
      <c r="CE779" s="276"/>
      <c r="CF779" s="276"/>
      <c r="CG779" s="276"/>
      <c r="CH779" s="276"/>
      <c r="CI779" s="277"/>
      <c r="CJ779" s="276"/>
      <c r="CK779" s="277"/>
      <c r="CL779" s="276"/>
      <c r="CM779" s="277"/>
      <c r="CN779" s="276"/>
      <c r="CO779" s="277"/>
      <c r="CP779" s="276"/>
      <c r="CQ779" s="277"/>
      <c r="CR779" s="276"/>
      <c r="CS779" s="276"/>
      <c r="CT779" s="277"/>
      <c r="CU779" s="276"/>
      <c r="CV779" s="276"/>
      <c r="CW779" s="277"/>
      <c r="CX779" s="276"/>
      <c r="CY779" s="276"/>
      <c r="CZ779" s="276"/>
      <c r="DA779" s="276"/>
      <c r="DB779" s="277"/>
      <c r="DC779" s="276"/>
      <c r="DD779" s="276"/>
      <c r="DE779" s="277"/>
      <c r="DF779" s="276"/>
      <c r="DG779" s="276"/>
      <c r="DH779" s="277"/>
      <c r="DI779" s="276"/>
      <c r="DJ779" s="276"/>
      <c r="DK779" s="276"/>
      <c r="DL779" s="276"/>
      <c r="DM779" s="277"/>
      <c r="DN779" s="276"/>
      <c r="DO779" s="276"/>
      <c r="DP779" s="277"/>
      <c r="DQ779" s="276"/>
      <c r="DR779" s="276"/>
      <c r="DS779" s="276"/>
      <c r="DT779" s="276"/>
      <c r="DU779" s="276"/>
      <c r="DV779" s="276"/>
      <c r="DW779" s="276"/>
      <c r="DX779" s="276"/>
      <c r="DY779" s="276"/>
      <c r="DZ779" s="276"/>
      <c r="EA779" s="276"/>
      <c r="EB779" s="276"/>
      <c r="EC779" s="276"/>
      <c r="ED779" s="276"/>
      <c r="EE779" s="276"/>
      <c r="EF779" s="276"/>
      <c r="EG779" s="276"/>
      <c r="EH779" s="276"/>
      <c r="EI779" s="276"/>
      <c r="EJ779" s="276"/>
      <c r="EK779" s="276"/>
      <c r="EL779" s="276"/>
      <c r="EM779" s="276"/>
      <c r="EN779" s="276"/>
      <c r="EO779" s="276"/>
      <c r="EP779" s="276"/>
      <c r="EQ779" s="276"/>
      <c r="ER779" s="276"/>
      <c r="ES779" s="276"/>
      <c r="ET779" s="276"/>
    </row>
    <row r="780" spans="41:150" x14ac:dyDescent="0.25">
      <c r="AO780" s="276"/>
      <c r="AP780" s="276"/>
      <c r="BS780" s="276"/>
      <c r="BT780" s="277"/>
      <c r="BU780" s="276"/>
      <c r="BV780" s="277"/>
      <c r="BW780" s="276"/>
      <c r="BX780" s="277"/>
      <c r="BY780" s="276"/>
      <c r="BZ780" s="276"/>
      <c r="CA780" s="277"/>
      <c r="CB780" s="276"/>
      <c r="CC780" s="276"/>
      <c r="CD780" s="276"/>
      <c r="CE780" s="276"/>
      <c r="CF780" s="276"/>
      <c r="CG780" s="276"/>
      <c r="CH780" s="276"/>
      <c r="CI780" s="277"/>
      <c r="CJ780" s="276"/>
      <c r="CK780" s="277"/>
      <c r="CL780" s="276"/>
      <c r="CM780" s="277"/>
      <c r="CN780" s="276"/>
      <c r="CO780" s="277"/>
      <c r="CP780" s="276"/>
      <c r="CQ780" s="277"/>
      <c r="CR780" s="276"/>
      <c r="CS780" s="276"/>
      <c r="CT780" s="277"/>
      <c r="CU780" s="276"/>
      <c r="CV780" s="276"/>
      <c r="CW780" s="277"/>
      <c r="CX780" s="276"/>
      <c r="CY780" s="276"/>
      <c r="CZ780" s="276"/>
      <c r="DA780" s="276"/>
      <c r="DB780" s="277"/>
      <c r="DC780" s="276"/>
      <c r="DD780" s="276"/>
      <c r="DE780" s="277"/>
      <c r="DF780" s="276"/>
      <c r="DG780" s="276"/>
      <c r="DH780" s="277"/>
      <c r="DI780" s="276"/>
      <c r="DJ780" s="276"/>
      <c r="DK780" s="276"/>
      <c r="DL780" s="276"/>
      <c r="DM780" s="277"/>
      <c r="DN780" s="276"/>
      <c r="DO780" s="276"/>
      <c r="DP780" s="277"/>
      <c r="DQ780" s="276"/>
      <c r="DR780" s="276"/>
      <c r="DS780" s="276"/>
      <c r="DT780" s="276"/>
      <c r="DU780" s="276"/>
      <c r="DV780" s="276"/>
      <c r="DW780" s="276"/>
      <c r="DX780" s="276"/>
      <c r="DY780" s="276"/>
      <c r="DZ780" s="276"/>
      <c r="EA780" s="276"/>
      <c r="EB780" s="276"/>
      <c r="EC780" s="276"/>
      <c r="ED780" s="276"/>
      <c r="EE780" s="276"/>
      <c r="EF780" s="276"/>
      <c r="EG780" s="276"/>
      <c r="EH780" s="276"/>
      <c r="EI780" s="276"/>
      <c r="EJ780" s="276"/>
      <c r="EK780" s="276"/>
      <c r="EL780" s="276"/>
      <c r="EM780" s="276"/>
      <c r="EN780" s="276"/>
      <c r="EO780" s="276"/>
      <c r="EP780" s="276"/>
      <c r="EQ780" s="276"/>
      <c r="ER780" s="276"/>
      <c r="ES780" s="276"/>
      <c r="ET780" s="276"/>
    </row>
    <row r="781" spans="41:150" x14ac:dyDescent="0.25">
      <c r="AO781" s="276"/>
      <c r="AP781" s="276"/>
      <c r="BS781" s="276"/>
      <c r="BT781" s="277"/>
      <c r="BU781" s="276"/>
      <c r="BV781" s="277"/>
      <c r="BW781" s="276"/>
      <c r="BX781" s="277"/>
      <c r="BY781" s="276"/>
      <c r="BZ781" s="276"/>
      <c r="CA781" s="277"/>
      <c r="CB781" s="276"/>
      <c r="CC781" s="276"/>
      <c r="CD781" s="276"/>
      <c r="CE781" s="276"/>
      <c r="CF781" s="276"/>
      <c r="CG781" s="276"/>
      <c r="CH781" s="276"/>
      <c r="CI781" s="277"/>
      <c r="CJ781" s="276"/>
      <c r="CK781" s="277"/>
      <c r="CL781" s="276"/>
      <c r="CM781" s="277"/>
      <c r="CN781" s="276"/>
      <c r="CO781" s="277"/>
      <c r="CP781" s="276"/>
      <c r="CQ781" s="277"/>
      <c r="CR781" s="276"/>
      <c r="CS781" s="276"/>
      <c r="CT781" s="277"/>
      <c r="CU781" s="276"/>
      <c r="CV781" s="276"/>
      <c r="CW781" s="277"/>
      <c r="CX781" s="276"/>
      <c r="CY781" s="276"/>
      <c r="CZ781" s="276"/>
      <c r="DA781" s="276"/>
      <c r="DB781" s="277"/>
      <c r="DC781" s="276"/>
      <c r="DD781" s="276"/>
      <c r="DE781" s="277"/>
      <c r="DF781" s="276"/>
      <c r="DG781" s="276"/>
      <c r="DH781" s="277"/>
      <c r="DI781" s="276"/>
      <c r="DJ781" s="276"/>
      <c r="DK781" s="276"/>
      <c r="DL781" s="276"/>
      <c r="DM781" s="277"/>
      <c r="DN781" s="276"/>
      <c r="DO781" s="276"/>
      <c r="DP781" s="277"/>
      <c r="DQ781" s="276"/>
      <c r="DR781" s="276"/>
      <c r="DS781" s="276"/>
      <c r="DT781" s="276"/>
      <c r="DU781" s="276"/>
      <c r="DV781" s="276"/>
      <c r="DW781" s="276"/>
      <c r="DX781" s="276"/>
      <c r="DY781" s="276"/>
      <c r="DZ781" s="276"/>
      <c r="EA781" s="276"/>
      <c r="EB781" s="276"/>
      <c r="EC781" s="276"/>
      <c r="ED781" s="276"/>
      <c r="EE781" s="276"/>
      <c r="EF781" s="276"/>
      <c r="EG781" s="276"/>
      <c r="EH781" s="276"/>
      <c r="EI781" s="276"/>
      <c r="EJ781" s="276"/>
      <c r="EK781" s="276"/>
      <c r="EL781" s="276"/>
      <c r="EM781" s="276"/>
      <c r="EN781" s="276"/>
      <c r="EO781" s="276"/>
      <c r="EP781" s="276"/>
      <c r="EQ781" s="276"/>
      <c r="ER781" s="276"/>
      <c r="ES781" s="276"/>
      <c r="ET781" s="276"/>
    </row>
    <row r="782" spans="41:150" x14ac:dyDescent="0.25">
      <c r="AO782" s="276"/>
      <c r="AP782" s="276"/>
      <c r="BS782" s="276"/>
      <c r="BT782" s="277"/>
      <c r="BU782" s="276"/>
      <c r="BV782" s="277"/>
      <c r="BW782" s="276"/>
      <c r="BX782" s="277"/>
      <c r="BY782" s="276"/>
      <c r="BZ782" s="276"/>
      <c r="CA782" s="277"/>
      <c r="CB782" s="276"/>
      <c r="CC782" s="276"/>
      <c r="CD782" s="276"/>
      <c r="CE782" s="276"/>
      <c r="CF782" s="276"/>
      <c r="CG782" s="276"/>
      <c r="CH782" s="276"/>
      <c r="CI782" s="277"/>
      <c r="CJ782" s="276"/>
      <c r="CK782" s="277"/>
      <c r="CL782" s="276"/>
      <c r="CM782" s="277"/>
      <c r="CN782" s="276"/>
      <c r="CO782" s="277"/>
      <c r="CP782" s="276"/>
      <c r="CQ782" s="277"/>
      <c r="CR782" s="276"/>
      <c r="CS782" s="276"/>
      <c r="CT782" s="277"/>
      <c r="CU782" s="276"/>
      <c r="CV782" s="276"/>
      <c r="CW782" s="277"/>
      <c r="CX782" s="276"/>
      <c r="CY782" s="276"/>
      <c r="CZ782" s="276"/>
      <c r="DA782" s="276"/>
      <c r="DB782" s="277"/>
      <c r="DC782" s="276"/>
      <c r="DD782" s="276"/>
      <c r="DE782" s="277"/>
      <c r="DF782" s="276"/>
      <c r="DG782" s="276"/>
      <c r="DH782" s="277"/>
      <c r="DI782" s="276"/>
      <c r="DJ782" s="276"/>
      <c r="DK782" s="276"/>
      <c r="DL782" s="276"/>
      <c r="DM782" s="277"/>
      <c r="DN782" s="276"/>
      <c r="DO782" s="276"/>
      <c r="DP782" s="277"/>
      <c r="DQ782" s="276"/>
      <c r="DR782" s="276"/>
      <c r="DS782" s="276"/>
      <c r="DT782" s="276"/>
      <c r="DU782" s="276"/>
      <c r="DV782" s="276"/>
      <c r="DW782" s="276"/>
      <c r="DX782" s="276"/>
      <c r="DY782" s="276"/>
      <c r="DZ782" s="276"/>
      <c r="EA782" s="276"/>
      <c r="EB782" s="276"/>
      <c r="EC782" s="276"/>
      <c r="ED782" s="276"/>
      <c r="EE782" s="276"/>
      <c r="EF782" s="276"/>
      <c r="EG782" s="276"/>
      <c r="EH782" s="276"/>
      <c r="EI782" s="276"/>
      <c r="EJ782" s="276"/>
      <c r="EK782" s="276"/>
      <c r="EL782" s="276"/>
      <c r="EM782" s="276"/>
      <c r="EN782" s="276"/>
      <c r="EO782" s="276"/>
      <c r="EP782" s="276"/>
      <c r="EQ782" s="276"/>
      <c r="ER782" s="276"/>
      <c r="ES782" s="276"/>
      <c r="ET782" s="276"/>
    </row>
    <row r="783" spans="41:150" x14ac:dyDescent="0.25">
      <c r="AO783" s="276"/>
      <c r="AP783" s="276"/>
      <c r="BS783" s="276"/>
      <c r="BT783" s="277"/>
      <c r="BU783" s="276"/>
      <c r="BV783" s="277"/>
      <c r="BW783" s="276"/>
      <c r="BX783" s="277"/>
      <c r="BY783" s="276"/>
      <c r="BZ783" s="276"/>
      <c r="CA783" s="277"/>
      <c r="CB783" s="276"/>
      <c r="CC783" s="276"/>
      <c r="CD783" s="276"/>
      <c r="CE783" s="276"/>
      <c r="CF783" s="276"/>
      <c r="CG783" s="276"/>
      <c r="CH783" s="276"/>
      <c r="CI783" s="277"/>
      <c r="CJ783" s="276"/>
      <c r="CK783" s="277"/>
      <c r="CL783" s="276"/>
      <c r="CM783" s="277"/>
      <c r="CN783" s="276"/>
      <c r="CO783" s="277"/>
      <c r="CP783" s="276"/>
      <c r="CQ783" s="277"/>
      <c r="CR783" s="276"/>
      <c r="CS783" s="276"/>
      <c r="CT783" s="277"/>
      <c r="CU783" s="276"/>
      <c r="CV783" s="276"/>
      <c r="CW783" s="277"/>
      <c r="CX783" s="276"/>
      <c r="CY783" s="276"/>
      <c r="CZ783" s="276"/>
      <c r="DA783" s="276"/>
      <c r="DB783" s="277"/>
      <c r="DC783" s="276"/>
      <c r="DD783" s="276"/>
      <c r="DE783" s="277"/>
      <c r="DF783" s="276"/>
      <c r="DG783" s="276"/>
      <c r="DH783" s="277"/>
      <c r="DI783" s="276"/>
      <c r="DJ783" s="276"/>
      <c r="DK783" s="276"/>
      <c r="DL783" s="276"/>
      <c r="DM783" s="277"/>
      <c r="DN783" s="276"/>
      <c r="DO783" s="276"/>
      <c r="DP783" s="277"/>
      <c r="DQ783" s="276"/>
      <c r="DR783" s="276"/>
      <c r="DS783" s="276"/>
      <c r="DT783" s="276"/>
      <c r="DU783" s="276"/>
      <c r="DV783" s="276"/>
      <c r="DW783" s="276"/>
      <c r="DX783" s="276"/>
      <c r="DY783" s="276"/>
      <c r="DZ783" s="276"/>
      <c r="EA783" s="276"/>
      <c r="EB783" s="276"/>
      <c r="EC783" s="276"/>
      <c r="ED783" s="276"/>
      <c r="EE783" s="276"/>
      <c r="EF783" s="276"/>
      <c r="EG783" s="276"/>
      <c r="EH783" s="276"/>
      <c r="EI783" s="276"/>
      <c r="EJ783" s="276"/>
      <c r="EK783" s="276"/>
      <c r="EL783" s="276"/>
      <c r="EM783" s="276"/>
      <c r="EN783" s="276"/>
      <c r="EO783" s="276"/>
      <c r="EP783" s="276"/>
      <c r="EQ783" s="276"/>
      <c r="ER783" s="276"/>
      <c r="ES783" s="276"/>
      <c r="ET783" s="276"/>
    </row>
    <row r="784" spans="41:150" x14ac:dyDescent="0.25">
      <c r="AO784" s="276"/>
      <c r="AP784" s="276"/>
      <c r="BS784" s="276"/>
      <c r="BT784" s="277"/>
      <c r="BU784" s="276"/>
      <c r="BV784" s="277"/>
      <c r="BW784" s="276"/>
      <c r="BX784" s="277"/>
      <c r="BY784" s="276"/>
      <c r="BZ784" s="276"/>
      <c r="CA784" s="277"/>
      <c r="CB784" s="276"/>
      <c r="CC784" s="276"/>
      <c r="CD784" s="276"/>
      <c r="CE784" s="276"/>
      <c r="CF784" s="276"/>
      <c r="CG784" s="276"/>
      <c r="CH784" s="276"/>
      <c r="CI784" s="277"/>
      <c r="CJ784" s="276"/>
      <c r="CK784" s="277"/>
      <c r="CL784" s="276"/>
      <c r="CM784" s="277"/>
      <c r="CN784" s="276"/>
      <c r="CO784" s="277"/>
      <c r="CP784" s="276"/>
      <c r="CQ784" s="277"/>
      <c r="CR784" s="276"/>
      <c r="CS784" s="276"/>
      <c r="CT784" s="277"/>
      <c r="CU784" s="276"/>
      <c r="CV784" s="276"/>
      <c r="CW784" s="277"/>
      <c r="CX784" s="276"/>
      <c r="CY784" s="276"/>
      <c r="CZ784" s="276"/>
      <c r="DA784" s="276"/>
      <c r="DB784" s="277"/>
      <c r="DC784" s="276"/>
      <c r="DD784" s="276"/>
      <c r="DE784" s="277"/>
      <c r="DF784" s="276"/>
      <c r="DG784" s="276"/>
      <c r="DH784" s="277"/>
      <c r="DI784" s="276"/>
      <c r="DJ784" s="276"/>
      <c r="DK784" s="276"/>
      <c r="DL784" s="276"/>
      <c r="DM784" s="277"/>
      <c r="DN784" s="276"/>
      <c r="DO784" s="276"/>
      <c r="DP784" s="277"/>
      <c r="DQ784" s="276"/>
      <c r="DR784" s="276"/>
      <c r="DS784" s="276"/>
      <c r="DT784" s="276"/>
      <c r="DU784" s="276"/>
      <c r="DV784" s="276"/>
      <c r="DW784" s="276"/>
      <c r="DX784" s="276"/>
      <c r="DY784" s="276"/>
      <c r="DZ784" s="276"/>
      <c r="EA784" s="276"/>
      <c r="EB784" s="276"/>
      <c r="EC784" s="276"/>
      <c r="ED784" s="276"/>
      <c r="EE784" s="276"/>
      <c r="EF784" s="276"/>
      <c r="EG784" s="276"/>
      <c r="EH784" s="276"/>
      <c r="EI784" s="276"/>
      <c r="EJ784" s="276"/>
      <c r="EK784" s="276"/>
      <c r="EL784" s="276"/>
      <c r="EM784" s="276"/>
      <c r="EN784" s="276"/>
      <c r="EO784" s="276"/>
      <c r="EP784" s="276"/>
      <c r="EQ784" s="276"/>
      <c r="ER784" s="276"/>
      <c r="ES784" s="276"/>
      <c r="ET784" s="276"/>
    </row>
    <row r="785" spans="41:150" x14ac:dyDescent="0.25">
      <c r="AO785" s="276"/>
      <c r="AP785" s="276"/>
      <c r="BS785" s="276"/>
      <c r="BT785" s="277"/>
      <c r="BU785" s="276"/>
      <c r="BV785" s="277"/>
      <c r="BW785" s="276"/>
      <c r="BX785" s="277"/>
      <c r="BY785" s="276"/>
      <c r="BZ785" s="276"/>
      <c r="CA785" s="277"/>
      <c r="CB785" s="276"/>
      <c r="CC785" s="276"/>
      <c r="CD785" s="276"/>
      <c r="CE785" s="276"/>
      <c r="CF785" s="276"/>
      <c r="CG785" s="276"/>
      <c r="CH785" s="276"/>
      <c r="CI785" s="277"/>
      <c r="CJ785" s="276"/>
      <c r="CK785" s="277"/>
      <c r="CL785" s="276"/>
      <c r="CM785" s="277"/>
      <c r="CN785" s="276"/>
      <c r="CO785" s="277"/>
      <c r="CP785" s="276"/>
      <c r="CQ785" s="277"/>
      <c r="CR785" s="276"/>
      <c r="CS785" s="276"/>
      <c r="CT785" s="277"/>
      <c r="CU785" s="276"/>
      <c r="CV785" s="276"/>
      <c r="CW785" s="277"/>
      <c r="CX785" s="276"/>
      <c r="CY785" s="276"/>
      <c r="CZ785" s="276"/>
      <c r="DA785" s="276"/>
      <c r="DB785" s="277"/>
      <c r="DC785" s="276"/>
      <c r="DD785" s="276"/>
      <c r="DE785" s="277"/>
      <c r="DF785" s="276"/>
      <c r="DG785" s="276"/>
      <c r="DH785" s="277"/>
      <c r="DI785" s="276"/>
      <c r="DJ785" s="276"/>
      <c r="DK785" s="276"/>
      <c r="DL785" s="276"/>
      <c r="DM785" s="277"/>
      <c r="DN785" s="276"/>
      <c r="DO785" s="276"/>
      <c r="DP785" s="277"/>
      <c r="DQ785" s="276"/>
      <c r="DR785" s="276"/>
      <c r="DS785" s="276"/>
      <c r="DT785" s="276"/>
      <c r="DU785" s="276"/>
      <c r="DV785" s="276"/>
      <c r="DW785" s="276"/>
      <c r="DX785" s="276"/>
      <c r="DY785" s="276"/>
      <c r="DZ785" s="276"/>
      <c r="EA785" s="276"/>
      <c r="EB785" s="276"/>
      <c r="EC785" s="276"/>
      <c r="ED785" s="276"/>
      <c r="EE785" s="276"/>
      <c r="EF785" s="276"/>
      <c r="EG785" s="276"/>
      <c r="EH785" s="276"/>
      <c r="EI785" s="276"/>
      <c r="EJ785" s="276"/>
      <c r="EK785" s="276"/>
      <c r="EL785" s="276"/>
      <c r="EM785" s="276"/>
      <c r="EN785" s="276"/>
      <c r="EO785" s="276"/>
      <c r="EP785" s="276"/>
      <c r="EQ785" s="276"/>
      <c r="ER785" s="276"/>
      <c r="ES785" s="276"/>
      <c r="ET785" s="276"/>
    </row>
    <row r="786" spans="41:150" x14ac:dyDescent="0.25">
      <c r="AO786" s="276"/>
      <c r="AP786" s="276"/>
      <c r="BS786" s="276"/>
      <c r="BT786" s="277"/>
      <c r="BU786" s="276"/>
      <c r="BV786" s="277"/>
      <c r="BW786" s="276"/>
      <c r="BX786" s="277"/>
      <c r="BY786" s="276"/>
      <c r="BZ786" s="276"/>
      <c r="CA786" s="277"/>
      <c r="CB786" s="276"/>
      <c r="CC786" s="276"/>
      <c r="CD786" s="276"/>
      <c r="CE786" s="276"/>
      <c r="CF786" s="276"/>
      <c r="CG786" s="276"/>
      <c r="CH786" s="276"/>
      <c r="CI786" s="277"/>
      <c r="CJ786" s="276"/>
      <c r="CK786" s="277"/>
      <c r="CL786" s="276"/>
      <c r="CM786" s="277"/>
      <c r="CN786" s="276"/>
      <c r="CO786" s="277"/>
      <c r="CP786" s="276"/>
      <c r="CQ786" s="277"/>
      <c r="CR786" s="276"/>
      <c r="CS786" s="276"/>
      <c r="CT786" s="277"/>
      <c r="CU786" s="276"/>
      <c r="CV786" s="276"/>
      <c r="CW786" s="277"/>
      <c r="CX786" s="276"/>
      <c r="CY786" s="276"/>
      <c r="CZ786" s="276"/>
      <c r="DA786" s="276"/>
      <c r="DB786" s="277"/>
      <c r="DC786" s="276"/>
      <c r="DD786" s="276"/>
      <c r="DE786" s="277"/>
      <c r="DF786" s="276"/>
      <c r="DG786" s="276"/>
      <c r="DH786" s="277"/>
      <c r="DI786" s="276"/>
      <c r="DJ786" s="276"/>
      <c r="DK786" s="276"/>
      <c r="DL786" s="276"/>
      <c r="DM786" s="277"/>
      <c r="DN786" s="276"/>
      <c r="DO786" s="276"/>
      <c r="DP786" s="277"/>
      <c r="DQ786" s="276"/>
      <c r="DR786" s="276"/>
      <c r="DS786" s="276"/>
      <c r="DT786" s="276"/>
      <c r="DU786" s="276"/>
      <c r="DV786" s="276"/>
      <c r="DW786" s="276"/>
      <c r="DX786" s="276"/>
      <c r="DY786" s="276"/>
      <c r="DZ786" s="276"/>
      <c r="EA786" s="276"/>
      <c r="EB786" s="276"/>
      <c r="EC786" s="276"/>
      <c r="ED786" s="276"/>
      <c r="EE786" s="276"/>
      <c r="EF786" s="276"/>
      <c r="EG786" s="276"/>
      <c r="EH786" s="276"/>
      <c r="EI786" s="276"/>
      <c r="EJ786" s="276"/>
      <c r="EK786" s="276"/>
      <c r="EL786" s="276"/>
      <c r="EM786" s="276"/>
      <c r="EN786" s="276"/>
      <c r="EO786" s="276"/>
      <c r="EP786" s="276"/>
      <c r="EQ786" s="276"/>
      <c r="ER786" s="276"/>
      <c r="ES786" s="276"/>
      <c r="ET786" s="276"/>
    </row>
    <row r="787" spans="41:150" x14ac:dyDescent="0.25">
      <c r="AO787" s="276"/>
      <c r="AP787" s="276"/>
      <c r="BS787" s="276"/>
      <c r="BT787" s="277"/>
      <c r="BU787" s="276"/>
      <c r="BV787" s="277"/>
      <c r="BW787" s="276"/>
      <c r="BX787" s="277"/>
      <c r="BY787" s="276"/>
      <c r="BZ787" s="276"/>
      <c r="CA787" s="277"/>
      <c r="CB787" s="276"/>
      <c r="CC787" s="276"/>
      <c r="CD787" s="276"/>
      <c r="CE787" s="276"/>
      <c r="CF787" s="276"/>
      <c r="CG787" s="276"/>
      <c r="CH787" s="276"/>
      <c r="CI787" s="277"/>
      <c r="CJ787" s="276"/>
      <c r="CK787" s="277"/>
      <c r="CL787" s="276"/>
      <c r="CM787" s="277"/>
      <c r="CN787" s="276"/>
      <c r="CO787" s="277"/>
      <c r="CP787" s="276"/>
      <c r="CQ787" s="277"/>
      <c r="CR787" s="276"/>
      <c r="CS787" s="276"/>
      <c r="CT787" s="277"/>
      <c r="CU787" s="276"/>
      <c r="CV787" s="276"/>
      <c r="CW787" s="277"/>
      <c r="CX787" s="276"/>
      <c r="CY787" s="276"/>
      <c r="CZ787" s="276"/>
      <c r="DA787" s="276"/>
      <c r="DB787" s="277"/>
      <c r="DC787" s="276"/>
      <c r="DD787" s="276"/>
      <c r="DE787" s="277"/>
      <c r="DF787" s="276"/>
      <c r="DG787" s="276"/>
      <c r="DH787" s="277"/>
      <c r="DI787" s="276"/>
      <c r="DJ787" s="276"/>
      <c r="DK787" s="276"/>
      <c r="DL787" s="276"/>
      <c r="DM787" s="277"/>
      <c r="DN787" s="276"/>
      <c r="DO787" s="276"/>
      <c r="DP787" s="277"/>
      <c r="DQ787" s="276"/>
      <c r="DR787" s="276"/>
      <c r="DS787" s="276"/>
      <c r="DT787" s="276"/>
      <c r="DU787" s="276"/>
      <c r="DV787" s="276"/>
      <c r="DW787" s="276"/>
      <c r="DX787" s="276"/>
      <c r="DY787" s="276"/>
      <c r="DZ787" s="276"/>
      <c r="EA787" s="276"/>
      <c r="EB787" s="276"/>
      <c r="EC787" s="276"/>
      <c r="ED787" s="276"/>
      <c r="EE787" s="276"/>
      <c r="EF787" s="276"/>
      <c r="EG787" s="276"/>
      <c r="EH787" s="276"/>
      <c r="EI787" s="276"/>
      <c r="EJ787" s="276"/>
      <c r="EK787" s="276"/>
      <c r="EL787" s="276"/>
      <c r="EM787" s="276"/>
      <c r="EN787" s="276"/>
      <c r="EO787" s="276"/>
      <c r="EP787" s="276"/>
      <c r="EQ787" s="276"/>
      <c r="ER787" s="276"/>
      <c r="ES787" s="276"/>
      <c r="ET787" s="276"/>
    </row>
    <row r="788" spans="41:150" x14ac:dyDescent="0.25">
      <c r="AO788" s="276"/>
      <c r="AP788" s="276"/>
      <c r="BS788" s="276"/>
      <c r="BT788" s="277"/>
      <c r="BU788" s="276"/>
      <c r="BV788" s="277"/>
      <c r="BW788" s="276"/>
      <c r="BX788" s="277"/>
      <c r="BY788" s="276"/>
      <c r="BZ788" s="276"/>
      <c r="CA788" s="277"/>
      <c r="CB788" s="276"/>
      <c r="CC788" s="276"/>
      <c r="CD788" s="276"/>
      <c r="CE788" s="276"/>
      <c r="CF788" s="276"/>
      <c r="CG788" s="276"/>
      <c r="CH788" s="276"/>
      <c r="CI788" s="277"/>
      <c r="CJ788" s="276"/>
      <c r="CK788" s="277"/>
      <c r="CL788" s="276"/>
      <c r="CM788" s="277"/>
      <c r="CN788" s="276"/>
      <c r="CO788" s="277"/>
      <c r="CP788" s="276"/>
      <c r="CQ788" s="277"/>
      <c r="CR788" s="276"/>
      <c r="CS788" s="276"/>
      <c r="CT788" s="277"/>
      <c r="CU788" s="276"/>
      <c r="CV788" s="276"/>
      <c r="CW788" s="277"/>
      <c r="CX788" s="276"/>
      <c r="CY788" s="276"/>
      <c r="CZ788" s="276"/>
      <c r="DA788" s="276"/>
      <c r="DB788" s="277"/>
      <c r="DC788" s="276"/>
      <c r="DD788" s="276"/>
      <c r="DE788" s="277"/>
      <c r="DF788" s="276"/>
      <c r="DG788" s="276"/>
      <c r="DH788" s="277"/>
      <c r="DI788" s="276"/>
      <c r="DJ788" s="276"/>
      <c r="DK788" s="276"/>
      <c r="DL788" s="276"/>
      <c r="DM788" s="277"/>
      <c r="DN788" s="276"/>
      <c r="DO788" s="276"/>
      <c r="DP788" s="277"/>
      <c r="DQ788" s="276"/>
      <c r="DR788" s="276"/>
      <c r="DS788" s="276"/>
      <c r="DT788" s="276"/>
      <c r="DU788" s="276"/>
      <c r="DV788" s="276"/>
      <c r="DW788" s="276"/>
      <c r="DX788" s="276"/>
      <c r="DY788" s="276"/>
      <c r="DZ788" s="276"/>
      <c r="EA788" s="276"/>
      <c r="EB788" s="276"/>
      <c r="EC788" s="276"/>
      <c r="ED788" s="276"/>
      <c r="EE788" s="276"/>
      <c r="EF788" s="276"/>
      <c r="EG788" s="276"/>
      <c r="EH788" s="276"/>
      <c r="EI788" s="276"/>
      <c r="EJ788" s="276"/>
      <c r="EK788" s="276"/>
      <c r="EL788" s="276"/>
      <c r="EM788" s="276"/>
      <c r="EN788" s="276"/>
      <c r="EO788" s="276"/>
      <c r="EP788" s="276"/>
      <c r="EQ788" s="276"/>
      <c r="ER788" s="276"/>
      <c r="ES788" s="276"/>
      <c r="ET788" s="276"/>
    </row>
    <row r="789" spans="41:150" x14ac:dyDescent="0.25">
      <c r="AO789" s="276"/>
      <c r="AP789" s="276"/>
      <c r="BS789" s="276"/>
      <c r="BT789" s="277"/>
      <c r="BU789" s="276"/>
      <c r="BV789" s="277"/>
      <c r="BW789" s="276"/>
      <c r="BX789" s="277"/>
      <c r="BY789" s="276"/>
      <c r="BZ789" s="276"/>
      <c r="CA789" s="277"/>
      <c r="CB789" s="276"/>
      <c r="CC789" s="276"/>
      <c r="CD789" s="276"/>
      <c r="CE789" s="276"/>
      <c r="CF789" s="276"/>
      <c r="CG789" s="276"/>
      <c r="CH789" s="276"/>
      <c r="CI789" s="277"/>
      <c r="CJ789" s="276"/>
      <c r="CK789" s="277"/>
      <c r="CL789" s="276"/>
      <c r="CM789" s="277"/>
      <c r="CN789" s="276"/>
      <c r="CO789" s="277"/>
      <c r="CP789" s="276"/>
      <c r="CQ789" s="277"/>
      <c r="CR789" s="276"/>
      <c r="CS789" s="276"/>
      <c r="CT789" s="277"/>
      <c r="CU789" s="276"/>
      <c r="CV789" s="276"/>
      <c r="CW789" s="277"/>
      <c r="CX789" s="276"/>
      <c r="CY789" s="276"/>
      <c r="CZ789" s="276"/>
      <c r="DA789" s="276"/>
      <c r="DB789" s="277"/>
      <c r="DC789" s="276"/>
      <c r="DD789" s="276"/>
      <c r="DE789" s="277"/>
      <c r="DF789" s="276"/>
      <c r="DG789" s="276"/>
      <c r="DH789" s="277"/>
      <c r="DI789" s="276"/>
      <c r="DJ789" s="276"/>
      <c r="DK789" s="276"/>
      <c r="DL789" s="276"/>
      <c r="DM789" s="277"/>
      <c r="DN789" s="276"/>
      <c r="DO789" s="276"/>
      <c r="DP789" s="277"/>
      <c r="DQ789" s="276"/>
      <c r="DR789" s="276"/>
      <c r="DS789" s="276"/>
      <c r="DT789" s="276"/>
      <c r="DU789" s="276"/>
      <c r="DV789" s="276"/>
      <c r="DW789" s="276"/>
      <c r="DX789" s="276"/>
      <c r="DY789" s="276"/>
      <c r="DZ789" s="276"/>
      <c r="EA789" s="276"/>
      <c r="EB789" s="276"/>
      <c r="EC789" s="276"/>
      <c r="ED789" s="276"/>
      <c r="EE789" s="276"/>
      <c r="EF789" s="276"/>
      <c r="EG789" s="276"/>
      <c r="EH789" s="276"/>
      <c r="EI789" s="276"/>
      <c r="EJ789" s="276"/>
      <c r="EK789" s="276"/>
      <c r="EL789" s="276"/>
      <c r="EM789" s="276"/>
      <c r="EN789" s="276"/>
      <c r="EO789" s="276"/>
      <c r="EP789" s="276"/>
      <c r="EQ789" s="276"/>
      <c r="ER789" s="276"/>
      <c r="ES789" s="276"/>
      <c r="ET789" s="276"/>
    </row>
    <row r="790" spans="41:150" x14ac:dyDescent="0.25">
      <c r="AO790" s="276"/>
      <c r="AP790" s="276"/>
      <c r="BS790" s="276"/>
      <c r="BT790" s="277"/>
      <c r="BU790" s="276"/>
      <c r="BV790" s="277"/>
      <c r="BW790" s="276"/>
      <c r="BX790" s="277"/>
      <c r="BY790" s="276"/>
      <c r="BZ790" s="276"/>
      <c r="CA790" s="277"/>
      <c r="CB790" s="276"/>
      <c r="CC790" s="276"/>
      <c r="CD790" s="276"/>
      <c r="CE790" s="276"/>
      <c r="CF790" s="276"/>
      <c r="CG790" s="276"/>
      <c r="CH790" s="276"/>
      <c r="CI790" s="277"/>
      <c r="CJ790" s="276"/>
      <c r="CK790" s="277"/>
      <c r="CL790" s="276"/>
      <c r="CM790" s="277"/>
      <c r="CN790" s="276"/>
      <c r="CO790" s="277"/>
      <c r="CP790" s="276"/>
      <c r="CQ790" s="277"/>
      <c r="CR790" s="276"/>
      <c r="CS790" s="276"/>
      <c r="CT790" s="277"/>
      <c r="CU790" s="276"/>
      <c r="CV790" s="276"/>
      <c r="CW790" s="277"/>
      <c r="CX790" s="276"/>
      <c r="CY790" s="276"/>
      <c r="CZ790" s="276"/>
      <c r="DA790" s="276"/>
      <c r="DB790" s="277"/>
      <c r="DC790" s="276"/>
      <c r="DD790" s="276"/>
      <c r="DE790" s="277"/>
      <c r="DF790" s="276"/>
      <c r="DG790" s="276"/>
      <c r="DH790" s="277"/>
      <c r="DI790" s="276"/>
      <c r="DJ790" s="276"/>
      <c r="DK790" s="276"/>
      <c r="DL790" s="276"/>
      <c r="DM790" s="277"/>
      <c r="DN790" s="276"/>
      <c r="DO790" s="276"/>
      <c r="DP790" s="277"/>
      <c r="DQ790" s="276"/>
      <c r="DR790" s="276"/>
      <c r="DS790" s="276"/>
      <c r="DT790" s="276"/>
      <c r="DU790" s="276"/>
      <c r="DV790" s="276"/>
      <c r="DW790" s="276"/>
      <c r="DX790" s="276"/>
      <c r="DY790" s="276"/>
      <c r="DZ790" s="276"/>
      <c r="EA790" s="276"/>
      <c r="EB790" s="276"/>
      <c r="EC790" s="276"/>
      <c r="ED790" s="276"/>
      <c r="EE790" s="276"/>
      <c r="EF790" s="276"/>
      <c r="EG790" s="276"/>
      <c r="EH790" s="276"/>
      <c r="EI790" s="276"/>
      <c r="EJ790" s="276"/>
      <c r="EK790" s="276"/>
      <c r="EL790" s="276"/>
      <c r="EM790" s="276"/>
      <c r="EN790" s="276"/>
      <c r="EO790" s="276"/>
      <c r="EP790" s="276"/>
      <c r="EQ790" s="276"/>
      <c r="ER790" s="276"/>
      <c r="ES790" s="276"/>
      <c r="ET790" s="276"/>
    </row>
    <row r="791" spans="41:150" x14ac:dyDescent="0.25">
      <c r="AO791" s="276"/>
      <c r="AP791" s="276"/>
      <c r="BS791" s="276"/>
      <c r="BT791" s="277"/>
      <c r="BU791" s="276"/>
      <c r="BV791" s="277"/>
      <c r="BW791" s="276"/>
      <c r="BX791" s="277"/>
      <c r="BY791" s="276"/>
      <c r="BZ791" s="276"/>
      <c r="CA791" s="277"/>
      <c r="CB791" s="276"/>
      <c r="CC791" s="276"/>
      <c r="CD791" s="276"/>
      <c r="CE791" s="276"/>
      <c r="CF791" s="276"/>
      <c r="CG791" s="276"/>
      <c r="CH791" s="276"/>
      <c r="CI791" s="277"/>
      <c r="CJ791" s="276"/>
      <c r="CK791" s="277"/>
      <c r="CL791" s="276"/>
      <c r="CM791" s="277"/>
      <c r="CN791" s="276"/>
      <c r="CO791" s="277"/>
      <c r="CP791" s="276"/>
      <c r="CQ791" s="277"/>
      <c r="CR791" s="276"/>
      <c r="CS791" s="276"/>
      <c r="CT791" s="277"/>
      <c r="CU791" s="276"/>
      <c r="CV791" s="276"/>
      <c r="CW791" s="277"/>
      <c r="CX791" s="276"/>
      <c r="CY791" s="276"/>
      <c r="CZ791" s="276"/>
      <c r="DA791" s="276"/>
      <c r="DB791" s="277"/>
      <c r="DC791" s="276"/>
      <c r="DD791" s="276"/>
      <c r="DE791" s="277"/>
      <c r="DF791" s="276"/>
      <c r="DG791" s="276"/>
      <c r="DH791" s="277"/>
      <c r="DI791" s="276"/>
      <c r="DJ791" s="276"/>
      <c r="DK791" s="276"/>
      <c r="DL791" s="276"/>
      <c r="DM791" s="277"/>
      <c r="DN791" s="276"/>
      <c r="DO791" s="276"/>
      <c r="DP791" s="277"/>
      <c r="DQ791" s="276"/>
      <c r="DR791" s="276"/>
      <c r="DS791" s="276"/>
      <c r="DT791" s="276"/>
      <c r="DU791" s="276"/>
      <c r="DV791" s="276"/>
      <c r="DW791" s="276"/>
      <c r="DX791" s="276"/>
      <c r="DY791" s="276"/>
      <c r="DZ791" s="276"/>
      <c r="EA791" s="276"/>
      <c r="EB791" s="276"/>
      <c r="EC791" s="276"/>
      <c r="ED791" s="276"/>
      <c r="EE791" s="276"/>
      <c r="EF791" s="276"/>
      <c r="EG791" s="276"/>
      <c r="EH791" s="276"/>
      <c r="EI791" s="276"/>
      <c r="EJ791" s="276"/>
      <c r="EK791" s="276"/>
      <c r="EL791" s="276"/>
      <c r="EM791" s="276"/>
      <c r="EN791" s="276"/>
      <c r="EO791" s="276"/>
      <c r="EP791" s="276"/>
      <c r="EQ791" s="276"/>
      <c r="ER791" s="276"/>
      <c r="ES791" s="276"/>
      <c r="ET791" s="276"/>
    </row>
    <row r="792" spans="41:150" x14ac:dyDescent="0.25">
      <c r="AO792" s="276"/>
      <c r="AP792" s="276"/>
      <c r="BS792" s="276"/>
      <c r="BT792" s="277"/>
      <c r="BU792" s="276"/>
      <c r="BV792" s="277"/>
      <c r="BW792" s="276"/>
      <c r="BX792" s="277"/>
      <c r="BY792" s="276"/>
      <c r="BZ792" s="276"/>
      <c r="CA792" s="277"/>
      <c r="CB792" s="276"/>
      <c r="CC792" s="276"/>
      <c r="CD792" s="276"/>
      <c r="CE792" s="276"/>
      <c r="CF792" s="276"/>
      <c r="CG792" s="276"/>
      <c r="CH792" s="276"/>
      <c r="CI792" s="277"/>
      <c r="CJ792" s="276"/>
      <c r="CK792" s="277"/>
      <c r="CL792" s="276"/>
      <c r="CM792" s="277"/>
      <c r="CN792" s="276"/>
      <c r="CO792" s="277"/>
      <c r="CP792" s="276"/>
      <c r="CQ792" s="277"/>
      <c r="CR792" s="276"/>
      <c r="CS792" s="276"/>
      <c r="CT792" s="277"/>
      <c r="CU792" s="276"/>
      <c r="CV792" s="276"/>
      <c r="CW792" s="277"/>
      <c r="CX792" s="276"/>
      <c r="CY792" s="276"/>
      <c r="CZ792" s="276"/>
      <c r="DA792" s="276"/>
      <c r="DB792" s="277"/>
      <c r="DC792" s="276"/>
      <c r="DD792" s="276"/>
      <c r="DE792" s="277"/>
      <c r="DF792" s="276"/>
      <c r="DG792" s="276"/>
      <c r="DH792" s="277"/>
      <c r="DI792" s="276"/>
      <c r="DJ792" s="276"/>
      <c r="DK792" s="276"/>
      <c r="DL792" s="276"/>
      <c r="DM792" s="277"/>
      <c r="DN792" s="276"/>
      <c r="DO792" s="276"/>
      <c r="DP792" s="277"/>
      <c r="DQ792" s="276"/>
      <c r="DR792" s="276"/>
      <c r="DS792" s="276"/>
      <c r="DT792" s="276"/>
      <c r="DU792" s="276"/>
      <c r="DV792" s="276"/>
      <c r="DW792" s="276"/>
      <c r="DX792" s="276"/>
      <c r="DY792" s="276"/>
      <c r="DZ792" s="276"/>
      <c r="EA792" s="276"/>
      <c r="EB792" s="276"/>
      <c r="EC792" s="276"/>
      <c r="ED792" s="276"/>
      <c r="EE792" s="276"/>
      <c r="EF792" s="276"/>
      <c r="EG792" s="276"/>
      <c r="EH792" s="276"/>
      <c r="EI792" s="276"/>
      <c r="EJ792" s="276"/>
      <c r="EK792" s="276"/>
      <c r="EL792" s="276"/>
      <c r="EM792" s="276"/>
      <c r="EN792" s="276"/>
      <c r="EO792" s="276"/>
      <c r="EP792" s="276"/>
      <c r="EQ792" s="276"/>
      <c r="ER792" s="276"/>
      <c r="ES792" s="276"/>
      <c r="ET792" s="276"/>
    </row>
    <row r="793" spans="41:150" x14ac:dyDescent="0.25">
      <c r="AO793" s="276"/>
      <c r="AP793" s="276"/>
      <c r="BS793" s="276"/>
      <c r="BT793" s="277"/>
      <c r="BU793" s="276"/>
      <c r="BV793" s="277"/>
      <c r="BW793" s="276"/>
      <c r="BX793" s="277"/>
      <c r="BY793" s="276"/>
      <c r="BZ793" s="276"/>
      <c r="CA793" s="277"/>
      <c r="CB793" s="276"/>
      <c r="CC793" s="276"/>
      <c r="CD793" s="276"/>
      <c r="CE793" s="276"/>
      <c r="CF793" s="276"/>
      <c r="CG793" s="276"/>
      <c r="CH793" s="276"/>
      <c r="CI793" s="277"/>
      <c r="CJ793" s="276"/>
      <c r="CK793" s="277"/>
      <c r="CL793" s="276"/>
      <c r="CM793" s="277"/>
      <c r="CN793" s="276"/>
      <c r="CO793" s="277"/>
      <c r="CP793" s="276"/>
      <c r="CQ793" s="277"/>
      <c r="CR793" s="276"/>
      <c r="CS793" s="276"/>
      <c r="CT793" s="277"/>
      <c r="CU793" s="276"/>
      <c r="CV793" s="276"/>
      <c r="CW793" s="277"/>
      <c r="CX793" s="276"/>
      <c r="CY793" s="276"/>
      <c r="CZ793" s="276"/>
      <c r="DA793" s="276"/>
      <c r="DB793" s="277"/>
      <c r="DC793" s="276"/>
      <c r="DD793" s="276"/>
      <c r="DE793" s="277"/>
      <c r="DF793" s="276"/>
      <c r="DG793" s="276"/>
      <c r="DH793" s="277"/>
      <c r="DI793" s="276"/>
      <c r="DJ793" s="276"/>
      <c r="DK793" s="276"/>
      <c r="DL793" s="276"/>
      <c r="DM793" s="277"/>
      <c r="DN793" s="276"/>
      <c r="DO793" s="276"/>
      <c r="DP793" s="277"/>
      <c r="DQ793" s="276"/>
      <c r="DR793" s="276"/>
      <c r="DS793" s="276"/>
      <c r="DT793" s="276"/>
      <c r="DU793" s="276"/>
      <c r="DV793" s="276"/>
      <c r="DW793" s="276"/>
      <c r="DX793" s="276"/>
      <c r="DY793" s="276"/>
      <c r="DZ793" s="276"/>
      <c r="EA793" s="276"/>
      <c r="EB793" s="276"/>
      <c r="EC793" s="276"/>
      <c r="ED793" s="276"/>
      <c r="EE793" s="276"/>
      <c r="EF793" s="276"/>
      <c r="EG793" s="276"/>
      <c r="EH793" s="276"/>
      <c r="EI793" s="276"/>
      <c r="EJ793" s="276"/>
      <c r="EK793" s="276"/>
      <c r="EL793" s="276"/>
      <c r="EM793" s="276"/>
      <c r="EN793" s="276"/>
      <c r="EO793" s="276"/>
      <c r="EP793" s="276"/>
      <c r="EQ793" s="276"/>
      <c r="ER793" s="276"/>
      <c r="ES793" s="276"/>
      <c r="ET793" s="276"/>
    </row>
    <row r="794" spans="41:150" x14ac:dyDescent="0.25">
      <c r="AO794" s="276"/>
      <c r="AP794" s="276"/>
      <c r="BS794" s="276"/>
      <c r="BT794" s="277"/>
      <c r="BU794" s="276"/>
      <c r="BV794" s="277"/>
      <c r="BW794" s="276"/>
      <c r="BX794" s="277"/>
      <c r="BY794" s="276"/>
      <c r="BZ794" s="276"/>
      <c r="CA794" s="277"/>
      <c r="CB794" s="276"/>
      <c r="CC794" s="276"/>
      <c r="CD794" s="276"/>
      <c r="CE794" s="276"/>
      <c r="CF794" s="276"/>
      <c r="CG794" s="276"/>
      <c r="CH794" s="276"/>
      <c r="CI794" s="277"/>
      <c r="CJ794" s="276"/>
      <c r="CK794" s="277"/>
      <c r="CL794" s="276"/>
      <c r="CM794" s="277"/>
      <c r="CN794" s="276"/>
      <c r="CO794" s="277"/>
      <c r="CP794" s="276"/>
      <c r="CQ794" s="277"/>
      <c r="CR794" s="276"/>
      <c r="CS794" s="276"/>
      <c r="CT794" s="277"/>
      <c r="CU794" s="276"/>
      <c r="CV794" s="276"/>
      <c r="CW794" s="277"/>
      <c r="CX794" s="276"/>
      <c r="CY794" s="276"/>
      <c r="CZ794" s="276"/>
      <c r="DA794" s="276"/>
      <c r="DB794" s="277"/>
      <c r="DC794" s="276"/>
      <c r="DD794" s="276"/>
      <c r="DE794" s="277"/>
      <c r="DF794" s="276"/>
      <c r="DG794" s="276"/>
      <c r="DH794" s="277"/>
      <c r="DI794" s="276"/>
      <c r="DJ794" s="276"/>
      <c r="DK794" s="276"/>
      <c r="DL794" s="276"/>
      <c r="DM794" s="277"/>
      <c r="DN794" s="276"/>
      <c r="DO794" s="276"/>
      <c r="DP794" s="277"/>
      <c r="DQ794" s="276"/>
      <c r="DR794" s="276"/>
      <c r="DS794" s="276"/>
      <c r="DT794" s="276"/>
      <c r="DU794" s="276"/>
      <c r="DV794" s="276"/>
      <c r="DW794" s="276"/>
      <c r="DX794" s="276"/>
      <c r="DY794" s="276"/>
      <c r="DZ794" s="276"/>
      <c r="EA794" s="276"/>
      <c r="EB794" s="276"/>
      <c r="EC794" s="276"/>
      <c r="ED794" s="276"/>
      <c r="EE794" s="276"/>
      <c r="EF794" s="276"/>
      <c r="EG794" s="276"/>
      <c r="EH794" s="276"/>
      <c r="EI794" s="276"/>
      <c r="EJ794" s="276"/>
      <c r="EK794" s="276"/>
      <c r="EL794" s="276"/>
      <c r="EM794" s="276"/>
      <c r="EN794" s="276"/>
      <c r="EO794" s="276"/>
      <c r="EP794" s="276"/>
      <c r="EQ794" s="276"/>
      <c r="ER794" s="276"/>
      <c r="ES794" s="276"/>
      <c r="ET794" s="276"/>
    </row>
    <row r="795" spans="41:150" x14ac:dyDescent="0.25">
      <c r="AO795" s="276"/>
      <c r="AP795" s="276"/>
      <c r="BS795" s="276"/>
      <c r="BT795" s="277"/>
      <c r="BU795" s="276"/>
      <c r="BV795" s="277"/>
      <c r="BW795" s="276"/>
      <c r="BX795" s="277"/>
      <c r="BY795" s="276"/>
      <c r="BZ795" s="276"/>
      <c r="CA795" s="277"/>
      <c r="CB795" s="276"/>
      <c r="CC795" s="276"/>
      <c r="CD795" s="276"/>
      <c r="CE795" s="276"/>
      <c r="CF795" s="276"/>
      <c r="CG795" s="276"/>
      <c r="CH795" s="276"/>
      <c r="CI795" s="277"/>
      <c r="CJ795" s="276"/>
      <c r="CK795" s="277"/>
      <c r="CL795" s="276"/>
      <c r="CM795" s="277"/>
      <c r="CN795" s="276"/>
      <c r="CO795" s="277"/>
      <c r="CP795" s="276"/>
      <c r="CQ795" s="277"/>
      <c r="CR795" s="276"/>
      <c r="CS795" s="276"/>
      <c r="CT795" s="277"/>
      <c r="CU795" s="276"/>
      <c r="CV795" s="276"/>
      <c r="CW795" s="277"/>
      <c r="CX795" s="276"/>
      <c r="CY795" s="276"/>
      <c r="CZ795" s="276"/>
      <c r="DA795" s="276"/>
      <c r="DB795" s="277"/>
      <c r="DC795" s="276"/>
      <c r="DD795" s="276"/>
      <c r="DE795" s="277"/>
      <c r="DF795" s="276"/>
      <c r="DG795" s="276"/>
      <c r="DH795" s="277"/>
      <c r="DI795" s="276"/>
      <c r="DJ795" s="276"/>
      <c r="DK795" s="276"/>
      <c r="DL795" s="276"/>
      <c r="DM795" s="277"/>
      <c r="DN795" s="276"/>
      <c r="DO795" s="276"/>
      <c r="DP795" s="277"/>
      <c r="DQ795" s="276"/>
      <c r="DR795" s="276"/>
      <c r="DS795" s="276"/>
      <c r="DT795" s="276"/>
      <c r="DU795" s="276"/>
      <c r="DV795" s="276"/>
      <c r="DW795" s="276"/>
      <c r="DX795" s="276"/>
      <c r="DY795" s="276"/>
      <c r="DZ795" s="276"/>
      <c r="EA795" s="276"/>
      <c r="EB795" s="276"/>
      <c r="EC795" s="276"/>
      <c r="ED795" s="276"/>
      <c r="EE795" s="276"/>
      <c r="EF795" s="276"/>
      <c r="EG795" s="276"/>
      <c r="EH795" s="276"/>
      <c r="EI795" s="276"/>
      <c r="EJ795" s="276"/>
      <c r="EK795" s="276"/>
      <c r="EL795" s="276"/>
      <c r="EM795" s="276"/>
      <c r="EN795" s="276"/>
      <c r="EO795" s="276"/>
      <c r="EP795" s="276"/>
      <c r="EQ795" s="276"/>
      <c r="ER795" s="276"/>
      <c r="ES795" s="276"/>
      <c r="ET795" s="276"/>
    </row>
    <row r="796" spans="41:150" x14ac:dyDescent="0.25">
      <c r="AO796" s="276"/>
      <c r="AP796" s="276"/>
      <c r="BS796" s="276"/>
      <c r="BT796" s="277"/>
      <c r="BU796" s="276"/>
      <c r="BV796" s="277"/>
      <c r="BW796" s="276"/>
      <c r="BX796" s="277"/>
      <c r="BY796" s="276"/>
      <c r="BZ796" s="276"/>
      <c r="CA796" s="277"/>
      <c r="CB796" s="276"/>
      <c r="CC796" s="276"/>
      <c r="CD796" s="276"/>
      <c r="CE796" s="276"/>
      <c r="CF796" s="276"/>
      <c r="CG796" s="276"/>
      <c r="CH796" s="276"/>
      <c r="CI796" s="277"/>
      <c r="CJ796" s="276"/>
      <c r="CK796" s="277"/>
      <c r="CL796" s="276"/>
      <c r="CM796" s="277"/>
      <c r="CN796" s="276"/>
      <c r="CO796" s="277"/>
      <c r="CP796" s="276"/>
      <c r="CQ796" s="277"/>
      <c r="CR796" s="276"/>
      <c r="CS796" s="276"/>
      <c r="CT796" s="277"/>
      <c r="CU796" s="276"/>
      <c r="CV796" s="276"/>
      <c r="CW796" s="277"/>
      <c r="CX796" s="276"/>
      <c r="CY796" s="276"/>
      <c r="CZ796" s="276"/>
      <c r="DA796" s="276"/>
      <c r="DB796" s="277"/>
      <c r="DC796" s="276"/>
      <c r="DD796" s="276"/>
      <c r="DE796" s="277"/>
      <c r="DF796" s="276"/>
      <c r="DG796" s="276"/>
      <c r="DH796" s="277"/>
      <c r="DI796" s="276"/>
      <c r="DJ796" s="276"/>
      <c r="DK796" s="276"/>
      <c r="DL796" s="276"/>
      <c r="DM796" s="277"/>
      <c r="DN796" s="276"/>
      <c r="DO796" s="276"/>
      <c r="DP796" s="277"/>
      <c r="DQ796" s="276"/>
      <c r="DR796" s="276"/>
      <c r="DS796" s="276"/>
      <c r="DT796" s="276"/>
      <c r="DU796" s="276"/>
      <c r="DV796" s="276"/>
      <c r="DW796" s="276"/>
      <c r="DX796" s="276"/>
      <c r="DY796" s="276"/>
      <c r="DZ796" s="276"/>
      <c r="EA796" s="276"/>
      <c r="EB796" s="276"/>
      <c r="EC796" s="276"/>
      <c r="ED796" s="276"/>
      <c r="EE796" s="276"/>
      <c r="EF796" s="276"/>
      <c r="EG796" s="276"/>
      <c r="EH796" s="276"/>
      <c r="EI796" s="276"/>
      <c r="EJ796" s="276"/>
      <c r="EK796" s="276"/>
      <c r="EL796" s="276"/>
      <c r="EM796" s="276"/>
      <c r="EN796" s="276"/>
      <c r="EO796" s="276"/>
      <c r="EP796" s="276"/>
      <c r="EQ796" s="276"/>
      <c r="ER796" s="276"/>
      <c r="ES796" s="276"/>
      <c r="ET796" s="276"/>
    </row>
    <row r="797" spans="41:150" x14ac:dyDescent="0.25">
      <c r="AO797" s="276"/>
      <c r="AP797" s="276"/>
      <c r="BS797" s="276"/>
      <c r="BT797" s="277"/>
      <c r="BU797" s="276"/>
      <c r="BV797" s="277"/>
      <c r="BW797" s="276"/>
      <c r="BX797" s="277"/>
      <c r="BY797" s="276"/>
      <c r="BZ797" s="276"/>
      <c r="CA797" s="277"/>
      <c r="CB797" s="276"/>
      <c r="CC797" s="276"/>
      <c r="CD797" s="276"/>
      <c r="CE797" s="276"/>
      <c r="CF797" s="276"/>
      <c r="CG797" s="276"/>
      <c r="CH797" s="276"/>
      <c r="CI797" s="277"/>
      <c r="CJ797" s="276"/>
      <c r="CK797" s="277"/>
      <c r="CL797" s="276"/>
      <c r="CM797" s="277"/>
      <c r="CN797" s="276"/>
      <c r="CO797" s="277"/>
      <c r="CP797" s="276"/>
      <c r="CQ797" s="277"/>
      <c r="CR797" s="276"/>
      <c r="CS797" s="276"/>
      <c r="CT797" s="277"/>
      <c r="CU797" s="276"/>
      <c r="CV797" s="276"/>
      <c r="CW797" s="277"/>
      <c r="CX797" s="276"/>
      <c r="CY797" s="276"/>
      <c r="CZ797" s="276"/>
      <c r="DA797" s="276"/>
      <c r="DB797" s="277"/>
      <c r="DC797" s="276"/>
      <c r="DD797" s="276"/>
      <c r="DE797" s="277"/>
      <c r="DF797" s="276"/>
      <c r="DG797" s="276"/>
      <c r="DH797" s="277"/>
      <c r="DI797" s="276"/>
      <c r="DJ797" s="276"/>
      <c r="DK797" s="276"/>
      <c r="DL797" s="276"/>
      <c r="DM797" s="277"/>
      <c r="DN797" s="276"/>
      <c r="DO797" s="276"/>
      <c r="DP797" s="277"/>
      <c r="DQ797" s="276"/>
      <c r="DR797" s="276"/>
      <c r="DS797" s="276"/>
      <c r="DT797" s="276"/>
      <c r="DU797" s="276"/>
      <c r="DV797" s="276"/>
      <c r="DW797" s="276"/>
      <c r="DX797" s="276"/>
      <c r="DY797" s="276"/>
      <c r="DZ797" s="276"/>
      <c r="EA797" s="276"/>
      <c r="EB797" s="276"/>
      <c r="EC797" s="276"/>
      <c r="ED797" s="276"/>
      <c r="EE797" s="276"/>
      <c r="EF797" s="276"/>
      <c r="EG797" s="276"/>
      <c r="EH797" s="276"/>
      <c r="EI797" s="276"/>
      <c r="EJ797" s="276"/>
      <c r="EK797" s="276"/>
      <c r="EL797" s="276"/>
      <c r="EM797" s="276"/>
      <c r="EN797" s="276"/>
      <c r="EO797" s="276"/>
      <c r="EP797" s="276"/>
      <c r="EQ797" s="276"/>
      <c r="ER797" s="276"/>
      <c r="ES797" s="276"/>
      <c r="ET797" s="276"/>
    </row>
    <row r="798" spans="41:150" x14ac:dyDescent="0.25">
      <c r="AO798" s="276"/>
      <c r="AP798" s="276"/>
      <c r="BS798" s="276"/>
      <c r="BT798" s="277"/>
      <c r="BU798" s="276"/>
      <c r="BV798" s="277"/>
      <c r="BW798" s="276"/>
      <c r="BX798" s="277"/>
      <c r="BY798" s="276"/>
      <c r="BZ798" s="276"/>
      <c r="CA798" s="277"/>
      <c r="CB798" s="276"/>
      <c r="CC798" s="276"/>
      <c r="CD798" s="276"/>
      <c r="CE798" s="276"/>
      <c r="CF798" s="276"/>
      <c r="CG798" s="276"/>
      <c r="CH798" s="276"/>
      <c r="CI798" s="277"/>
      <c r="CJ798" s="276"/>
      <c r="CK798" s="277"/>
      <c r="CL798" s="276"/>
      <c r="CM798" s="277"/>
      <c r="CN798" s="276"/>
      <c r="CO798" s="277"/>
      <c r="CP798" s="276"/>
      <c r="CQ798" s="277"/>
      <c r="CR798" s="276"/>
      <c r="CS798" s="276"/>
      <c r="CT798" s="277"/>
      <c r="CU798" s="276"/>
      <c r="CV798" s="276"/>
      <c r="CW798" s="277"/>
      <c r="CX798" s="276"/>
      <c r="CY798" s="276"/>
      <c r="CZ798" s="276"/>
      <c r="DA798" s="276"/>
      <c r="DB798" s="277"/>
      <c r="DC798" s="276"/>
      <c r="DD798" s="276"/>
      <c r="DE798" s="277"/>
      <c r="DF798" s="276"/>
      <c r="DG798" s="276"/>
      <c r="DH798" s="277"/>
      <c r="DI798" s="276"/>
      <c r="DJ798" s="276"/>
      <c r="DK798" s="276"/>
      <c r="DL798" s="276"/>
      <c r="DM798" s="277"/>
      <c r="DN798" s="276"/>
      <c r="DO798" s="276"/>
      <c r="DP798" s="277"/>
      <c r="DQ798" s="276"/>
      <c r="DR798" s="276"/>
      <c r="DS798" s="276"/>
      <c r="DT798" s="276"/>
      <c r="DU798" s="276"/>
      <c r="DV798" s="276"/>
      <c r="DW798" s="276"/>
      <c r="DX798" s="276"/>
      <c r="DY798" s="276"/>
      <c r="DZ798" s="276"/>
      <c r="EA798" s="276"/>
      <c r="EB798" s="276"/>
      <c r="EC798" s="276"/>
      <c r="ED798" s="276"/>
      <c r="EE798" s="276"/>
      <c r="EF798" s="276"/>
      <c r="EG798" s="276"/>
      <c r="EH798" s="276"/>
      <c r="EI798" s="276"/>
      <c r="EJ798" s="276"/>
      <c r="EK798" s="276"/>
      <c r="EL798" s="276"/>
      <c r="EM798" s="276"/>
      <c r="EN798" s="276"/>
      <c r="EO798" s="276"/>
      <c r="EP798" s="276"/>
      <c r="EQ798" s="276"/>
      <c r="ER798" s="276"/>
      <c r="ES798" s="276"/>
      <c r="ET798" s="276"/>
    </row>
    <row r="799" spans="41:150" x14ac:dyDescent="0.25">
      <c r="AO799" s="276"/>
      <c r="AP799" s="276"/>
      <c r="BS799" s="276"/>
      <c r="BT799" s="277"/>
      <c r="BU799" s="276"/>
      <c r="BV799" s="277"/>
      <c r="BW799" s="276"/>
      <c r="BX799" s="277"/>
      <c r="BY799" s="276"/>
      <c r="BZ799" s="276"/>
      <c r="CA799" s="277"/>
      <c r="CB799" s="276"/>
      <c r="CC799" s="276"/>
      <c r="CD799" s="276"/>
      <c r="CE799" s="276"/>
      <c r="CF799" s="276"/>
      <c r="CG799" s="276"/>
      <c r="CH799" s="276"/>
      <c r="CI799" s="277"/>
      <c r="CJ799" s="276"/>
      <c r="CK799" s="277"/>
      <c r="CL799" s="276"/>
      <c r="CM799" s="277"/>
      <c r="CN799" s="276"/>
      <c r="CO799" s="277"/>
      <c r="CP799" s="276"/>
      <c r="CQ799" s="277"/>
      <c r="CR799" s="276"/>
      <c r="CS799" s="276"/>
      <c r="CT799" s="277"/>
      <c r="CU799" s="276"/>
      <c r="CV799" s="276"/>
      <c r="CW799" s="277"/>
      <c r="CX799" s="276"/>
      <c r="CY799" s="276"/>
      <c r="CZ799" s="276"/>
      <c r="DA799" s="276"/>
      <c r="DB799" s="277"/>
      <c r="DC799" s="276"/>
      <c r="DD799" s="276"/>
      <c r="DE799" s="277"/>
      <c r="DF799" s="276"/>
      <c r="DG799" s="276"/>
      <c r="DH799" s="277"/>
      <c r="DI799" s="276"/>
      <c r="DJ799" s="276"/>
      <c r="DK799" s="276"/>
      <c r="DL799" s="276"/>
      <c r="DM799" s="277"/>
      <c r="DN799" s="276"/>
      <c r="DO799" s="276"/>
      <c r="DP799" s="277"/>
      <c r="DQ799" s="276"/>
      <c r="DR799" s="276"/>
      <c r="DS799" s="276"/>
      <c r="DT799" s="276"/>
      <c r="DU799" s="276"/>
      <c r="DV799" s="276"/>
      <c r="DW799" s="276"/>
      <c r="DX799" s="276"/>
      <c r="DY799" s="276"/>
      <c r="DZ799" s="276"/>
      <c r="EA799" s="276"/>
      <c r="EB799" s="276"/>
      <c r="EC799" s="276"/>
      <c r="ED799" s="276"/>
      <c r="EE799" s="276"/>
      <c r="EF799" s="276"/>
      <c r="EG799" s="276"/>
      <c r="EH799" s="276"/>
      <c r="EI799" s="276"/>
      <c r="EJ799" s="276"/>
      <c r="EK799" s="276"/>
      <c r="EL799" s="276"/>
      <c r="EM799" s="276"/>
      <c r="EN799" s="276"/>
      <c r="EO799" s="276"/>
      <c r="EP799" s="276"/>
      <c r="EQ799" s="276"/>
      <c r="ER799" s="276"/>
      <c r="ES799" s="276"/>
      <c r="ET799" s="276"/>
    </row>
    <row r="800" spans="41:150" x14ac:dyDescent="0.25">
      <c r="AO800" s="276"/>
      <c r="AP800" s="276"/>
      <c r="BS800" s="276"/>
      <c r="BT800" s="277"/>
      <c r="BU800" s="276"/>
      <c r="BV800" s="277"/>
      <c r="BW800" s="276"/>
      <c r="BX800" s="277"/>
      <c r="BY800" s="276"/>
      <c r="BZ800" s="276"/>
      <c r="CA800" s="277"/>
      <c r="CB800" s="276"/>
      <c r="CC800" s="276"/>
      <c r="CD800" s="276"/>
      <c r="CE800" s="276"/>
      <c r="CF800" s="276"/>
      <c r="CG800" s="276"/>
      <c r="CH800" s="276"/>
      <c r="CI800" s="277"/>
      <c r="CJ800" s="276"/>
      <c r="CK800" s="277"/>
      <c r="CL800" s="276"/>
      <c r="CM800" s="277"/>
      <c r="CN800" s="276"/>
      <c r="CO800" s="277"/>
      <c r="CP800" s="276"/>
      <c r="CQ800" s="277"/>
      <c r="CR800" s="276"/>
      <c r="CS800" s="276"/>
      <c r="CT800" s="277"/>
      <c r="CU800" s="276"/>
      <c r="CV800" s="276"/>
      <c r="CW800" s="277"/>
      <c r="CX800" s="276"/>
      <c r="CY800" s="276"/>
      <c r="CZ800" s="276"/>
      <c r="DA800" s="276"/>
      <c r="DB800" s="277"/>
      <c r="DC800" s="276"/>
      <c r="DD800" s="276"/>
      <c r="DE800" s="277"/>
      <c r="DF800" s="276"/>
      <c r="DG800" s="276"/>
      <c r="DH800" s="277"/>
      <c r="DI800" s="276"/>
      <c r="DJ800" s="276"/>
      <c r="DK800" s="276"/>
      <c r="DL800" s="276"/>
      <c r="DM800" s="277"/>
      <c r="DN800" s="276"/>
      <c r="DO800" s="276"/>
      <c r="DP800" s="277"/>
      <c r="DQ800" s="276"/>
      <c r="DR800" s="276"/>
      <c r="DS800" s="276"/>
      <c r="DT800" s="276"/>
      <c r="DU800" s="276"/>
      <c r="DV800" s="276"/>
      <c r="DW800" s="276"/>
      <c r="DX800" s="276"/>
      <c r="DY800" s="276"/>
      <c r="DZ800" s="276"/>
      <c r="EA800" s="276"/>
      <c r="EB800" s="276"/>
      <c r="EC800" s="276"/>
      <c r="ED800" s="276"/>
      <c r="EE800" s="276"/>
      <c r="EF800" s="276"/>
      <c r="EG800" s="276"/>
      <c r="EH800" s="276"/>
      <c r="EI800" s="276"/>
      <c r="EJ800" s="276"/>
      <c r="EK800" s="276"/>
      <c r="EL800" s="276"/>
      <c r="EM800" s="276"/>
      <c r="EN800" s="276"/>
      <c r="EO800" s="276"/>
      <c r="EP800" s="276"/>
      <c r="EQ800" s="276"/>
      <c r="ER800" s="276"/>
      <c r="ES800" s="276"/>
      <c r="ET800" s="276"/>
    </row>
    <row r="801" spans="41:150" x14ac:dyDescent="0.25">
      <c r="AO801" s="276"/>
      <c r="AP801" s="276"/>
      <c r="BS801" s="276"/>
      <c r="BT801" s="277"/>
      <c r="BU801" s="276"/>
      <c r="BV801" s="277"/>
      <c r="BW801" s="276"/>
      <c r="BX801" s="277"/>
      <c r="BY801" s="276"/>
      <c r="BZ801" s="276"/>
      <c r="CA801" s="277"/>
      <c r="CB801" s="276"/>
      <c r="CC801" s="276"/>
      <c r="CD801" s="276"/>
      <c r="CE801" s="276"/>
      <c r="CF801" s="276"/>
      <c r="CG801" s="276"/>
      <c r="CH801" s="276"/>
      <c r="CI801" s="277"/>
      <c r="CJ801" s="276"/>
      <c r="CK801" s="277"/>
      <c r="CL801" s="276"/>
      <c r="CM801" s="277"/>
      <c r="CN801" s="276"/>
      <c r="CO801" s="277"/>
      <c r="CP801" s="276"/>
      <c r="CQ801" s="277"/>
      <c r="CR801" s="276"/>
      <c r="CS801" s="276"/>
      <c r="CT801" s="277"/>
      <c r="CU801" s="276"/>
      <c r="CV801" s="276"/>
      <c r="CW801" s="277"/>
      <c r="CX801" s="276"/>
      <c r="CY801" s="276"/>
      <c r="CZ801" s="276"/>
      <c r="DA801" s="276"/>
      <c r="DB801" s="277"/>
      <c r="DC801" s="276"/>
      <c r="DD801" s="276"/>
      <c r="DE801" s="277"/>
      <c r="DF801" s="276"/>
      <c r="DG801" s="276"/>
      <c r="DH801" s="277"/>
      <c r="DI801" s="276"/>
      <c r="DJ801" s="276"/>
      <c r="DK801" s="276"/>
      <c r="DL801" s="276"/>
      <c r="DM801" s="277"/>
      <c r="DN801" s="276"/>
      <c r="DO801" s="276"/>
      <c r="DP801" s="277"/>
      <c r="DQ801" s="276"/>
      <c r="DR801" s="276"/>
      <c r="DS801" s="276"/>
      <c r="DT801" s="276"/>
      <c r="DU801" s="276"/>
      <c r="DV801" s="276"/>
      <c r="DW801" s="276"/>
      <c r="DX801" s="276"/>
      <c r="DY801" s="276"/>
      <c r="DZ801" s="276"/>
      <c r="EA801" s="276"/>
      <c r="EB801" s="276"/>
      <c r="EC801" s="276"/>
      <c r="ED801" s="276"/>
      <c r="EE801" s="276"/>
      <c r="EF801" s="276"/>
      <c r="EG801" s="276"/>
      <c r="EH801" s="276"/>
      <c r="EI801" s="276"/>
      <c r="EJ801" s="276"/>
      <c r="EK801" s="276"/>
      <c r="EL801" s="276"/>
      <c r="EM801" s="276"/>
      <c r="EN801" s="276"/>
      <c r="EO801" s="276"/>
      <c r="EP801" s="276"/>
      <c r="EQ801" s="276"/>
      <c r="ER801" s="276"/>
      <c r="ES801" s="276"/>
      <c r="ET801" s="276"/>
    </row>
    <row r="802" spans="41:150" x14ac:dyDescent="0.25">
      <c r="AO802" s="276"/>
      <c r="AP802" s="276"/>
      <c r="BS802" s="276"/>
      <c r="BT802" s="277"/>
      <c r="BU802" s="276"/>
      <c r="BV802" s="277"/>
      <c r="BW802" s="276"/>
      <c r="BX802" s="277"/>
      <c r="BY802" s="276"/>
      <c r="BZ802" s="276"/>
      <c r="CA802" s="277"/>
      <c r="CB802" s="276"/>
      <c r="CC802" s="276"/>
      <c r="CD802" s="276"/>
      <c r="CE802" s="276"/>
      <c r="CF802" s="276"/>
      <c r="CG802" s="276"/>
      <c r="CH802" s="276"/>
      <c r="CI802" s="277"/>
      <c r="CJ802" s="276"/>
      <c r="CK802" s="277"/>
      <c r="CL802" s="276"/>
      <c r="CM802" s="277"/>
      <c r="CN802" s="276"/>
      <c r="CO802" s="277"/>
      <c r="CP802" s="276"/>
      <c r="CQ802" s="277"/>
      <c r="CR802" s="276"/>
      <c r="CS802" s="276"/>
      <c r="CT802" s="277"/>
      <c r="CU802" s="276"/>
      <c r="CV802" s="276"/>
      <c r="CW802" s="277"/>
      <c r="CX802" s="276"/>
      <c r="CY802" s="276"/>
      <c r="CZ802" s="276"/>
      <c r="DA802" s="276"/>
      <c r="DB802" s="277"/>
      <c r="DC802" s="276"/>
      <c r="DD802" s="276"/>
      <c r="DE802" s="277"/>
      <c r="DF802" s="276"/>
      <c r="DG802" s="276"/>
      <c r="DH802" s="277"/>
      <c r="DI802" s="276"/>
      <c r="DJ802" s="276"/>
      <c r="DK802" s="276"/>
      <c r="DL802" s="276"/>
      <c r="DM802" s="277"/>
      <c r="DN802" s="276"/>
      <c r="DO802" s="276"/>
      <c r="DP802" s="277"/>
      <c r="DQ802" s="276"/>
      <c r="DR802" s="276"/>
      <c r="DS802" s="276"/>
      <c r="DT802" s="276"/>
      <c r="DU802" s="276"/>
      <c r="DV802" s="276"/>
      <c r="DW802" s="276"/>
      <c r="DX802" s="276"/>
      <c r="DY802" s="276"/>
      <c r="DZ802" s="276"/>
      <c r="EA802" s="276"/>
      <c r="EB802" s="276"/>
      <c r="EC802" s="276"/>
      <c r="ED802" s="276"/>
      <c r="EE802" s="276"/>
      <c r="EF802" s="276"/>
      <c r="EG802" s="276"/>
      <c r="EH802" s="276"/>
      <c r="EI802" s="276"/>
      <c r="EJ802" s="276"/>
      <c r="EK802" s="276"/>
      <c r="EL802" s="276"/>
      <c r="EM802" s="276"/>
      <c r="EN802" s="276"/>
      <c r="EO802" s="276"/>
      <c r="EP802" s="276"/>
      <c r="EQ802" s="276"/>
      <c r="ER802" s="276"/>
      <c r="ES802" s="276"/>
      <c r="ET802" s="276"/>
    </row>
    <row r="803" spans="41:150" x14ac:dyDescent="0.25">
      <c r="AO803" s="276"/>
      <c r="AP803" s="276"/>
      <c r="BS803" s="276"/>
      <c r="BT803" s="277"/>
      <c r="BU803" s="276"/>
      <c r="BV803" s="277"/>
      <c r="BW803" s="276"/>
      <c r="BX803" s="277"/>
      <c r="BY803" s="276"/>
      <c r="BZ803" s="276"/>
      <c r="CA803" s="277"/>
      <c r="CB803" s="276"/>
      <c r="CC803" s="276"/>
      <c r="CD803" s="276"/>
      <c r="CE803" s="276"/>
      <c r="CF803" s="276"/>
      <c r="CG803" s="276"/>
      <c r="CH803" s="276"/>
      <c r="CI803" s="277"/>
      <c r="CJ803" s="276"/>
      <c r="CK803" s="277"/>
      <c r="CL803" s="276"/>
      <c r="CM803" s="277"/>
      <c r="CN803" s="276"/>
      <c r="CO803" s="277"/>
      <c r="CP803" s="276"/>
      <c r="CQ803" s="277"/>
      <c r="CR803" s="276"/>
      <c r="CS803" s="276"/>
      <c r="CT803" s="277"/>
      <c r="CU803" s="276"/>
      <c r="CV803" s="276"/>
      <c r="CW803" s="277"/>
      <c r="CX803" s="276"/>
      <c r="CY803" s="276"/>
      <c r="CZ803" s="276"/>
      <c r="DA803" s="276"/>
      <c r="DB803" s="277"/>
      <c r="DC803" s="276"/>
      <c r="DD803" s="276"/>
      <c r="DE803" s="277"/>
      <c r="DF803" s="276"/>
      <c r="DG803" s="276"/>
      <c r="DH803" s="277"/>
      <c r="DI803" s="276"/>
      <c r="DJ803" s="276"/>
      <c r="DK803" s="276"/>
      <c r="DL803" s="276"/>
      <c r="DM803" s="277"/>
      <c r="DN803" s="276"/>
      <c r="DO803" s="276"/>
      <c r="DP803" s="277"/>
      <c r="DQ803" s="276"/>
      <c r="DR803" s="276"/>
      <c r="DS803" s="276"/>
      <c r="DT803" s="276"/>
      <c r="DU803" s="276"/>
      <c r="DV803" s="276"/>
      <c r="DW803" s="276"/>
      <c r="DX803" s="276"/>
      <c r="DY803" s="276"/>
      <c r="DZ803" s="276"/>
      <c r="EA803" s="276"/>
      <c r="EB803" s="276"/>
      <c r="EC803" s="276"/>
      <c r="ED803" s="276"/>
      <c r="EE803" s="276"/>
      <c r="EF803" s="276"/>
      <c r="EG803" s="276"/>
      <c r="EH803" s="276"/>
      <c r="EI803" s="276"/>
      <c r="EJ803" s="276"/>
      <c r="EK803" s="276"/>
      <c r="EL803" s="276"/>
      <c r="EM803" s="276"/>
      <c r="EN803" s="276"/>
      <c r="EO803" s="276"/>
      <c r="EP803" s="276"/>
      <c r="EQ803" s="276"/>
      <c r="ER803" s="276"/>
      <c r="ES803" s="276"/>
      <c r="ET803" s="276"/>
    </row>
    <row r="804" spans="41:150" x14ac:dyDescent="0.25">
      <c r="AO804" s="276"/>
      <c r="AP804" s="276"/>
      <c r="BS804" s="276"/>
      <c r="BT804" s="277"/>
      <c r="BU804" s="276"/>
      <c r="BV804" s="277"/>
      <c r="BW804" s="276"/>
      <c r="BX804" s="277"/>
      <c r="BY804" s="276"/>
      <c r="BZ804" s="276"/>
      <c r="CA804" s="277"/>
      <c r="CB804" s="276"/>
      <c r="CC804" s="276"/>
      <c r="CD804" s="276"/>
      <c r="CE804" s="276"/>
      <c r="CF804" s="276"/>
      <c r="CG804" s="276"/>
      <c r="CH804" s="276"/>
      <c r="CI804" s="277"/>
      <c r="CJ804" s="276"/>
      <c r="CK804" s="277"/>
      <c r="CL804" s="276"/>
      <c r="CM804" s="277"/>
      <c r="CN804" s="276"/>
      <c r="CO804" s="277"/>
      <c r="CP804" s="276"/>
      <c r="CQ804" s="277"/>
      <c r="CR804" s="276"/>
      <c r="CS804" s="276"/>
      <c r="CT804" s="277"/>
      <c r="CU804" s="276"/>
      <c r="CV804" s="276"/>
      <c r="CW804" s="277"/>
      <c r="CX804" s="276"/>
      <c r="CY804" s="276"/>
      <c r="CZ804" s="276"/>
      <c r="DA804" s="276"/>
      <c r="DB804" s="277"/>
      <c r="DC804" s="276"/>
      <c r="DD804" s="276"/>
      <c r="DE804" s="277"/>
      <c r="DF804" s="276"/>
      <c r="DG804" s="276"/>
      <c r="DH804" s="277"/>
      <c r="DI804" s="276"/>
      <c r="DJ804" s="276"/>
      <c r="DK804" s="276"/>
      <c r="DL804" s="276"/>
      <c r="DM804" s="277"/>
      <c r="DN804" s="276"/>
      <c r="DO804" s="276"/>
      <c r="DP804" s="277"/>
      <c r="DQ804" s="276"/>
      <c r="DR804" s="276"/>
      <c r="DS804" s="276"/>
      <c r="DT804" s="276"/>
      <c r="DU804" s="276"/>
      <c r="DV804" s="276"/>
      <c r="DW804" s="276"/>
      <c r="DX804" s="276"/>
      <c r="DY804" s="276"/>
      <c r="DZ804" s="276"/>
      <c r="EA804" s="276"/>
      <c r="EB804" s="276"/>
      <c r="EC804" s="276"/>
      <c r="ED804" s="276"/>
      <c r="EE804" s="276"/>
      <c r="EF804" s="276"/>
      <c r="EG804" s="276"/>
      <c r="EH804" s="276"/>
      <c r="EI804" s="276"/>
      <c r="EJ804" s="276"/>
      <c r="EK804" s="276"/>
      <c r="EL804" s="276"/>
      <c r="EM804" s="276"/>
      <c r="EN804" s="276"/>
      <c r="EO804" s="276"/>
      <c r="EP804" s="276"/>
      <c r="EQ804" s="276"/>
      <c r="ER804" s="276"/>
      <c r="ES804" s="276"/>
      <c r="ET804" s="276"/>
    </row>
    <row r="805" spans="41:150" x14ac:dyDescent="0.25">
      <c r="AO805" s="276"/>
      <c r="AP805" s="276"/>
      <c r="BS805" s="276"/>
      <c r="BT805" s="277"/>
      <c r="BU805" s="276"/>
      <c r="BV805" s="277"/>
      <c r="BW805" s="276"/>
      <c r="BX805" s="277"/>
      <c r="BY805" s="276"/>
      <c r="BZ805" s="276"/>
      <c r="CA805" s="277"/>
      <c r="CB805" s="276"/>
      <c r="CC805" s="276"/>
      <c r="CD805" s="276"/>
      <c r="CE805" s="276"/>
      <c r="CF805" s="276"/>
      <c r="CG805" s="276"/>
      <c r="CH805" s="276"/>
      <c r="CI805" s="277"/>
      <c r="CJ805" s="276"/>
      <c r="CK805" s="277"/>
      <c r="CL805" s="276"/>
      <c r="CM805" s="277"/>
      <c r="CN805" s="276"/>
      <c r="CO805" s="277"/>
      <c r="CP805" s="276"/>
      <c r="CQ805" s="277"/>
      <c r="CR805" s="276"/>
      <c r="CS805" s="276"/>
      <c r="CT805" s="277"/>
      <c r="CU805" s="276"/>
      <c r="CV805" s="276"/>
      <c r="CW805" s="277"/>
      <c r="CX805" s="276"/>
      <c r="CY805" s="276"/>
      <c r="CZ805" s="276"/>
      <c r="DA805" s="276"/>
      <c r="DB805" s="277"/>
      <c r="DC805" s="276"/>
      <c r="DD805" s="276"/>
      <c r="DE805" s="277"/>
      <c r="DF805" s="276"/>
      <c r="DG805" s="276"/>
      <c r="DH805" s="277"/>
      <c r="DI805" s="276"/>
      <c r="DJ805" s="276"/>
      <c r="DK805" s="276"/>
      <c r="DL805" s="276"/>
      <c r="DM805" s="277"/>
      <c r="DN805" s="276"/>
      <c r="DO805" s="276"/>
      <c r="DP805" s="277"/>
      <c r="DQ805" s="276"/>
      <c r="DR805" s="276"/>
      <c r="DS805" s="276"/>
      <c r="DT805" s="276"/>
      <c r="DU805" s="276"/>
      <c r="DV805" s="276"/>
      <c r="DW805" s="276"/>
      <c r="DX805" s="276"/>
      <c r="DY805" s="276"/>
      <c r="DZ805" s="276"/>
      <c r="EA805" s="276"/>
      <c r="EB805" s="276"/>
      <c r="EC805" s="276"/>
      <c r="ED805" s="276"/>
      <c r="EE805" s="276"/>
      <c r="EF805" s="276"/>
      <c r="EG805" s="276"/>
      <c r="EH805" s="276"/>
      <c r="EI805" s="276"/>
      <c r="EJ805" s="276"/>
      <c r="EK805" s="276"/>
      <c r="EL805" s="276"/>
      <c r="EM805" s="276"/>
      <c r="EN805" s="276"/>
      <c r="EO805" s="276"/>
      <c r="EP805" s="276"/>
      <c r="EQ805" s="276"/>
      <c r="ER805" s="276"/>
      <c r="ES805" s="276"/>
      <c r="ET805" s="276"/>
    </row>
    <row r="806" spans="41:150" x14ac:dyDescent="0.25">
      <c r="AO806" s="276"/>
      <c r="AP806" s="276"/>
      <c r="BS806" s="276"/>
      <c r="BT806" s="277"/>
      <c r="BU806" s="276"/>
      <c r="BV806" s="277"/>
      <c r="BW806" s="276"/>
      <c r="BX806" s="277"/>
      <c r="BY806" s="276"/>
      <c r="BZ806" s="276"/>
      <c r="CA806" s="277"/>
      <c r="CB806" s="276"/>
      <c r="CC806" s="276"/>
      <c r="CD806" s="276"/>
      <c r="CE806" s="276"/>
      <c r="CF806" s="276"/>
      <c r="CG806" s="276"/>
      <c r="CH806" s="276"/>
      <c r="CI806" s="277"/>
      <c r="CJ806" s="276"/>
      <c r="CK806" s="277"/>
      <c r="CL806" s="276"/>
      <c r="CM806" s="277"/>
      <c r="CN806" s="276"/>
      <c r="CO806" s="277"/>
      <c r="CP806" s="276"/>
      <c r="CQ806" s="277"/>
      <c r="CR806" s="276"/>
      <c r="CS806" s="276"/>
      <c r="CT806" s="277"/>
      <c r="CU806" s="276"/>
      <c r="CV806" s="276"/>
      <c r="CW806" s="277"/>
      <c r="CX806" s="276"/>
      <c r="CY806" s="276"/>
      <c r="CZ806" s="276"/>
      <c r="DA806" s="276"/>
      <c r="DB806" s="277"/>
      <c r="DC806" s="276"/>
      <c r="DD806" s="276"/>
      <c r="DE806" s="277"/>
      <c r="DF806" s="276"/>
      <c r="DG806" s="276"/>
      <c r="DH806" s="277"/>
      <c r="DI806" s="276"/>
      <c r="DJ806" s="276"/>
      <c r="DK806" s="276"/>
      <c r="DL806" s="276"/>
      <c r="DM806" s="277"/>
      <c r="DN806" s="276"/>
      <c r="DO806" s="276"/>
      <c r="DP806" s="277"/>
      <c r="DQ806" s="276"/>
      <c r="DR806" s="276"/>
      <c r="DS806" s="276"/>
      <c r="DT806" s="276"/>
      <c r="DU806" s="276"/>
      <c r="DV806" s="276"/>
      <c r="DW806" s="276"/>
      <c r="DX806" s="276"/>
      <c r="DY806" s="276"/>
      <c r="DZ806" s="276"/>
      <c r="EA806" s="276"/>
      <c r="EB806" s="276"/>
      <c r="EC806" s="276"/>
      <c r="ED806" s="276"/>
      <c r="EE806" s="276"/>
      <c r="EF806" s="276"/>
      <c r="EG806" s="276"/>
      <c r="EH806" s="276"/>
      <c r="EI806" s="276"/>
      <c r="EJ806" s="276"/>
      <c r="EK806" s="276"/>
      <c r="EL806" s="276"/>
      <c r="EM806" s="276"/>
      <c r="EN806" s="276"/>
      <c r="EO806" s="276"/>
      <c r="EP806" s="276"/>
      <c r="EQ806" s="276"/>
      <c r="ER806" s="276"/>
      <c r="ES806" s="276"/>
      <c r="ET806" s="276"/>
    </row>
    <row r="807" spans="41:150" x14ac:dyDescent="0.25">
      <c r="AO807" s="276"/>
      <c r="AP807" s="276"/>
      <c r="BS807" s="276"/>
      <c r="BT807" s="277"/>
      <c r="BU807" s="276"/>
      <c r="BV807" s="277"/>
      <c r="BW807" s="276"/>
      <c r="BX807" s="277"/>
      <c r="BY807" s="276"/>
      <c r="BZ807" s="276"/>
      <c r="CA807" s="277"/>
      <c r="CB807" s="276"/>
      <c r="CC807" s="276"/>
      <c r="CD807" s="276"/>
      <c r="CE807" s="276"/>
      <c r="CF807" s="276"/>
      <c r="CG807" s="276"/>
      <c r="CH807" s="276"/>
      <c r="CI807" s="277"/>
      <c r="CJ807" s="276"/>
      <c r="CK807" s="277"/>
      <c r="CL807" s="276"/>
      <c r="CM807" s="277"/>
      <c r="CN807" s="276"/>
      <c r="CO807" s="277"/>
      <c r="CP807" s="276"/>
      <c r="CQ807" s="277"/>
      <c r="CR807" s="276"/>
      <c r="CS807" s="276"/>
      <c r="CT807" s="277"/>
      <c r="CU807" s="276"/>
      <c r="CV807" s="276"/>
      <c r="CW807" s="277"/>
      <c r="CX807" s="276"/>
      <c r="CY807" s="276"/>
      <c r="CZ807" s="276"/>
      <c r="DA807" s="276"/>
      <c r="DB807" s="277"/>
      <c r="DC807" s="276"/>
      <c r="DD807" s="276"/>
      <c r="DE807" s="277"/>
      <c r="DF807" s="276"/>
      <c r="DG807" s="276"/>
      <c r="DH807" s="277"/>
      <c r="DI807" s="276"/>
      <c r="DJ807" s="276"/>
      <c r="DK807" s="276"/>
      <c r="DL807" s="276"/>
      <c r="DM807" s="277"/>
      <c r="DN807" s="276"/>
      <c r="DO807" s="276"/>
      <c r="DP807" s="277"/>
      <c r="DQ807" s="276"/>
      <c r="DR807" s="276"/>
      <c r="DS807" s="276"/>
      <c r="DT807" s="276"/>
      <c r="DU807" s="276"/>
      <c r="DV807" s="276"/>
      <c r="DW807" s="276"/>
      <c r="DX807" s="276"/>
      <c r="DY807" s="276"/>
      <c r="DZ807" s="276"/>
      <c r="EA807" s="276"/>
      <c r="EB807" s="276"/>
      <c r="EC807" s="276"/>
      <c r="ED807" s="276"/>
      <c r="EE807" s="276"/>
      <c r="EF807" s="276"/>
      <c r="EG807" s="276"/>
      <c r="EH807" s="276"/>
      <c r="EI807" s="276"/>
      <c r="EJ807" s="276"/>
      <c r="EK807" s="276"/>
      <c r="EL807" s="276"/>
      <c r="EM807" s="276"/>
      <c r="EN807" s="276"/>
      <c r="EO807" s="276"/>
      <c r="EP807" s="276"/>
      <c r="EQ807" s="276"/>
      <c r="ER807" s="276"/>
      <c r="ES807" s="276"/>
      <c r="ET807" s="276"/>
    </row>
    <row r="808" spans="41:150" x14ac:dyDescent="0.25">
      <c r="AO808" s="276"/>
      <c r="AP808" s="276"/>
      <c r="BS808" s="276"/>
      <c r="BT808" s="277"/>
      <c r="BU808" s="276"/>
      <c r="BV808" s="277"/>
      <c r="BW808" s="276"/>
      <c r="BX808" s="277"/>
      <c r="BY808" s="276"/>
      <c r="BZ808" s="276"/>
      <c r="CA808" s="277"/>
      <c r="CB808" s="276"/>
      <c r="CC808" s="276"/>
      <c r="CD808" s="276"/>
      <c r="CE808" s="276"/>
      <c r="CF808" s="276"/>
      <c r="CG808" s="276"/>
      <c r="CH808" s="276"/>
      <c r="CI808" s="277"/>
      <c r="CJ808" s="276"/>
      <c r="CK808" s="277"/>
      <c r="CL808" s="276"/>
      <c r="CM808" s="277"/>
      <c r="CN808" s="276"/>
      <c r="CO808" s="277"/>
      <c r="CP808" s="276"/>
      <c r="CQ808" s="277"/>
      <c r="CR808" s="276"/>
      <c r="CS808" s="276"/>
      <c r="CT808" s="277"/>
      <c r="CU808" s="276"/>
      <c r="CV808" s="276"/>
      <c r="CW808" s="277"/>
      <c r="CX808" s="276"/>
      <c r="CY808" s="276"/>
      <c r="CZ808" s="276"/>
      <c r="DA808" s="276"/>
      <c r="DB808" s="277"/>
      <c r="DC808" s="276"/>
      <c r="DD808" s="276"/>
      <c r="DE808" s="277"/>
      <c r="DF808" s="276"/>
      <c r="DG808" s="276"/>
      <c r="DH808" s="277"/>
      <c r="DI808" s="276"/>
      <c r="DJ808" s="276"/>
      <c r="DK808" s="276"/>
      <c r="DL808" s="276"/>
      <c r="DM808" s="277"/>
      <c r="DN808" s="276"/>
      <c r="DO808" s="276"/>
      <c r="DP808" s="277"/>
      <c r="DQ808" s="276"/>
      <c r="DR808" s="276"/>
      <c r="DS808" s="276"/>
      <c r="DT808" s="276"/>
      <c r="DU808" s="276"/>
      <c r="DV808" s="276"/>
      <c r="DW808" s="276"/>
      <c r="DX808" s="276"/>
      <c r="DY808" s="276"/>
      <c r="DZ808" s="276"/>
      <c r="EA808" s="276"/>
      <c r="EB808" s="276"/>
      <c r="EC808" s="276"/>
      <c r="ED808" s="276"/>
      <c r="EE808" s="276"/>
      <c r="EF808" s="276"/>
      <c r="EG808" s="276"/>
      <c r="EH808" s="276"/>
      <c r="EI808" s="276"/>
      <c r="EJ808" s="276"/>
      <c r="EK808" s="276"/>
      <c r="EL808" s="276"/>
      <c r="EM808" s="276"/>
      <c r="EN808" s="276"/>
      <c r="EO808" s="276"/>
      <c r="EP808" s="276"/>
      <c r="EQ808" s="276"/>
      <c r="ER808" s="276"/>
      <c r="ES808" s="276"/>
      <c r="ET808" s="276"/>
    </row>
    <row r="809" spans="41:150" x14ac:dyDescent="0.25">
      <c r="AO809" s="276"/>
      <c r="AP809" s="276"/>
      <c r="BS809" s="276"/>
      <c r="BT809" s="277"/>
      <c r="BU809" s="276"/>
      <c r="BV809" s="277"/>
      <c r="BW809" s="276"/>
      <c r="BX809" s="277"/>
      <c r="BY809" s="276"/>
      <c r="BZ809" s="276"/>
      <c r="CA809" s="277"/>
      <c r="CB809" s="276"/>
      <c r="CC809" s="276"/>
      <c r="CD809" s="276"/>
      <c r="CE809" s="276"/>
      <c r="CF809" s="276"/>
      <c r="CG809" s="276"/>
      <c r="CH809" s="276"/>
      <c r="CI809" s="277"/>
      <c r="CJ809" s="276"/>
      <c r="CK809" s="277"/>
      <c r="CL809" s="276"/>
      <c r="CM809" s="277"/>
      <c r="CN809" s="276"/>
      <c r="CO809" s="277"/>
      <c r="CP809" s="276"/>
      <c r="CQ809" s="277"/>
      <c r="CR809" s="276"/>
      <c r="CS809" s="276"/>
      <c r="CT809" s="277"/>
      <c r="CU809" s="276"/>
      <c r="CV809" s="276"/>
      <c r="CW809" s="277"/>
      <c r="CX809" s="276"/>
      <c r="CY809" s="276"/>
      <c r="CZ809" s="276"/>
      <c r="DA809" s="276"/>
      <c r="DB809" s="277"/>
      <c r="DC809" s="276"/>
      <c r="DD809" s="276"/>
      <c r="DE809" s="277"/>
      <c r="DF809" s="276"/>
      <c r="DG809" s="276"/>
      <c r="DH809" s="277"/>
      <c r="DI809" s="276"/>
      <c r="DJ809" s="276"/>
      <c r="DK809" s="276"/>
      <c r="DL809" s="276"/>
      <c r="DM809" s="277"/>
      <c r="DN809" s="276"/>
      <c r="DO809" s="276"/>
      <c r="DP809" s="277"/>
      <c r="DQ809" s="276"/>
      <c r="DR809" s="276"/>
      <c r="DS809" s="276"/>
      <c r="DT809" s="276"/>
      <c r="DU809" s="276"/>
      <c r="DV809" s="276"/>
      <c r="DW809" s="276"/>
      <c r="DX809" s="276"/>
      <c r="DY809" s="276"/>
      <c r="DZ809" s="276"/>
      <c r="EA809" s="276"/>
      <c r="EB809" s="276"/>
      <c r="EC809" s="276"/>
      <c r="ED809" s="276"/>
      <c r="EE809" s="276"/>
      <c r="EF809" s="276"/>
      <c r="EG809" s="276"/>
      <c r="EH809" s="276"/>
      <c r="EI809" s="276"/>
      <c r="EJ809" s="276"/>
      <c r="EK809" s="276"/>
      <c r="EL809" s="276"/>
      <c r="EM809" s="276"/>
      <c r="EN809" s="276"/>
      <c r="EO809" s="276"/>
      <c r="EP809" s="276"/>
      <c r="EQ809" s="276"/>
      <c r="ER809" s="276"/>
      <c r="ES809" s="276"/>
      <c r="ET809" s="276"/>
    </row>
    <row r="810" spans="41:150" x14ac:dyDescent="0.25">
      <c r="AO810" s="276"/>
      <c r="AP810" s="276"/>
      <c r="BS810" s="276"/>
      <c r="BT810" s="277"/>
      <c r="BU810" s="276"/>
      <c r="BV810" s="277"/>
      <c r="BW810" s="276"/>
      <c r="BX810" s="277"/>
      <c r="BY810" s="276"/>
      <c r="BZ810" s="276"/>
      <c r="CA810" s="277"/>
      <c r="CB810" s="276"/>
      <c r="CC810" s="276"/>
      <c r="CD810" s="276"/>
      <c r="CE810" s="276"/>
      <c r="CF810" s="276"/>
      <c r="CG810" s="276"/>
      <c r="CH810" s="276"/>
      <c r="CI810" s="277"/>
      <c r="CJ810" s="276"/>
      <c r="CK810" s="277"/>
      <c r="CL810" s="276"/>
      <c r="CM810" s="277"/>
      <c r="CN810" s="276"/>
      <c r="CO810" s="277"/>
      <c r="CP810" s="276"/>
      <c r="CQ810" s="277"/>
      <c r="CR810" s="276"/>
      <c r="CS810" s="276"/>
      <c r="CT810" s="277"/>
      <c r="CU810" s="276"/>
      <c r="CV810" s="276"/>
      <c r="CW810" s="277"/>
      <c r="CX810" s="276"/>
      <c r="CY810" s="276"/>
      <c r="CZ810" s="276"/>
      <c r="DA810" s="276"/>
      <c r="DB810" s="277"/>
      <c r="DC810" s="276"/>
      <c r="DD810" s="276"/>
      <c r="DE810" s="277"/>
      <c r="DF810" s="276"/>
      <c r="DG810" s="276"/>
      <c r="DH810" s="277"/>
      <c r="DI810" s="276"/>
      <c r="DJ810" s="276"/>
      <c r="DK810" s="276"/>
      <c r="DL810" s="276"/>
      <c r="DM810" s="277"/>
      <c r="DN810" s="276"/>
      <c r="DO810" s="276"/>
      <c r="DP810" s="277"/>
      <c r="DQ810" s="276"/>
      <c r="DR810" s="276"/>
      <c r="DS810" s="276"/>
      <c r="DT810" s="276"/>
      <c r="DU810" s="276"/>
      <c r="DV810" s="276"/>
      <c r="DW810" s="276"/>
      <c r="DX810" s="276"/>
      <c r="DY810" s="276"/>
      <c r="DZ810" s="276"/>
      <c r="EA810" s="276"/>
      <c r="EB810" s="276"/>
      <c r="EC810" s="276"/>
      <c r="ED810" s="276"/>
      <c r="EE810" s="276"/>
      <c r="EF810" s="276"/>
      <c r="EG810" s="276"/>
      <c r="EH810" s="276"/>
      <c r="EI810" s="276"/>
      <c r="EJ810" s="276"/>
      <c r="EK810" s="276"/>
      <c r="EL810" s="276"/>
      <c r="EM810" s="276"/>
      <c r="EN810" s="276"/>
      <c r="EO810" s="276"/>
      <c r="EP810" s="276"/>
      <c r="EQ810" s="276"/>
      <c r="ER810" s="276"/>
      <c r="ES810" s="276"/>
      <c r="ET810" s="276"/>
    </row>
    <row r="811" spans="41:150" x14ac:dyDescent="0.25">
      <c r="AO811" s="276"/>
      <c r="AP811" s="276"/>
      <c r="BS811" s="276"/>
      <c r="BT811" s="277"/>
      <c r="BU811" s="276"/>
      <c r="BV811" s="277"/>
      <c r="BW811" s="276"/>
      <c r="BX811" s="277"/>
      <c r="BY811" s="276"/>
      <c r="BZ811" s="276"/>
      <c r="CA811" s="277"/>
      <c r="CB811" s="276"/>
      <c r="CC811" s="276"/>
      <c r="CD811" s="276"/>
      <c r="CE811" s="276"/>
      <c r="CF811" s="276"/>
      <c r="CG811" s="276"/>
      <c r="CH811" s="276"/>
      <c r="CI811" s="277"/>
      <c r="CJ811" s="276"/>
      <c r="CK811" s="277"/>
      <c r="CL811" s="276"/>
      <c r="CM811" s="277"/>
      <c r="CN811" s="276"/>
      <c r="CO811" s="277"/>
      <c r="CP811" s="276"/>
      <c r="CQ811" s="277"/>
      <c r="CR811" s="276"/>
      <c r="CS811" s="276"/>
      <c r="CT811" s="277"/>
      <c r="CU811" s="276"/>
      <c r="CV811" s="276"/>
      <c r="CW811" s="277"/>
      <c r="CX811" s="276"/>
      <c r="CY811" s="276"/>
      <c r="CZ811" s="276"/>
      <c r="DA811" s="276"/>
      <c r="DB811" s="277"/>
      <c r="DC811" s="276"/>
      <c r="DD811" s="276"/>
      <c r="DE811" s="277"/>
      <c r="DF811" s="276"/>
      <c r="DG811" s="276"/>
      <c r="DH811" s="277"/>
      <c r="DI811" s="276"/>
      <c r="DJ811" s="276"/>
      <c r="DK811" s="276"/>
      <c r="DL811" s="276"/>
      <c r="DM811" s="277"/>
      <c r="DN811" s="276"/>
      <c r="DO811" s="276"/>
      <c r="DP811" s="277"/>
      <c r="DQ811" s="276"/>
      <c r="DR811" s="276"/>
      <c r="DS811" s="276"/>
      <c r="DT811" s="276"/>
      <c r="DU811" s="276"/>
      <c r="DV811" s="276"/>
      <c r="DW811" s="276"/>
      <c r="DX811" s="276"/>
      <c r="DY811" s="276"/>
      <c r="DZ811" s="276"/>
      <c r="EA811" s="276"/>
      <c r="EB811" s="276"/>
      <c r="EC811" s="276"/>
      <c r="ED811" s="276"/>
      <c r="EE811" s="276"/>
      <c r="EF811" s="276"/>
      <c r="EG811" s="276"/>
      <c r="EH811" s="276"/>
      <c r="EI811" s="276"/>
      <c r="EJ811" s="276"/>
      <c r="EK811" s="276"/>
      <c r="EL811" s="276"/>
      <c r="EM811" s="276"/>
      <c r="EN811" s="276"/>
      <c r="EO811" s="276"/>
      <c r="EP811" s="276"/>
      <c r="EQ811" s="276"/>
      <c r="ER811" s="276"/>
      <c r="ES811" s="276"/>
      <c r="ET811" s="276"/>
    </row>
    <row r="812" spans="41:150" x14ac:dyDescent="0.25">
      <c r="AO812" s="276"/>
      <c r="AP812" s="276"/>
      <c r="BS812" s="276"/>
      <c r="BT812" s="277"/>
      <c r="BU812" s="276"/>
      <c r="BV812" s="277"/>
      <c r="BW812" s="276"/>
      <c r="BX812" s="277"/>
      <c r="BY812" s="276"/>
      <c r="BZ812" s="276"/>
      <c r="CA812" s="277"/>
      <c r="CB812" s="276"/>
      <c r="CC812" s="276"/>
      <c r="CD812" s="276"/>
      <c r="CE812" s="276"/>
      <c r="CF812" s="276"/>
      <c r="CG812" s="276"/>
      <c r="CH812" s="276"/>
      <c r="CI812" s="277"/>
      <c r="CJ812" s="276"/>
      <c r="CK812" s="277"/>
      <c r="CL812" s="276"/>
      <c r="CM812" s="277"/>
      <c r="CN812" s="276"/>
      <c r="CO812" s="277"/>
      <c r="CP812" s="276"/>
      <c r="CQ812" s="277"/>
      <c r="CR812" s="276"/>
      <c r="CS812" s="276"/>
      <c r="CT812" s="277"/>
      <c r="CU812" s="276"/>
      <c r="CV812" s="276"/>
      <c r="CW812" s="277"/>
      <c r="CX812" s="276"/>
      <c r="CY812" s="276"/>
      <c r="CZ812" s="276"/>
      <c r="DA812" s="276"/>
      <c r="DB812" s="277"/>
      <c r="DC812" s="276"/>
      <c r="DD812" s="276"/>
      <c r="DE812" s="277"/>
      <c r="DF812" s="276"/>
      <c r="DG812" s="276"/>
      <c r="DH812" s="277"/>
      <c r="DI812" s="276"/>
      <c r="DJ812" s="276"/>
      <c r="DK812" s="276"/>
      <c r="DL812" s="276"/>
      <c r="DM812" s="277"/>
      <c r="DN812" s="276"/>
      <c r="DO812" s="276"/>
      <c r="DP812" s="277"/>
      <c r="DQ812" s="276"/>
      <c r="DR812" s="276"/>
      <c r="DS812" s="276"/>
      <c r="DT812" s="276"/>
      <c r="DU812" s="276"/>
      <c r="DV812" s="276"/>
      <c r="DW812" s="276"/>
      <c r="DX812" s="276"/>
      <c r="DY812" s="276"/>
      <c r="DZ812" s="276"/>
      <c r="EA812" s="276"/>
      <c r="EB812" s="276"/>
      <c r="EC812" s="276"/>
      <c r="ED812" s="276"/>
      <c r="EE812" s="276"/>
      <c r="EF812" s="276"/>
      <c r="EG812" s="276"/>
      <c r="EH812" s="276"/>
      <c r="EI812" s="276"/>
      <c r="EJ812" s="276"/>
      <c r="EK812" s="276"/>
      <c r="EL812" s="276"/>
      <c r="EM812" s="276"/>
      <c r="EN812" s="276"/>
      <c r="EO812" s="276"/>
      <c r="EP812" s="276"/>
      <c r="EQ812" s="276"/>
      <c r="ER812" s="276"/>
      <c r="ES812" s="276"/>
      <c r="ET812" s="276"/>
    </row>
    <row r="813" spans="41:150" x14ac:dyDescent="0.25">
      <c r="AO813" s="276"/>
      <c r="AP813" s="276"/>
      <c r="BS813" s="276"/>
      <c r="BT813" s="277"/>
      <c r="BU813" s="276"/>
      <c r="BV813" s="277"/>
      <c r="BW813" s="276"/>
      <c r="BX813" s="277"/>
      <c r="BY813" s="276"/>
      <c r="BZ813" s="276"/>
      <c r="CA813" s="277"/>
      <c r="CB813" s="276"/>
      <c r="CC813" s="276"/>
      <c r="CD813" s="276"/>
      <c r="CE813" s="276"/>
      <c r="CF813" s="276"/>
      <c r="CG813" s="276"/>
      <c r="CH813" s="276"/>
      <c r="CI813" s="277"/>
      <c r="CJ813" s="276"/>
      <c r="CK813" s="277"/>
      <c r="CL813" s="276"/>
      <c r="CM813" s="277"/>
      <c r="CN813" s="276"/>
      <c r="CO813" s="277"/>
      <c r="CP813" s="276"/>
      <c r="CQ813" s="277"/>
      <c r="CR813" s="276"/>
      <c r="CS813" s="276"/>
      <c r="CT813" s="277"/>
      <c r="CU813" s="276"/>
      <c r="CV813" s="276"/>
      <c r="CW813" s="277"/>
      <c r="CX813" s="276"/>
      <c r="CY813" s="276"/>
      <c r="CZ813" s="276"/>
      <c r="DA813" s="276"/>
      <c r="DB813" s="277"/>
      <c r="DC813" s="276"/>
      <c r="DD813" s="276"/>
      <c r="DE813" s="277"/>
      <c r="DF813" s="276"/>
      <c r="DG813" s="276"/>
      <c r="DH813" s="277"/>
      <c r="DI813" s="276"/>
      <c r="DJ813" s="276"/>
      <c r="DK813" s="276"/>
      <c r="DL813" s="276"/>
      <c r="DM813" s="277"/>
      <c r="DN813" s="276"/>
      <c r="DO813" s="276"/>
      <c r="DP813" s="277"/>
      <c r="DQ813" s="276"/>
      <c r="DR813" s="276"/>
      <c r="DS813" s="276"/>
      <c r="DT813" s="276"/>
      <c r="DU813" s="276"/>
      <c r="DV813" s="276"/>
      <c r="DW813" s="276"/>
      <c r="DX813" s="276"/>
      <c r="DY813" s="276"/>
      <c r="DZ813" s="276"/>
      <c r="EA813" s="276"/>
      <c r="EB813" s="276"/>
      <c r="EC813" s="276"/>
      <c r="ED813" s="276"/>
      <c r="EE813" s="276"/>
      <c r="EF813" s="276"/>
      <c r="EG813" s="276"/>
      <c r="EH813" s="276"/>
      <c r="EI813" s="276"/>
      <c r="EJ813" s="276"/>
      <c r="EK813" s="276"/>
      <c r="EL813" s="276"/>
      <c r="EM813" s="276"/>
      <c r="EN813" s="276"/>
      <c r="EO813" s="276"/>
      <c r="EP813" s="276"/>
      <c r="EQ813" s="276"/>
      <c r="ER813" s="276"/>
      <c r="ES813" s="276"/>
      <c r="ET813" s="276"/>
    </row>
    <row r="814" spans="41:150" x14ac:dyDescent="0.25">
      <c r="AO814" s="276"/>
      <c r="AP814" s="276"/>
      <c r="BS814" s="276"/>
      <c r="BT814" s="277"/>
      <c r="BU814" s="276"/>
      <c r="BV814" s="277"/>
      <c r="BW814" s="276"/>
      <c r="BX814" s="277"/>
      <c r="BY814" s="276"/>
      <c r="BZ814" s="276"/>
      <c r="CA814" s="277"/>
      <c r="CB814" s="276"/>
      <c r="CC814" s="276"/>
      <c r="CD814" s="276"/>
      <c r="CE814" s="276"/>
      <c r="CF814" s="276"/>
      <c r="CG814" s="276"/>
      <c r="CH814" s="276"/>
      <c r="CI814" s="277"/>
      <c r="CJ814" s="276"/>
      <c r="CK814" s="277"/>
      <c r="CL814" s="276"/>
      <c r="CM814" s="277"/>
      <c r="CN814" s="276"/>
      <c r="CO814" s="277"/>
      <c r="CP814" s="276"/>
      <c r="CQ814" s="277"/>
      <c r="CR814" s="276"/>
      <c r="CS814" s="276"/>
      <c r="CT814" s="277"/>
      <c r="CU814" s="276"/>
      <c r="CV814" s="276"/>
      <c r="CW814" s="277"/>
      <c r="CX814" s="276"/>
      <c r="CY814" s="276"/>
      <c r="CZ814" s="276"/>
      <c r="DA814" s="276"/>
      <c r="DB814" s="277"/>
      <c r="DC814" s="276"/>
      <c r="DD814" s="276"/>
      <c r="DE814" s="277"/>
      <c r="DF814" s="276"/>
      <c r="DG814" s="276"/>
      <c r="DH814" s="277"/>
      <c r="DI814" s="276"/>
      <c r="DJ814" s="276"/>
      <c r="DK814" s="276"/>
      <c r="DL814" s="276"/>
      <c r="DM814" s="277"/>
      <c r="DN814" s="276"/>
      <c r="DO814" s="276"/>
      <c r="DP814" s="277"/>
      <c r="DQ814" s="276"/>
      <c r="DR814" s="276"/>
      <c r="DS814" s="276"/>
      <c r="DT814" s="276"/>
      <c r="DU814" s="276"/>
      <c r="DV814" s="276"/>
      <c r="DW814" s="276"/>
      <c r="DX814" s="276"/>
      <c r="DY814" s="276"/>
      <c r="DZ814" s="276"/>
      <c r="EA814" s="276"/>
      <c r="EB814" s="276"/>
      <c r="EC814" s="276"/>
      <c r="ED814" s="276"/>
      <c r="EE814" s="276"/>
      <c r="EF814" s="276"/>
      <c r="EG814" s="276"/>
      <c r="EH814" s="276"/>
      <c r="EI814" s="276"/>
      <c r="EJ814" s="276"/>
      <c r="EK814" s="276"/>
      <c r="EL814" s="276"/>
      <c r="EM814" s="276"/>
      <c r="EN814" s="276"/>
      <c r="EO814" s="276"/>
      <c r="EP814" s="276"/>
      <c r="EQ814" s="276"/>
      <c r="ER814" s="276"/>
      <c r="ES814" s="276"/>
      <c r="ET814" s="276"/>
    </row>
    <row r="815" spans="41:150" x14ac:dyDescent="0.25">
      <c r="AO815" s="276"/>
      <c r="AP815" s="276"/>
      <c r="BS815" s="276"/>
      <c r="BT815" s="277"/>
      <c r="BU815" s="276"/>
      <c r="BV815" s="277"/>
      <c r="BW815" s="276"/>
      <c r="BX815" s="277"/>
      <c r="BY815" s="276"/>
      <c r="BZ815" s="276"/>
      <c r="CA815" s="277"/>
      <c r="CB815" s="276"/>
      <c r="CC815" s="276"/>
      <c r="CD815" s="276"/>
      <c r="CE815" s="276"/>
      <c r="CF815" s="276"/>
      <c r="CG815" s="276"/>
      <c r="CH815" s="276"/>
      <c r="CI815" s="277"/>
      <c r="CJ815" s="276"/>
      <c r="CK815" s="277"/>
      <c r="CL815" s="276"/>
      <c r="CM815" s="277"/>
      <c r="CN815" s="276"/>
      <c r="CO815" s="277"/>
      <c r="CP815" s="276"/>
      <c r="CQ815" s="277"/>
      <c r="CR815" s="276"/>
      <c r="CS815" s="276"/>
      <c r="CT815" s="277"/>
      <c r="CU815" s="276"/>
      <c r="CV815" s="276"/>
      <c r="CW815" s="277"/>
      <c r="CX815" s="276"/>
      <c r="CY815" s="276"/>
      <c r="CZ815" s="276"/>
      <c r="DA815" s="276"/>
      <c r="DB815" s="277"/>
      <c r="DC815" s="276"/>
      <c r="DD815" s="276"/>
      <c r="DE815" s="277"/>
      <c r="DF815" s="276"/>
      <c r="DG815" s="276"/>
      <c r="DH815" s="277"/>
      <c r="DI815" s="276"/>
      <c r="DJ815" s="276"/>
      <c r="DK815" s="276"/>
      <c r="DL815" s="276"/>
      <c r="DM815" s="277"/>
      <c r="DN815" s="276"/>
      <c r="DO815" s="276"/>
      <c r="DP815" s="277"/>
      <c r="DQ815" s="276"/>
      <c r="DR815" s="276"/>
      <c r="DS815" s="276"/>
      <c r="DT815" s="276"/>
      <c r="DU815" s="276"/>
      <c r="DV815" s="276"/>
      <c r="DW815" s="276"/>
      <c r="DX815" s="276"/>
      <c r="DY815" s="276"/>
      <c r="DZ815" s="276"/>
      <c r="EA815" s="276"/>
      <c r="EB815" s="276"/>
      <c r="EC815" s="276"/>
      <c r="ED815" s="276"/>
      <c r="EE815" s="276"/>
      <c r="EF815" s="276"/>
      <c r="EG815" s="276"/>
      <c r="EH815" s="276"/>
      <c r="EI815" s="276"/>
      <c r="EJ815" s="276"/>
      <c r="EK815" s="276"/>
      <c r="EL815" s="276"/>
      <c r="EM815" s="276"/>
      <c r="EN815" s="276"/>
      <c r="EO815" s="276"/>
      <c r="EP815" s="276"/>
      <c r="EQ815" s="276"/>
      <c r="ER815" s="276"/>
      <c r="ES815" s="276"/>
      <c r="ET815" s="276"/>
    </row>
    <row r="816" spans="41:150" x14ac:dyDescent="0.25">
      <c r="AO816" s="276"/>
      <c r="AP816" s="276"/>
      <c r="BS816" s="276"/>
      <c r="BT816" s="277"/>
      <c r="BU816" s="276"/>
      <c r="BV816" s="277"/>
      <c r="BW816" s="276"/>
      <c r="BX816" s="277"/>
      <c r="BY816" s="276"/>
      <c r="BZ816" s="276"/>
      <c r="CA816" s="277"/>
      <c r="CB816" s="276"/>
      <c r="CC816" s="276"/>
      <c r="CD816" s="276"/>
      <c r="CE816" s="276"/>
      <c r="CF816" s="276"/>
      <c r="CG816" s="276"/>
      <c r="CH816" s="276"/>
      <c r="CI816" s="277"/>
      <c r="CJ816" s="276"/>
      <c r="CK816" s="277"/>
      <c r="CL816" s="276"/>
      <c r="CM816" s="277"/>
      <c r="CN816" s="276"/>
      <c r="CO816" s="277"/>
      <c r="CP816" s="276"/>
      <c r="CQ816" s="277"/>
      <c r="CR816" s="276"/>
      <c r="CS816" s="276"/>
      <c r="CT816" s="277"/>
      <c r="CU816" s="276"/>
      <c r="CV816" s="276"/>
      <c r="CW816" s="277"/>
      <c r="CX816" s="276"/>
      <c r="CY816" s="276"/>
      <c r="CZ816" s="276"/>
      <c r="DA816" s="276"/>
      <c r="DB816" s="277"/>
      <c r="DC816" s="276"/>
      <c r="DD816" s="276"/>
      <c r="DE816" s="277"/>
      <c r="DF816" s="276"/>
      <c r="DG816" s="276"/>
      <c r="DH816" s="277"/>
      <c r="DI816" s="276"/>
      <c r="DJ816" s="276"/>
      <c r="DK816" s="276"/>
      <c r="DL816" s="276"/>
      <c r="DM816" s="277"/>
      <c r="DN816" s="276"/>
      <c r="DO816" s="276"/>
      <c r="DP816" s="277"/>
      <c r="DQ816" s="276"/>
      <c r="DR816" s="276"/>
      <c r="DS816" s="276"/>
      <c r="DT816" s="276"/>
      <c r="DU816" s="276"/>
      <c r="DV816" s="276"/>
      <c r="DW816" s="276"/>
      <c r="DX816" s="276"/>
      <c r="DY816" s="276"/>
      <c r="DZ816" s="276"/>
      <c r="EA816" s="276"/>
      <c r="EB816" s="276"/>
      <c r="EC816" s="276"/>
      <c r="ED816" s="276"/>
      <c r="EE816" s="276"/>
      <c r="EF816" s="276"/>
      <c r="EG816" s="276"/>
      <c r="EH816" s="276"/>
      <c r="EI816" s="276"/>
      <c r="EJ816" s="276"/>
      <c r="EK816" s="276"/>
      <c r="EL816" s="276"/>
      <c r="EM816" s="276"/>
      <c r="EN816" s="276"/>
      <c r="EO816" s="276"/>
      <c r="EP816" s="276"/>
      <c r="EQ816" s="276"/>
      <c r="ER816" s="276"/>
      <c r="ES816" s="276"/>
      <c r="ET816" s="276"/>
    </row>
    <row r="817" spans="41:150" x14ac:dyDescent="0.25">
      <c r="AO817" s="276"/>
      <c r="AP817" s="276"/>
      <c r="BS817" s="276"/>
      <c r="BT817" s="277"/>
      <c r="BU817" s="276"/>
      <c r="BV817" s="277"/>
      <c r="BW817" s="276"/>
      <c r="BX817" s="277"/>
      <c r="BY817" s="276"/>
      <c r="BZ817" s="276"/>
      <c r="CA817" s="277"/>
      <c r="CB817" s="276"/>
      <c r="CC817" s="276"/>
      <c r="CD817" s="276"/>
      <c r="CE817" s="276"/>
      <c r="CF817" s="276"/>
      <c r="CG817" s="276"/>
      <c r="CH817" s="276"/>
      <c r="CI817" s="277"/>
      <c r="CJ817" s="276"/>
      <c r="CK817" s="277"/>
      <c r="CL817" s="276"/>
      <c r="CM817" s="277"/>
      <c r="CN817" s="276"/>
      <c r="CO817" s="277"/>
      <c r="CP817" s="276"/>
      <c r="CQ817" s="277"/>
      <c r="CR817" s="276"/>
      <c r="CS817" s="276"/>
      <c r="CT817" s="277"/>
      <c r="CU817" s="276"/>
      <c r="CV817" s="276"/>
      <c r="CW817" s="277"/>
      <c r="CX817" s="276"/>
      <c r="CY817" s="276"/>
      <c r="CZ817" s="276"/>
      <c r="DA817" s="276"/>
      <c r="DB817" s="277"/>
      <c r="DC817" s="276"/>
      <c r="DD817" s="276"/>
      <c r="DE817" s="277"/>
      <c r="DF817" s="276"/>
      <c r="DG817" s="276"/>
      <c r="DH817" s="277"/>
      <c r="DI817" s="276"/>
      <c r="DJ817" s="276"/>
      <c r="DK817" s="276"/>
      <c r="DL817" s="276"/>
      <c r="DM817" s="277"/>
      <c r="DN817" s="276"/>
      <c r="DO817" s="276"/>
      <c r="DP817" s="277"/>
      <c r="DQ817" s="276"/>
      <c r="DR817" s="276"/>
      <c r="DS817" s="276"/>
      <c r="DT817" s="276"/>
      <c r="DU817" s="276"/>
      <c r="DV817" s="276"/>
      <c r="DW817" s="276"/>
      <c r="DX817" s="276"/>
      <c r="DY817" s="276"/>
      <c r="DZ817" s="276"/>
      <c r="EA817" s="276"/>
      <c r="EB817" s="276"/>
      <c r="EC817" s="276"/>
      <c r="ED817" s="276"/>
      <c r="EE817" s="276"/>
      <c r="EF817" s="276"/>
      <c r="EG817" s="276"/>
      <c r="EH817" s="276"/>
      <c r="EI817" s="276"/>
      <c r="EJ817" s="276"/>
      <c r="EK817" s="276"/>
      <c r="EL817" s="276"/>
      <c r="EM817" s="276"/>
      <c r="EN817" s="276"/>
      <c r="EO817" s="276"/>
      <c r="EP817" s="276"/>
      <c r="EQ817" s="276"/>
      <c r="ER817" s="276"/>
      <c r="ES817" s="276"/>
      <c r="ET817" s="276"/>
    </row>
    <row r="818" spans="41:150" x14ac:dyDescent="0.25">
      <c r="AO818" s="276"/>
      <c r="AP818" s="276"/>
      <c r="BS818" s="276"/>
      <c r="BT818" s="277"/>
      <c r="BU818" s="276"/>
      <c r="BV818" s="277"/>
      <c r="BW818" s="276"/>
      <c r="BX818" s="277"/>
      <c r="BY818" s="276"/>
      <c r="BZ818" s="276"/>
      <c r="CA818" s="277"/>
      <c r="CB818" s="276"/>
      <c r="CC818" s="276"/>
      <c r="CD818" s="276"/>
      <c r="CE818" s="276"/>
      <c r="CF818" s="276"/>
      <c r="CG818" s="276"/>
      <c r="CH818" s="276"/>
      <c r="CI818" s="277"/>
      <c r="CJ818" s="276"/>
      <c r="CK818" s="277"/>
      <c r="CL818" s="276"/>
      <c r="CM818" s="277"/>
      <c r="CN818" s="276"/>
      <c r="CO818" s="277"/>
      <c r="CP818" s="276"/>
      <c r="CQ818" s="277"/>
      <c r="CR818" s="276"/>
      <c r="CS818" s="276"/>
      <c r="CT818" s="277"/>
      <c r="CU818" s="276"/>
      <c r="CV818" s="276"/>
      <c r="CW818" s="277"/>
      <c r="CX818" s="276"/>
      <c r="CY818" s="276"/>
      <c r="CZ818" s="276"/>
      <c r="DA818" s="276"/>
      <c r="DB818" s="277"/>
      <c r="DC818" s="276"/>
      <c r="DD818" s="276"/>
      <c r="DE818" s="277"/>
      <c r="DF818" s="276"/>
      <c r="DG818" s="276"/>
      <c r="DH818" s="277"/>
      <c r="DI818" s="276"/>
      <c r="DJ818" s="276"/>
      <c r="DK818" s="276"/>
      <c r="DL818" s="276"/>
      <c r="DM818" s="277"/>
      <c r="DN818" s="276"/>
      <c r="DO818" s="276"/>
      <c r="DP818" s="277"/>
      <c r="DQ818" s="276"/>
      <c r="DR818" s="276"/>
      <c r="DS818" s="276"/>
      <c r="DT818" s="276"/>
      <c r="DU818" s="276"/>
      <c r="DV818" s="276"/>
      <c r="DW818" s="276"/>
      <c r="DX818" s="276"/>
      <c r="DY818" s="276"/>
      <c r="DZ818" s="276"/>
      <c r="EA818" s="276"/>
      <c r="EB818" s="276"/>
      <c r="EC818" s="276"/>
      <c r="ED818" s="276"/>
      <c r="EE818" s="276"/>
      <c r="EF818" s="276"/>
      <c r="EG818" s="276"/>
      <c r="EH818" s="276"/>
      <c r="EI818" s="276"/>
      <c r="EJ818" s="276"/>
      <c r="EK818" s="276"/>
      <c r="EL818" s="276"/>
      <c r="EM818" s="276"/>
      <c r="EN818" s="276"/>
      <c r="EO818" s="276"/>
      <c r="EP818" s="276"/>
      <c r="EQ818" s="276"/>
      <c r="ER818" s="276"/>
      <c r="ES818" s="276"/>
      <c r="ET818" s="276"/>
    </row>
    <row r="819" spans="41:150" x14ac:dyDescent="0.25">
      <c r="AO819" s="276"/>
      <c r="AP819" s="276"/>
      <c r="BS819" s="276"/>
      <c r="BT819" s="277"/>
      <c r="BU819" s="276"/>
      <c r="BV819" s="277"/>
      <c r="BW819" s="276"/>
      <c r="BX819" s="277"/>
      <c r="BY819" s="276"/>
      <c r="BZ819" s="276"/>
      <c r="CA819" s="277"/>
      <c r="CB819" s="276"/>
      <c r="CC819" s="276"/>
      <c r="CD819" s="276"/>
      <c r="CE819" s="276"/>
      <c r="CF819" s="276"/>
      <c r="CG819" s="276"/>
      <c r="CH819" s="276"/>
      <c r="CI819" s="277"/>
      <c r="CJ819" s="276"/>
      <c r="CK819" s="277"/>
      <c r="CL819" s="276"/>
      <c r="CM819" s="277"/>
      <c r="CN819" s="276"/>
      <c r="CO819" s="277"/>
      <c r="CP819" s="276"/>
      <c r="CQ819" s="277"/>
      <c r="CR819" s="276"/>
      <c r="CS819" s="276"/>
      <c r="CT819" s="277"/>
      <c r="CU819" s="276"/>
      <c r="CV819" s="276"/>
      <c r="CW819" s="277"/>
      <c r="CX819" s="276"/>
      <c r="CY819" s="276"/>
      <c r="CZ819" s="276"/>
      <c r="DA819" s="276"/>
      <c r="DB819" s="277"/>
      <c r="DC819" s="276"/>
      <c r="DD819" s="276"/>
      <c r="DE819" s="277"/>
      <c r="DF819" s="276"/>
      <c r="DG819" s="276"/>
      <c r="DH819" s="277"/>
      <c r="DI819" s="276"/>
      <c r="DJ819" s="276"/>
      <c r="DK819" s="276"/>
      <c r="DL819" s="276"/>
      <c r="DM819" s="277"/>
      <c r="DN819" s="276"/>
      <c r="DO819" s="276"/>
      <c r="DP819" s="277"/>
      <c r="DQ819" s="276"/>
      <c r="DR819" s="276"/>
      <c r="DS819" s="276"/>
      <c r="DT819" s="276"/>
      <c r="DU819" s="276"/>
      <c r="DV819" s="276"/>
      <c r="DW819" s="276"/>
      <c r="DX819" s="276"/>
      <c r="DY819" s="276"/>
      <c r="DZ819" s="276"/>
      <c r="EA819" s="276"/>
      <c r="EB819" s="276"/>
      <c r="EC819" s="276"/>
      <c r="ED819" s="276"/>
      <c r="EE819" s="276"/>
      <c r="EF819" s="276"/>
      <c r="EG819" s="276"/>
      <c r="EH819" s="276"/>
      <c r="EI819" s="276"/>
      <c r="EJ819" s="276"/>
      <c r="EK819" s="276"/>
      <c r="EL819" s="276"/>
      <c r="EM819" s="276"/>
      <c r="EN819" s="276"/>
      <c r="EO819" s="276"/>
      <c r="EP819" s="276"/>
      <c r="EQ819" s="276"/>
      <c r="ER819" s="276"/>
      <c r="ES819" s="276"/>
      <c r="ET819" s="276"/>
    </row>
    <row r="820" spans="41:150" x14ac:dyDescent="0.25">
      <c r="AO820" s="276"/>
      <c r="AP820" s="276"/>
      <c r="BS820" s="276"/>
      <c r="BT820" s="277"/>
      <c r="BU820" s="276"/>
      <c r="BV820" s="277"/>
      <c r="BW820" s="276"/>
      <c r="BX820" s="277"/>
      <c r="BY820" s="276"/>
      <c r="BZ820" s="276"/>
      <c r="CA820" s="277"/>
      <c r="CB820" s="276"/>
      <c r="CC820" s="276"/>
      <c r="CD820" s="276"/>
      <c r="CE820" s="276"/>
      <c r="CF820" s="276"/>
      <c r="CG820" s="276"/>
      <c r="CH820" s="276"/>
      <c r="CI820" s="277"/>
      <c r="CJ820" s="276"/>
      <c r="CK820" s="277"/>
      <c r="CL820" s="276"/>
      <c r="CM820" s="277"/>
      <c r="CN820" s="276"/>
      <c r="CO820" s="277"/>
      <c r="CP820" s="276"/>
      <c r="CQ820" s="277"/>
      <c r="CR820" s="276"/>
      <c r="CS820" s="276"/>
      <c r="CT820" s="277"/>
      <c r="CU820" s="276"/>
      <c r="CV820" s="276"/>
      <c r="CW820" s="277"/>
      <c r="CX820" s="276"/>
      <c r="CY820" s="276"/>
      <c r="CZ820" s="276"/>
      <c r="DA820" s="276"/>
      <c r="DB820" s="277"/>
      <c r="DC820" s="276"/>
      <c r="DD820" s="276"/>
      <c r="DE820" s="277"/>
      <c r="DF820" s="276"/>
      <c r="DG820" s="276"/>
      <c r="DH820" s="277"/>
      <c r="DI820" s="276"/>
      <c r="DJ820" s="276"/>
      <c r="DK820" s="276"/>
      <c r="DL820" s="276"/>
      <c r="DM820" s="277"/>
      <c r="DN820" s="276"/>
      <c r="DO820" s="276"/>
      <c r="DP820" s="277"/>
      <c r="DQ820" s="276"/>
      <c r="DR820" s="276"/>
      <c r="DS820" s="276"/>
      <c r="DT820" s="276"/>
      <c r="DU820" s="276"/>
      <c r="DV820" s="276"/>
      <c r="DW820" s="276"/>
      <c r="DX820" s="276"/>
      <c r="DY820" s="276"/>
      <c r="DZ820" s="276"/>
      <c r="EA820" s="276"/>
      <c r="EB820" s="276"/>
      <c r="EC820" s="276"/>
      <c r="ED820" s="276"/>
      <c r="EE820" s="276"/>
      <c r="EF820" s="276"/>
      <c r="EG820" s="276"/>
      <c r="EH820" s="276"/>
      <c r="EI820" s="276"/>
      <c r="EJ820" s="276"/>
      <c r="EK820" s="276"/>
      <c r="EL820" s="276"/>
      <c r="EM820" s="276"/>
      <c r="EN820" s="276"/>
      <c r="EO820" s="276"/>
      <c r="EP820" s="276"/>
      <c r="EQ820" s="276"/>
      <c r="ER820" s="276"/>
      <c r="ES820" s="276"/>
      <c r="ET820" s="276"/>
    </row>
    <row r="821" spans="41:150" x14ac:dyDescent="0.25">
      <c r="AO821" s="276"/>
      <c r="AP821" s="276"/>
      <c r="BS821" s="276"/>
      <c r="BT821" s="277"/>
      <c r="BU821" s="276"/>
      <c r="BV821" s="277"/>
      <c r="BW821" s="276"/>
      <c r="BX821" s="277"/>
      <c r="BY821" s="276"/>
      <c r="BZ821" s="276"/>
      <c r="CA821" s="277"/>
      <c r="CB821" s="276"/>
      <c r="CC821" s="276"/>
      <c r="CD821" s="276"/>
      <c r="CE821" s="276"/>
      <c r="CF821" s="276"/>
      <c r="CG821" s="276"/>
      <c r="CH821" s="276"/>
      <c r="CI821" s="277"/>
      <c r="CJ821" s="276"/>
      <c r="CK821" s="277"/>
      <c r="CL821" s="276"/>
      <c r="CM821" s="277"/>
      <c r="CN821" s="276"/>
      <c r="CO821" s="277"/>
      <c r="CP821" s="276"/>
      <c r="CQ821" s="277"/>
      <c r="CR821" s="276"/>
      <c r="CS821" s="276"/>
      <c r="CT821" s="277"/>
      <c r="CU821" s="276"/>
      <c r="CV821" s="276"/>
      <c r="CW821" s="277"/>
      <c r="CX821" s="276"/>
      <c r="CY821" s="276"/>
      <c r="CZ821" s="276"/>
      <c r="DA821" s="276"/>
      <c r="DB821" s="277"/>
      <c r="DC821" s="276"/>
      <c r="DD821" s="276"/>
      <c r="DE821" s="277"/>
      <c r="DF821" s="276"/>
      <c r="DG821" s="276"/>
      <c r="DH821" s="277"/>
      <c r="DI821" s="276"/>
      <c r="DJ821" s="276"/>
      <c r="DK821" s="276"/>
      <c r="DL821" s="276"/>
      <c r="DM821" s="277"/>
      <c r="DN821" s="276"/>
      <c r="DO821" s="276"/>
      <c r="DP821" s="277"/>
      <c r="DQ821" s="276"/>
      <c r="DR821" s="276"/>
      <c r="DS821" s="276"/>
      <c r="DT821" s="276"/>
      <c r="DU821" s="276"/>
      <c r="DV821" s="276"/>
      <c r="DW821" s="276"/>
      <c r="DX821" s="276"/>
      <c r="DY821" s="276"/>
      <c r="DZ821" s="276"/>
      <c r="EA821" s="276"/>
      <c r="EB821" s="276"/>
      <c r="EC821" s="276"/>
      <c r="ED821" s="276"/>
      <c r="EE821" s="276"/>
      <c r="EF821" s="276"/>
      <c r="EG821" s="276"/>
      <c r="EH821" s="276"/>
      <c r="EI821" s="276"/>
      <c r="EJ821" s="276"/>
      <c r="EK821" s="276"/>
      <c r="EL821" s="276"/>
      <c r="EM821" s="276"/>
      <c r="EN821" s="276"/>
      <c r="EO821" s="276"/>
      <c r="EP821" s="276"/>
      <c r="EQ821" s="276"/>
      <c r="ER821" s="276"/>
      <c r="ES821" s="276"/>
      <c r="ET821" s="276"/>
    </row>
    <row r="822" spans="41:150" x14ac:dyDescent="0.25">
      <c r="AO822" s="276"/>
      <c r="AP822" s="276"/>
      <c r="BS822" s="276"/>
      <c r="BT822" s="277"/>
      <c r="BU822" s="276"/>
      <c r="BV822" s="277"/>
      <c r="BW822" s="276"/>
      <c r="BX822" s="277"/>
      <c r="BY822" s="276"/>
      <c r="BZ822" s="276"/>
      <c r="CA822" s="277"/>
      <c r="CB822" s="276"/>
      <c r="CC822" s="276"/>
      <c r="CD822" s="276"/>
      <c r="CE822" s="276"/>
      <c r="CF822" s="276"/>
      <c r="CG822" s="276"/>
      <c r="CH822" s="276"/>
      <c r="CI822" s="277"/>
      <c r="CJ822" s="276"/>
      <c r="CK822" s="277"/>
      <c r="CL822" s="276"/>
      <c r="CM822" s="277"/>
      <c r="CN822" s="276"/>
      <c r="CO822" s="277"/>
      <c r="CP822" s="276"/>
      <c r="CQ822" s="277"/>
      <c r="CR822" s="276"/>
      <c r="CS822" s="276"/>
      <c r="CT822" s="277"/>
      <c r="CU822" s="276"/>
      <c r="CV822" s="276"/>
      <c r="CW822" s="277"/>
      <c r="CX822" s="276"/>
      <c r="CY822" s="276"/>
      <c r="CZ822" s="276"/>
      <c r="DA822" s="276"/>
      <c r="DB822" s="277"/>
      <c r="DC822" s="276"/>
      <c r="DD822" s="276"/>
      <c r="DE822" s="277"/>
      <c r="DF822" s="276"/>
      <c r="DG822" s="276"/>
      <c r="DH822" s="277"/>
      <c r="DI822" s="276"/>
      <c r="DJ822" s="276"/>
      <c r="DK822" s="276"/>
      <c r="DL822" s="276"/>
      <c r="DM822" s="277"/>
      <c r="DN822" s="276"/>
      <c r="DO822" s="276"/>
      <c r="DP822" s="277"/>
      <c r="DQ822" s="276"/>
      <c r="DR822" s="276"/>
      <c r="DS822" s="276"/>
      <c r="DT822" s="276"/>
      <c r="DU822" s="276"/>
      <c r="DV822" s="276"/>
      <c r="DW822" s="276"/>
      <c r="DX822" s="276"/>
      <c r="DY822" s="276"/>
      <c r="DZ822" s="276"/>
      <c r="EA822" s="276"/>
      <c r="EB822" s="276"/>
      <c r="EC822" s="276"/>
      <c r="ED822" s="276"/>
      <c r="EE822" s="276"/>
      <c r="EF822" s="276"/>
      <c r="EG822" s="276"/>
      <c r="EH822" s="276"/>
      <c r="EI822" s="276"/>
      <c r="EJ822" s="276"/>
      <c r="EK822" s="276"/>
      <c r="EL822" s="276"/>
      <c r="EM822" s="276"/>
      <c r="EN822" s="276"/>
      <c r="EO822" s="276"/>
      <c r="EP822" s="276"/>
      <c r="EQ822" s="276"/>
      <c r="ER822" s="276"/>
      <c r="ES822" s="276"/>
      <c r="ET822" s="276"/>
    </row>
    <row r="823" spans="41:150" x14ac:dyDescent="0.25">
      <c r="AO823" s="276"/>
      <c r="AP823" s="276"/>
      <c r="BS823" s="276"/>
      <c r="BT823" s="277"/>
      <c r="BU823" s="276"/>
      <c r="BV823" s="277"/>
      <c r="BW823" s="276"/>
      <c r="BX823" s="277"/>
      <c r="BY823" s="276"/>
      <c r="BZ823" s="276"/>
      <c r="CA823" s="277"/>
      <c r="CB823" s="276"/>
      <c r="CC823" s="276"/>
      <c r="CD823" s="276"/>
      <c r="CE823" s="276"/>
      <c r="CF823" s="276"/>
      <c r="CG823" s="276"/>
      <c r="CH823" s="276"/>
      <c r="CI823" s="277"/>
      <c r="CJ823" s="276"/>
      <c r="CK823" s="277"/>
      <c r="CL823" s="276"/>
      <c r="CM823" s="277"/>
      <c r="CN823" s="276"/>
      <c r="CO823" s="277"/>
      <c r="CP823" s="276"/>
      <c r="CQ823" s="277"/>
      <c r="CR823" s="276"/>
      <c r="CS823" s="276"/>
      <c r="CT823" s="277"/>
      <c r="CU823" s="276"/>
      <c r="CV823" s="276"/>
      <c r="CW823" s="277"/>
      <c r="CX823" s="276"/>
      <c r="CY823" s="276"/>
      <c r="CZ823" s="276"/>
      <c r="DA823" s="276"/>
      <c r="DB823" s="277"/>
      <c r="DC823" s="276"/>
      <c r="DD823" s="276"/>
      <c r="DE823" s="277"/>
      <c r="DF823" s="276"/>
      <c r="DG823" s="276"/>
      <c r="DH823" s="277"/>
      <c r="DI823" s="276"/>
      <c r="DJ823" s="276"/>
      <c r="DK823" s="276"/>
      <c r="DL823" s="276"/>
      <c r="DM823" s="277"/>
      <c r="DN823" s="276"/>
      <c r="DO823" s="276"/>
      <c r="DP823" s="277"/>
      <c r="DQ823" s="276"/>
      <c r="DR823" s="276"/>
      <c r="DS823" s="276"/>
      <c r="DT823" s="276"/>
      <c r="DU823" s="276"/>
      <c r="DV823" s="276"/>
      <c r="DW823" s="276"/>
      <c r="DX823" s="276"/>
      <c r="DY823" s="276"/>
      <c r="DZ823" s="276"/>
      <c r="EA823" s="276"/>
      <c r="EB823" s="276"/>
      <c r="EC823" s="276"/>
      <c r="ED823" s="276"/>
      <c r="EE823" s="276"/>
      <c r="EF823" s="276"/>
      <c r="EG823" s="276"/>
      <c r="EH823" s="276"/>
      <c r="EI823" s="276"/>
      <c r="EJ823" s="276"/>
      <c r="EK823" s="276"/>
      <c r="EL823" s="276"/>
      <c r="EM823" s="276"/>
      <c r="EN823" s="276"/>
      <c r="EO823" s="276"/>
      <c r="EP823" s="276"/>
      <c r="EQ823" s="276"/>
      <c r="ER823" s="276"/>
      <c r="ES823" s="276"/>
      <c r="ET823" s="276"/>
    </row>
    <row r="824" spans="41:150" x14ac:dyDescent="0.25">
      <c r="AO824" s="276"/>
      <c r="AP824" s="276"/>
      <c r="BS824" s="276"/>
      <c r="BT824" s="277"/>
      <c r="BU824" s="276"/>
      <c r="BV824" s="277"/>
      <c r="BW824" s="276"/>
      <c r="BX824" s="277"/>
      <c r="BY824" s="276"/>
      <c r="BZ824" s="276"/>
      <c r="CA824" s="277"/>
      <c r="CB824" s="276"/>
      <c r="CC824" s="276"/>
      <c r="CD824" s="276"/>
      <c r="CE824" s="276"/>
      <c r="CF824" s="276"/>
      <c r="CG824" s="276"/>
      <c r="CH824" s="276"/>
      <c r="CI824" s="277"/>
      <c r="CJ824" s="276"/>
      <c r="CK824" s="277"/>
      <c r="CL824" s="276"/>
      <c r="CM824" s="277"/>
      <c r="CN824" s="276"/>
      <c r="CO824" s="277"/>
      <c r="CP824" s="276"/>
      <c r="CQ824" s="277"/>
      <c r="CR824" s="276"/>
      <c r="CS824" s="276"/>
      <c r="CT824" s="277"/>
      <c r="CU824" s="276"/>
      <c r="CV824" s="276"/>
      <c r="CW824" s="277"/>
      <c r="CX824" s="276"/>
      <c r="CY824" s="276"/>
      <c r="CZ824" s="276"/>
      <c r="DA824" s="276"/>
      <c r="DB824" s="277"/>
      <c r="DC824" s="276"/>
      <c r="DD824" s="276"/>
      <c r="DE824" s="277"/>
      <c r="DF824" s="276"/>
      <c r="DG824" s="276"/>
      <c r="DH824" s="277"/>
      <c r="DI824" s="276"/>
      <c r="DJ824" s="276"/>
      <c r="DK824" s="276"/>
      <c r="DL824" s="276"/>
      <c r="DM824" s="277"/>
      <c r="DN824" s="276"/>
      <c r="DO824" s="276"/>
      <c r="DP824" s="277"/>
      <c r="DQ824" s="276"/>
      <c r="DR824" s="276"/>
      <c r="DS824" s="276"/>
      <c r="DT824" s="276"/>
      <c r="DU824" s="276"/>
      <c r="DV824" s="276"/>
      <c r="DW824" s="276"/>
      <c r="DX824" s="276"/>
      <c r="DY824" s="276"/>
      <c r="DZ824" s="276"/>
      <c r="EA824" s="276"/>
      <c r="EB824" s="276"/>
      <c r="EC824" s="276"/>
      <c r="ED824" s="276"/>
      <c r="EE824" s="276"/>
      <c r="EF824" s="276"/>
      <c r="EG824" s="276"/>
      <c r="EH824" s="276"/>
      <c r="EI824" s="276"/>
      <c r="EJ824" s="276"/>
      <c r="EK824" s="276"/>
      <c r="EL824" s="276"/>
      <c r="EM824" s="276"/>
      <c r="EN824" s="276"/>
      <c r="EO824" s="276"/>
      <c r="EP824" s="276"/>
      <c r="EQ824" s="276"/>
      <c r="ER824" s="276"/>
      <c r="ES824" s="276"/>
      <c r="ET824" s="276"/>
    </row>
    <row r="825" spans="41:150" x14ac:dyDescent="0.25">
      <c r="AO825" s="276"/>
      <c r="AP825" s="276"/>
      <c r="BS825" s="276"/>
      <c r="BT825" s="277"/>
      <c r="BU825" s="276"/>
      <c r="BV825" s="277"/>
      <c r="BW825" s="276"/>
      <c r="BX825" s="277"/>
      <c r="BY825" s="276"/>
      <c r="BZ825" s="276"/>
      <c r="CA825" s="277"/>
      <c r="CB825" s="276"/>
      <c r="CC825" s="276"/>
      <c r="CD825" s="276"/>
      <c r="CE825" s="276"/>
      <c r="CF825" s="276"/>
      <c r="CG825" s="276"/>
      <c r="CH825" s="276"/>
      <c r="CI825" s="277"/>
      <c r="CJ825" s="276"/>
      <c r="CK825" s="277"/>
      <c r="CL825" s="276"/>
      <c r="CM825" s="277"/>
      <c r="CN825" s="276"/>
      <c r="CO825" s="277"/>
      <c r="CP825" s="276"/>
      <c r="CQ825" s="277"/>
      <c r="CR825" s="276"/>
      <c r="CS825" s="276"/>
      <c r="CT825" s="277"/>
      <c r="CU825" s="276"/>
      <c r="CV825" s="276"/>
      <c r="CW825" s="277"/>
      <c r="CX825" s="276"/>
      <c r="CY825" s="276"/>
      <c r="CZ825" s="276"/>
      <c r="DA825" s="276"/>
      <c r="DB825" s="277"/>
      <c r="DC825" s="276"/>
      <c r="DD825" s="276"/>
      <c r="DE825" s="277"/>
      <c r="DF825" s="276"/>
      <c r="DG825" s="276"/>
      <c r="DH825" s="277"/>
      <c r="DI825" s="276"/>
      <c r="DJ825" s="276"/>
      <c r="DK825" s="276"/>
      <c r="DL825" s="276"/>
      <c r="DM825" s="277"/>
      <c r="DN825" s="276"/>
      <c r="DO825" s="276"/>
      <c r="DP825" s="277"/>
      <c r="DQ825" s="276"/>
      <c r="DR825" s="276"/>
      <c r="DS825" s="276"/>
      <c r="DT825" s="276"/>
      <c r="DU825" s="276"/>
      <c r="DV825" s="276"/>
      <c r="DW825" s="276"/>
      <c r="DX825" s="276"/>
      <c r="DY825" s="276"/>
      <c r="DZ825" s="276"/>
      <c r="EA825" s="276"/>
      <c r="EB825" s="276"/>
      <c r="EC825" s="276"/>
      <c r="ED825" s="276"/>
      <c r="EE825" s="276"/>
      <c r="EF825" s="276"/>
      <c r="EG825" s="276"/>
      <c r="EH825" s="276"/>
      <c r="EI825" s="276"/>
      <c r="EJ825" s="276"/>
      <c r="EK825" s="276"/>
      <c r="EL825" s="276"/>
      <c r="EM825" s="276"/>
      <c r="EN825" s="276"/>
      <c r="EO825" s="276"/>
      <c r="EP825" s="276"/>
      <c r="EQ825" s="276"/>
      <c r="ER825" s="276"/>
      <c r="ES825" s="276"/>
      <c r="ET825" s="276"/>
    </row>
    <row r="826" spans="41:150" x14ac:dyDescent="0.25">
      <c r="AO826" s="276"/>
      <c r="AP826" s="276"/>
      <c r="BS826" s="276"/>
      <c r="BT826" s="277"/>
      <c r="BU826" s="276"/>
      <c r="BV826" s="277"/>
      <c r="BW826" s="276"/>
      <c r="BX826" s="277"/>
      <c r="BY826" s="276"/>
      <c r="BZ826" s="276"/>
      <c r="CA826" s="277"/>
      <c r="CB826" s="276"/>
      <c r="CC826" s="276"/>
      <c r="CD826" s="276"/>
      <c r="CE826" s="276"/>
      <c r="CF826" s="276"/>
      <c r="CG826" s="276"/>
      <c r="CH826" s="276"/>
      <c r="CI826" s="277"/>
      <c r="CJ826" s="276"/>
      <c r="CK826" s="277"/>
      <c r="CL826" s="276"/>
      <c r="CM826" s="277"/>
      <c r="CN826" s="276"/>
      <c r="CO826" s="277"/>
      <c r="CP826" s="276"/>
      <c r="CQ826" s="277"/>
      <c r="CR826" s="276"/>
      <c r="CS826" s="276"/>
      <c r="CT826" s="277"/>
      <c r="CU826" s="276"/>
      <c r="CV826" s="276"/>
      <c r="CW826" s="277"/>
      <c r="CX826" s="276"/>
      <c r="CY826" s="276"/>
      <c r="CZ826" s="276"/>
      <c r="DA826" s="276"/>
      <c r="DB826" s="277"/>
      <c r="DC826" s="276"/>
      <c r="DD826" s="276"/>
      <c r="DE826" s="277"/>
      <c r="DF826" s="276"/>
      <c r="DG826" s="276"/>
      <c r="DH826" s="277"/>
      <c r="DI826" s="276"/>
      <c r="DJ826" s="276"/>
      <c r="DK826" s="276"/>
      <c r="DL826" s="276"/>
      <c r="DM826" s="277"/>
      <c r="DN826" s="276"/>
      <c r="DO826" s="276"/>
      <c r="DP826" s="277"/>
      <c r="DQ826" s="276"/>
      <c r="DR826" s="276"/>
      <c r="DS826" s="276"/>
      <c r="DT826" s="276"/>
      <c r="DU826" s="276"/>
      <c r="DV826" s="276"/>
      <c r="DW826" s="276"/>
      <c r="DX826" s="276"/>
      <c r="DY826" s="276"/>
      <c r="DZ826" s="276"/>
      <c r="EA826" s="276"/>
      <c r="EB826" s="276"/>
      <c r="EC826" s="276"/>
      <c r="ED826" s="276"/>
      <c r="EE826" s="276"/>
      <c r="EF826" s="276"/>
      <c r="EG826" s="276"/>
      <c r="EH826" s="276"/>
      <c r="EI826" s="276"/>
      <c r="EJ826" s="276"/>
      <c r="EK826" s="276"/>
      <c r="EL826" s="276"/>
      <c r="EM826" s="276"/>
      <c r="EN826" s="276"/>
      <c r="EO826" s="276"/>
      <c r="EP826" s="276"/>
      <c r="EQ826" s="276"/>
      <c r="ER826" s="276"/>
      <c r="ES826" s="276"/>
      <c r="ET826" s="276"/>
    </row>
    <row r="827" spans="41:150" x14ac:dyDescent="0.25">
      <c r="AO827" s="276"/>
      <c r="AP827" s="276"/>
      <c r="BS827" s="276"/>
      <c r="BT827" s="277"/>
      <c r="BU827" s="276"/>
      <c r="BV827" s="277"/>
      <c r="BW827" s="276"/>
      <c r="BX827" s="277"/>
      <c r="BY827" s="276"/>
      <c r="BZ827" s="276"/>
      <c r="CA827" s="277"/>
      <c r="CB827" s="276"/>
      <c r="CC827" s="276"/>
      <c r="CD827" s="276"/>
      <c r="CE827" s="276"/>
      <c r="CF827" s="276"/>
      <c r="CG827" s="276"/>
      <c r="CH827" s="276"/>
      <c r="CI827" s="277"/>
      <c r="CJ827" s="276"/>
      <c r="CK827" s="277"/>
      <c r="CL827" s="276"/>
      <c r="CM827" s="277"/>
      <c r="CN827" s="276"/>
      <c r="CO827" s="277"/>
      <c r="CP827" s="276"/>
      <c r="CQ827" s="277"/>
      <c r="CR827" s="276"/>
      <c r="CS827" s="276"/>
      <c r="CT827" s="277"/>
      <c r="CU827" s="276"/>
      <c r="CV827" s="276"/>
      <c r="CW827" s="277"/>
      <c r="CX827" s="276"/>
      <c r="CY827" s="276"/>
      <c r="CZ827" s="276"/>
      <c r="DA827" s="276"/>
      <c r="DB827" s="277"/>
      <c r="DC827" s="276"/>
      <c r="DD827" s="276"/>
      <c r="DE827" s="277"/>
      <c r="DF827" s="276"/>
      <c r="DG827" s="276"/>
      <c r="DH827" s="277"/>
      <c r="DI827" s="276"/>
      <c r="DJ827" s="276"/>
      <c r="DK827" s="276"/>
      <c r="DL827" s="276"/>
      <c r="DM827" s="277"/>
      <c r="DN827" s="276"/>
      <c r="DO827" s="276"/>
      <c r="DP827" s="277"/>
      <c r="DQ827" s="276"/>
      <c r="DR827" s="276"/>
      <c r="DS827" s="276"/>
      <c r="DT827" s="276"/>
      <c r="DU827" s="276"/>
      <c r="DV827" s="276"/>
      <c r="DW827" s="276"/>
      <c r="DX827" s="276"/>
      <c r="DY827" s="276"/>
      <c r="DZ827" s="276"/>
      <c r="EA827" s="276"/>
      <c r="EB827" s="276"/>
      <c r="EC827" s="276"/>
      <c r="ED827" s="276"/>
      <c r="EE827" s="276"/>
      <c r="EF827" s="276"/>
      <c r="EG827" s="276"/>
      <c r="EH827" s="276"/>
      <c r="EI827" s="276"/>
      <c r="EJ827" s="276"/>
      <c r="EK827" s="276"/>
      <c r="EL827" s="276"/>
      <c r="EM827" s="276"/>
      <c r="EN827" s="276"/>
      <c r="EO827" s="276"/>
      <c r="EP827" s="276"/>
      <c r="EQ827" s="276"/>
      <c r="ER827" s="276"/>
      <c r="ES827" s="276"/>
      <c r="ET827" s="276"/>
    </row>
    <row r="828" spans="41:150" x14ac:dyDescent="0.25">
      <c r="AO828" s="276"/>
      <c r="AP828" s="276"/>
      <c r="BS828" s="276"/>
      <c r="BT828" s="277"/>
      <c r="BU828" s="276"/>
      <c r="BV828" s="277"/>
      <c r="BW828" s="276"/>
      <c r="BX828" s="277"/>
      <c r="BY828" s="276"/>
      <c r="BZ828" s="276"/>
      <c r="CA828" s="277"/>
      <c r="CB828" s="276"/>
      <c r="CC828" s="276"/>
      <c r="CD828" s="276"/>
      <c r="CE828" s="276"/>
      <c r="CF828" s="276"/>
      <c r="CG828" s="276"/>
      <c r="CH828" s="276"/>
      <c r="CI828" s="277"/>
      <c r="CJ828" s="276"/>
      <c r="CK828" s="277"/>
      <c r="CL828" s="276"/>
      <c r="CM828" s="277"/>
      <c r="CN828" s="276"/>
      <c r="CO828" s="277"/>
      <c r="CP828" s="276"/>
      <c r="CQ828" s="277"/>
      <c r="CR828" s="276"/>
      <c r="CS828" s="276"/>
      <c r="CT828" s="277"/>
      <c r="CU828" s="276"/>
      <c r="CV828" s="276"/>
      <c r="CW828" s="277"/>
      <c r="CX828" s="276"/>
      <c r="CY828" s="276"/>
      <c r="CZ828" s="276"/>
      <c r="DA828" s="276"/>
      <c r="DB828" s="277"/>
      <c r="DC828" s="276"/>
      <c r="DD828" s="276"/>
      <c r="DE828" s="277"/>
      <c r="DF828" s="276"/>
      <c r="DG828" s="276"/>
      <c r="DH828" s="277"/>
      <c r="DI828" s="276"/>
      <c r="DJ828" s="276"/>
      <c r="DK828" s="276"/>
      <c r="DL828" s="276"/>
      <c r="DM828" s="277"/>
      <c r="DN828" s="276"/>
      <c r="DO828" s="276"/>
      <c r="DP828" s="277"/>
      <c r="DQ828" s="276"/>
      <c r="DR828" s="276"/>
      <c r="DS828" s="276"/>
      <c r="DT828" s="276"/>
      <c r="DU828" s="276"/>
      <c r="DV828" s="276"/>
      <c r="DW828" s="276"/>
      <c r="DX828" s="276"/>
      <c r="DY828" s="276"/>
      <c r="DZ828" s="276"/>
      <c r="EA828" s="276"/>
      <c r="EB828" s="276"/>
      <c r="EC828" s="276"/>
      <c r="ED828" s="276"/>
      <c r="EE828" s="276"/>
      <c r="EF828" s="276"/>
      <c r="EG828" s="276"/>
      <c r="EH828" s="276"/>
      <c r="EI828" s="276"/>
      <c r="EJ828" s="276"/>
      <c r="EK828" s="276"/>
      <c r="EL828" s="276"/>
      <c r="EM828" s="276"/>
      <c r="EN828" s="276"/>
      <c r="EO828" s="276"/>
      <c r="EP828" s="276"/>
      <c r="EQ828" s="276"/>
      <c r="ER828" s="276"/>
      <c r="ES828" s="276"/>
      <c r="ET828" s="276"/>
    </row>
    <row r="829" spans="41:150" x14ac:dyDescent="0.25">
      <c r="AO829" s="276"/>
      <c r="AP829" s="276"/>
      <c r="BS829" s="276"/>
      <c r="BT829" s="277"/>
      <c r="BU829" s="276"/>
      <c r="BV829" s="277"/>
      <c r="BW829" s="276"/>
      <c r="BX829" s="277"/>
      <c r="BY829" s="276"/>
      <c r="BZ829" s="276"/>
      <c r="CA829" s="277"/>
      <c r="CB829" s="276"/>
      <c r="CC829" s="276"/>
      <c r="CD829" s="276"/>
      <c r="CE829" s="276"/>
      <c r="CF829" s="276"/>
      <c r="CG829" s="276"/>
      <c r="CH829" s="276"/>
      <c r="CI829" s="277"/>
      <c r="CJ829" s="276"/>
      <c r="CK829" s="277"/>
      <c r="CL829" s="276"/>
      <c r="CM829" s="277"/>
      <c r="CN829" s="276"/>
      <c r="CO829" s="277"/>
      <c r="CP829" s="276"/>
      <c r="CQ829" s="277"/>
      <c r="CR829" s="276"/>
      <c r="CS829" s="276"/>
      <c r="CT829" s="277"/>
      <c r="CU829" s="276"/>
      <c r="CV829" s="276"/>
      <c r="CW829" s="277"/>
      <c r="CX829" s="276"/>
      <c r="CY829" s="276"/>
      <c r="CZ829" s="276"/>
      <c r="DA829" s="276"/>
      <c r="DB829" s="277"/>
      <c r="DC829" s="276"/>
      <c r="DD829" s="276"/>
      <c r="DE829" s="277"/>
      <c r="DF829" s="276"/>
      <c r="DG829" s="276"/>
      <c r="DH829" s="277"/>
      <c r="DI829" s="276"/>
      <c r="DJ829" s="276"/>
      <c r="DK829" s="276"/>
      <c r="DL829" s="276"/>
      <c r="DM829" s="277"/>
      <c r="DN829" s="276"/>
      <c r="DO829" s="276"/>
      <c r="DP829" s="277"/>
      <c r="DQ829" s="276"/>
      <c r="DR829" s="276"/>
      <c r="DS829" s="276"/>
      <c r="DT829" s="276"/>
      <c r="DU829" s="276"/>
      <c r="DV829" s="276"/>
      <c r="DW829" s="276"/>
      <c r="DX829" s="276"/>
      <c r="DY829" s="276"/>
      <c r="DZ829" s="276"/>
      <c r="EA829" s="276"/>
      <c r="EB829" s="276"/>
      <c r="EC829" s="276"/>
      <c r="ED829" s="276"/>
      <c r="EE829" s="276"/>
      <c r="EF829" s="276"/>
      <c r="EG829" s="276"/>
      <c r="EH829" s="276"/>
      <c r="EI829" s="276"/>
      <c r="EJ829" s="276"/>
      <c r="EK829" s="276"/>
      <c r="EL829" s="276"/>
      <c r="EM829" s="276"/>
      <c r="EN829" s="276"/>
      <c r="EO829" s="276"/>
      <c r="EP829" s="276"/>
      <c r="EQ829" s="276"/>
      <c r="ER829" s="276"/>
      <c r="ES829" s="276"/>
      <c r="ET829" s="276"/>
    </row>
    <row r="830" spans="41:150" x14ac:dyDescent="0.25">
      <c r="AO830" s="276"/>
      <c r="AP830" s="276"/>
      <c r="BS830" s="276"/>
      <c r="BT830" s="277"/>
      <c r="BU830" s="276"/>
      <c r="BV830" s="277"/>
      <c r="BW830" s="276"/>
      <c r="BX830" s="277"/>
      <c r="BY830" s="276"/>
      <c r="BZ830" s="276"/>
      <c r="CA830" s="277"/>
      <c r="CB830" s="276"/>
      <c r="CC830" s="276"/>
      <c r="CD830" s="276"/>
      <c r="CE830" s="276"/>
      <c r="CF830" s="276"/>
      <c r="CG830" s="276"/>
      <c r="CH830" s="276"/>
      <c r="CI830" s="277"/>
      <c r="CJ830" s="276"/>
      <c r="CK830" s="277"/>
      <c r="CL830" s="276"/>
      <c r="CM830" s="277"/>
      <c r="CN830" s="276"/>
      <c r="CO830" s="277"/>
      <c r="CP830" s="276"/>
      <c r="CQ830" s="277"/>
      <c r="CR830" s="276"/>
      <c r="CS830" s="276"/>
      <c r="CT830" s="277"/>
      <c r="CU830" s="276"/>
      <c r="CV830" s="276"/>
      <c r="CW830" s="277"/>
      <c r="CX830" s="276"/>
      <c r="CY830" s="276"/>
      <c r="CZ830" s="276"/>
      <c r="DA830" s="276"/>
      <c r="DB830" s="277"/>
      <c r="DC830" s="276"/>
      <c r="DD830" s="276"/>
      <c r="DE830" s="277"/>
      <c r="DF830" s="276"/>
      <c r="DG830" s="276"/>
      <c r="DH830" s="277"/>
      <c r="DI830" s="276"/>
      <c r="DJ830" s="276"/>
      <c r="DK830" s="276"/>
      <c r="DL830" s="276"/>
      <c r="DM830" s="277"/>
      <c r="DN830" s="276"/>
      <c r="DO830" s="276"/>
      <c r="DP830" s="277"/>
      <c r="DQ830" s="276"/>
      <c r="DR830" s="276"/>
      <c r="DS830" s="276"/>
      <c r="DT830" s="276"/>
      <c r="DU830" s="276"/>
      <c r="DV830" s="276"/>
      <c r="DW830" s="276"/>
      <c r="DX830" s="276"/>
      <c r="DY830" s="276"/>
      <c r="DZ830" s="276"/>
      <c r="EA830" s="276"/>
      <c r="EB830" s="276"/>
      <c r="EC830" s="276"/>
      <c r="ED830" s="276"/>
      <c r="EE830" s="276"/>
      <c r="EF830" s="276"/>
      <c r="EG830" s="276"/>
      <c r="EH830" s="276"/>
      <c r="EI830" s="276"/>
      <c r="EJ830" s="276"/>
      <c r="EK830" s="276"/>
      <c r="EL830" s="276"/>
      <c r="EM830" s="276"/>
      <c r="EN830" s="276"/>
      <c r="EO830" s="276"/>
      <c r="EP830" s="276"/>
      <c r="EQ830" s="276"/>
      <c r="ER830" s="276"/>
      <c r="ES830" s="276"/>
      <c r="ET830" s="276"/>
    </row>
    <row r="831" spans="41:150" x14ac:dyDescent="0.25">
      <c r="AO831" s="276"/>
      <c r="AP831" s="276"/>
      <c r="BS831" s="276"/>
      <c r="BT831" s="277"/>
      <c r="BU831" s="276"/>
      <c r="BV831" s="277"/>
      <c r="BW831" s="276"/>
      <c r="BX831" s="277"/>
      <c r="BY831" s="276"/>
      <c r="BZ831" s="276"/>
      <c r="CA831" s="277"/>
      <c r="CB831" s="276"/>
      <c r="CC831" s="276"/>
      <c r="CD831" s="276"/>
      <c r="CE831" s="276"/>
      <c r="CF831" s="276"/>
      <c r="CG831" s="276"/>
      <c r="CH831" s="276"/>
      <c r="CI831" s="277"/>
      <c r="CJ831" s="276"/>
      <c r="CK831" s="277"/>
      <c r="CL831" s="276"/>
      <c r="CM831" s="277"/>
      <c r="CN831" s="276"/>
      <c r="CO831" s="277"/>
      <c r="CP831" s="276"/>
      <c r="CQ831" s="277"/>
      <c r="CR831" s="276"/>
      <c r="CS831" s="276"/>
      <c r="CT831" s="277"/>
      <c r="CU831" s="276"/>
      <c r="CV831" s="276"/>
      <c r="CW831" s="277"/>
      <c r="CX831" s="276"/>
      <c r="CY831" s="276"/>
      <c r="CZ831" s="276"/>
      <c r="DA831" s="276"/>
      <c r="DB831" s="277"/>
      <c r="DC831" s="276"/>
      <c r="DD831" s="276"/>
      <c r="DE831" s="277"/>
      <c r="DF831" s="276"/>
      <c r="DG831" s="276"/>
      <c r="DH831" s="277"/>
      <c r="DI831" s="276"/>
      <c r="DJ831" s="276"/>
      <c r="DK831" s="276"/>
      <c r="DL831" s="276"/>
      <c r="DM831" s="277"/>
      <c r="DN831" s="276"/>
      <c r="DO831" s="276"/>
      <c r="DP831" s="277"/>
      <c r="DQ831" s="276"/>
      <c r="DR831" s="276"/>
      <c r="DS831" s="276"/>
      <c r="DT831" s="276"/>
      <c r="DU831" s="276"/>
      <c r="DV831" s="276"/>
      <c r="DW831" s="276"/>
      <c r="DX831" s="276"/>
      <c r="DY831" s="276"/>
      <c r="DZ831" s="276"/>
      <c r="EA831" s="276"/>
      <c r="EB831" s="276"/>
      <c r="EC831" s="276"/>
      <c r="ED831" s="276"/>
      <c r="EE831" s="276"/>
      <c r="EF831" s="276"/>
      <c r="EG831" s="276"/>
      <c r="EH831" s="276"/>
      <c r="EI831" s="276"/>
      <c r="EJ831" s="276"/>
      <c r="EK831" s="276"/>
      <c r="EL831" s="276"/>
      <c r="EM831" s="276"/>
      <c r="EN831" s="276"/>
      <c r="EO831" s="276"/>
      <c r="EP831" s="276"/>
      <c r="EQ831" s="276"/>
      <c r="ER831" s="276"/>
      <c r="ES831" s="276"/>
      <c r="ET831" s="276"/>
    </row>
    <row r="832" spans="41:150" x14ac:dyDescent="0.25">
      <c r="AO832" s="276"/>
      <c r="AP832" s="276"/>
      <c r="BS832" s="276"/>
      <c r="BT832" s="277"/>
      <c r="BU832" s="276"/>
      <c r="BV832" s="277"/>
      <c r="BW832" s="276"/>
      <c r="BX832" s="277"/>
      <c r="BY832" s="276"/>
      <c r="BZ832" s="276"/>
      <c r="CA832" s="277"/>
      <c r="CB832" s="276"/>
      <c r="CC832" s="276"/>
      <c r="CD832" s="276"/>
      <c r="CE832" s="276"/>
      <c r="CF832" s="276"/>
      <c r="CG832" s="276"/>
      <c r="CH832" s="276"/>
      <c r="CI832" s="277"/>
      <c r="CJ832" s="276"/>
      <c r="CK832" s="277"/>
      <c r="CL832" s="276"/>
      <c r="CM832" s="277"/>
      <c r="CN832" s="276"/>
      <c r="CO832" s="277"/>
      <c r="CP832" s="276"/>
      <c r="CQ832" s="277"/>
      <c r="CR832" s="276"/>
      <c r="CS832" s="276"/>
      <c r="CT832" s="277"/>
      <c r="CU832" s="276"/>
      <c r="CV832" s="276"/>
      <c r="CW832" s="277"/>
      <c r="CX832" s="276"/>
      <c r="CY832" s="276"/>
      <c r="CZ832" s="276"/>
      <c r="DA832" s="276"/>
      <c r="DB832" s="277"/>
      <c r="DC832" s="276"/>
      <c r="DD832" s="276"/>
      <c r="DE832" s="277"/>
      <c r="DF832" s="276"/>
      <c r="DG832" s="276"/>
      <c r="DH832" s="277"/>
      <c r="DI832" s="276"/>
      <c r="DJ832" s="276"/>
      <c r="DK832" s="276"/>
      <c r="DL832" s="276"/>
      <c r="DM832" s="277"/>
      <c r="DN832" s="276"/>
      <c r="DO832" s="276"/>
      <c r="DP832" s="277"/>
      <c r="DQ832" s="276"/>
      <c r="DR832" s="276"/>
      <c r="DS832" s="276"/>
      <c r="DT832" s="276"/>
      <c r="DU832" s="276"/>
      <c r="DV832" s="276"/>
      <c r="DW832" s="276"/>
      <c r="DX832" s="276"/>
      <c r="DY832" s="276"/>
      <c r="DZ832" s="276"/>
      <c r="EA832" s="276"/>
      <c r="EB832" s="276"/>
      <c r="EC832" s="276"/>
      <c r="ED832" s="276"/>
      <c r="EE832" s="276"/>
      <c r="EF832" s="276"/>
      <c r="EG832" s="276"/>
      <c r="EH832" s="276"/>
      <c r="EI832" s="276"/>
      <c r="EJ832" s="276"/>
      <c r="EK832" s="276"/>
      <c r="EL832" s="276"/>
      <c r="EM832" s="276"/>
      <c r="EN832" s="276"/>
      <c r="EO832" s="276"/>
      <c r="EP832" s="276"/>
      <c r="EQ832" s="276"/>
      <c r="ER832" s="276"/>
      <c r="ES832" s="276"/>
      <c r="ET832" s="276"/>
    </row>
    <row r="833" spans="41:150" x14ac:dyDescent="0.25">
      <c r="AO833" s="276"/>
      <c r="AP833" s="276"/>
      <c r="BS833" s="276"/>
      <c r="BT833" s="277"/>
      <c r="BU833" s="276"/>
      <c r="BV833" s="277"/>
      <c r="BW833" s="276"/>
      <c r="BX833" s="277"/>
      <c r="BY833" s="276"/>
      <c r="BZ833" s="276"/>
      <c r="CA833" s="277"/>
      <c r="CB833" s="276"/>
      <c r="CC833" s="276"/>
      <c r="CD833" s="276"/>
      <c r="CE833" s="276"/>
      <c r="CF833" s="276"/>
      <c r="CG833" s="276"/>
      <c r="CH833" s="276"/>
      <c r="CI833" s="277"/>
      <c r="CJ833" s="276"/>
      <c r="CK833" s="277"/>
      <c r="CL833" s="276"/>
      <c r="CM833" s="277"/>
      <c r="CN833" s="276"/>
      <c r="CO833" s="277"/>
      <c r="CP833" s="276"/>
      <c r="CQ833" s="277"/>
      <c r="CR833" s="276"/>
      <c r="CS833" s="276"/>
      <c r="CT833" s="277"/>
      <c r="CU833" s="276"/>
      <c r="CV833" s="276"/>
      <c r="CW833" s="277"/>
      <c r="CX833" s="276"/>
      <c r="CY833" s="276"/>
      <c r="CZ833" s="276"/>
      <c r="DA833" s="276"/>
      <c r="DB833" s="277"/>
      <c r="DC833" s="276"/>
      <c r="DD833" s="276"/>
      <c r="DE833" s="277"/>
      <c r="DF833" s="276"/>
      <c r="DG833" s="276"/>
      <c r="DH833" s="277"/>
      <c r="DI833" s="276"/>
      <c r="DJ833" s="276"/>
      <c r="DK833" s="276"/>
      <c r="DL833" s="276"/>
      <c r="DM833" s="277"/>
      <c r="DN833" s="276"/>
      <c r="DO833" s="276"/>
      <c r="DP833" s="277"/>
      <c r="DQ833" s="276"/>
      <c r="DR833" s="276"/>
      <c r="DS833" s="276"/>
      <c r="DT833" s="276"/>
      <c r="DU833" s="276"/>
      <c r="DV833" s="276"/>
      <c r="DW833" s="276"/>
      <c r="DX833" s="276"/>
      <c r="DY833" s="276"/>
      <c r="DZ833" s="276"/>
      <c r="EA833" s="276"/>
      <c r="EB833" s="276"/>
      <c r="EC833" s="276"/>
      <c r="ED833" s="276"/>
      <c r="EE833" s="276"/>
      <c r="EF833" s="276"/>
      <c r="EG833" s="276"/>
      <c r="EH833" s="276"/>
      <c r="EI833" s="276"/>
      <c r="EJ833" s="276"/>
      <c r="EK833" s="276"/>
      <c r="EL833" s="276"/>
      <c r="EM833" s="276"/>
      <c r="EN833" s="276"/>
      <c r="EO833" s="276"/>
      <c r="EP833" s="276"/>
      <c r="EQ833" s="276"/>
      <c r="ER833" s="276"/>
      <c r="ES833" s="276"/>
      <c r="ET833" s="276"/>
    </row>
    <row r="834" spans="41:150" x14ac:dyDescent="0.25">
      <c r="AO834" s="276"/>
      <c r="AP834" s="276"/>
      <c r="BS834" s="276"/>
      <c r="BT834" s="277"/>
      <c r="BU834" s="276"/>
      <c r="BV834" s="277"/>
      <c r="BW834" s="276"/>
      <c r="BX834" s="277"/>
      <c r="BY834" s="276"/>
      <c r="BZ834" s="276"/>
      <c r="CA834" s="277"/>
      <c r="CB834" s="276"/>
      <c r="CC834" s="276"/>
      <c r="CD834" s="276"/>
      <c r="CE834" s="276"/>
      <c r="CF834" s="276"/>
      <c r="CG834" s="276"/>
      <c r="CH834" s="276"/>
      <c r="CI834" s="277"/>
      <c r="CJ834" s="276"/>
      <c r="CK834" s="277"/>
      <c r="CL834" s="276"/>
      <c r="CM834" s="277"/>
      <c r="CN834" s="276"/>
      <c r="CO834" s="277"/>
      <c r="CP834" s="276"/>
      <c r="CQ834" s="277"/>
      <c r="CR834" s="276"/>
      <c r="CS834" s="276"/>
      <c r="CT834" s="277"/>
      <c r="CU834" s="276"/>
      <c r="CV834" s="276"/>
      <c r="CW834" s="277"/>
      <c r="CX834" s="276"/>
      <c r="CY834" s="276"/>
      <c r="CZ834" s="276"/>
      <c r="DA834" s="276"/>
      <c r="DB834" s="277"/>
      <c r="DC834" s="276"/>
      <c r="DD834" s="276"/>
      <c r="DE834" s="277"/>
      <c r="DF834" s="276"/>
      <c r="DG834" s="276"/>
      <c r="DH834" s="277"/>
      <c r="DI834" s="276"/>
      <c r="DJ834" s="276"/>
      <c r="DK834" s="276"/>
      <c r="DL834" s="276"/>
      <c r="DM834" s="277"/>
      <c r="DN834" s="276"/>
      <c r="DO834" s="276"/>
      <c r="DP834" s="277"/>
      <c r="DQ834" s="276"/>
      <c r="DR834" s="276"/>
      <c r="DS834" s="276"/>
      <c r="DT834" s="276"/>
      <c r="DU834" s="276"/>
      <c r="DV834" s="276"/>
      <c r="DW834" s="276"/>
      <c r="DX834" s="276"/>
      <c r="DY834" s="276"/>
      <c r="DZ834" s="276"/>
      <c r="EA834" s="276"/>
      <c r="EB834" s="276"/>
      <c r="EC834" s="276"/>
      <c r="ED834" s="276"/>
      <c r="EE834" s="276"/>
      <c r="EF834" s="276"/>
      <c r="EG834" s="276"/>
      <c r="EH834" s="276"/>
      <c r="EI834" s="276"/>
      <c r="EJ834" s="276"/>
      <c r="EK834" s="276"/>
      <c r="EL834" s="276"/>
      <c r="EM834" s="276"/>
      <c r="EN834" s="276"/>
      <c r="EO834" s="276"/>
      <c r="EP834" s="276"/>
      <c r="EQ834" s="276"/>
      <c r="ER834" s="276"/>
      <c r="ES834" s="276"/>
      <c r="ET834" s="276"/>
    </row>
    <row r="835" spans="41:150" x14ac:dyDescent="0.25">
      <c r="AO835" s="276"/>
      <c r="AP835" s="276"/>
      <c r="BS835" s="276"/>
      <c r="BT835" s="277"/>
      <c r="BU835" s="276"/>
      <c r="BV835" s="277"/>
      <c r="BW835" s="276"/>
      <c r="BX835" s="277"/>
      <c r="BY835" s="276"/>
      <c r="BZ835" s="276"/>
      <c r="CA835" s="277"/>
      <c r="CB835" s="276"/>
      <c r="CC835" s="276"/>
      <c r="CD835" s="276"/>
      <c r="CE835" s="276"/>
      <c r="CF835" s="276"/>
      <c r="CG835" s="276"/>
      <c r="CH835" s="276"/>
      <c r="CI835" s="277"/>
      <c r="CJ835" s="276"/>
      <c r="CK835" s="277"/>
      <c r="CL835" s="276"/>
      <c r="CM835" s="277"/>
      <c r="CN835" s="276"/>
      <c r="CO835" s="277"/>
      <c r="CP835" s="276"/>
      <c r="CQ835" s="277"/>
      <c r="CR835" s="276"/>
      <c r="CS835" s="276"/>
      <c r="CT835" s="277"/>
      <c r="CU835" s="276"/>
      <c r="CV835" s="276"/>
      <c r="CW835" s="277"/>
      <c r="CX835" s="276"/>
      <c r="CY835" s="276"/>
      <c r="CZ835" s="276"/>
      <c r="DA835" s="276"/>
      <c r="DB835" s="277"/>
      <c r="DC835" s="276"/>
      <c r="DD835" s="276"/>
      <c r="DE835" s="277"/>
      <c r="DF835" s="276"/>
      <c r="DG835" s="276"/>
      <c r="DH835" s="277"/>
      <c r="DI835" s="276"/>
      <c r="DJ835" s="276"/>
      <c r="DK835" s="276"/>
      <c r="DL835" s="276"/>
      <c r="DM835" s="277"/>
      <c r="DN835" s="276"/>
      <c r="DO835" s="276"/>
      <c r="DP835" s="277"/>
      <c r="DQ835" s="276"/>
      <c r="DR835" s="276"/>
      <c r="DS835" s="276"/>
      <c r="DT835" s="276"/>
      <c r="DU835" s="276"/>
      <c r="DV835" s="276"/>
      <c r="DW835" s="276"/>
      <c r="DX835" s="276"/>
      <c r="DY835" s="276"/>
      <c r="DZ835" s="276"/>
      <c r="EA835" s="276"/>
      <c r="EB835" s="276"/>
      <c r="EC835" s="276"/>
      <c r="ED835" s="276"/>
      <c r="EE835" s="276"/>
      <c r="EF835" s="276"/>
      <c r="EG835" s="276"/>
      <c r="EH835" s="276"/>
      <c r="EI835" s="276"/>
      <c r="EJ835" s="276"/>
      <c r="EK835" s="276"/>
      <c r="EL835" s="276"/>
      <c r="EM835" s="276"/>
      <c r="EN835" s="276"/>
      <c r="EO835" s="276"/>
      <c r="EP835" s="276"/>
      <c r="EQ835" s="276"/>
      <c r="ER835" s="276"/>
      <c r="ES835" s="276"/>
      <c r="ET835" s="276"/>
    </row>
    <row r="836" spans="41:150" x14ac:dyDescent="0.25">
      <c r="AO836" s="276"/>
      <c r="AP836" s="276"/>
      <c r="BS836" s="276"/>
      <c r="BT836" s="277"/>
      <c r="BU836" s="276"/>
      <c r="BV836" s="277"/>
      <c r="BW836" s="276"/>
      <c r="BX836" s="277"/>
      <c r="BY836" s="276"/>
      <c r="BZ836" s="276"/>
      <c r="CA836" s="277"/>
      <c r="CB836" s="276"/>
      <c r="CC836" s="276"/>
      <c r="CD836" s="276"/>
      <c r="CE836" s="276"/>
      <c r="CF836" s="276"/>
      <c r="CG836" s="276"/>
      <c r="CH836" s="276"/>
      <c r="CI836" s="277"/>
      <c r="CJ836" s="276"/>
      <c r="CK836" s="277"/>
      <c r="CL836" s="276"/>
      <c r="CM836" s="277"/>
      <c r="CN836" s="276"/>
      <c r="CO836" s="277"/>
      <c r="CP836" s="276"/>
      <c r="CQ836" s="277"/>
      <c r="CR836" s="276"/>
      <c r="CS836" s="276"/>
      <c r="CT836" s="277"/>
      <c r="CU836" s="276"/>
      <c r="CV836" s="276"/>
      <c r="CW836" s="277"/>
      <c r="CX836" s="276"/>
      <c r="CY836" s="276"/>
      <c r="CZ836" s="276"/>
      <c r="DA836" s="276"/>
      <c r="DB836" s="277"/>
      <c r="DC836" s="276"/>
      <c r="DD836" s="276"/>
      <c r="DE836" s="277"/>
      <c r="DF836" s="276"/>
      <c r="DG836" s="276"/>
      <c r="DH836" s="277"/>
      <c r="DI836" s="276"/>
      <c r="DJ836" s="276"/>
      <c r="DK836" s="276"/>
      <c r="DL836" s="276"/>
      <c r="DM836" s="277"/>
      <c r="DN836" s="276"/>
      <c r="DO836" s="276"/>
      <c r="DP836" s="277"/>
      <c r="DQ836" s="276"/>
      <c r="DR836" s="276"/>
      <c r="DS836" s="276"/>
      <c r="DT836" s="276"/>
      <c r="DU836" s="276"/>
      <c r="DV836" s="276"/>
      <c r="DW836" s="276"/>
      <c r="DX836" s="276"/>
      <c r="DY836" s="276"/>
      <c r="DZ836" s="276"/>
      <c r="EA836" s="276"/>
      <c r="EB836" s="276"/>
      <c r="EC836" s="276"/>
      <c r="ED836" s="276"/>
      <c r="EE836" s="276"/>
      <c r="EF836" s="276"/>
      <c r="EG836" s="276"/>
      <c r="EH836" s="276"/>
      <c r="EI836" s="276"/>
      <c r="EJ836" s="276"/>
      <c r="EK836" s="276"/>
      <c r="EL836" s="276"/>
      <c r="EM836" s="276"/>
      <c r="EN836" s="276"/>
      <c r="EO836" s="276"/>
      <c r="EP836" s="276"/>
      <c r="EQ836" s="276"/>
      <c r="ER836" s="276"/>
      <c r="ES836" s="276"/>
      <c r="ET836" s="276"/>
    </row>
    <row r="837" spans="41:150" x14ac:dyDescent="0.25">
      <c r="AO837" s="276"/>
      <c r="AP837" s="276"/>
      <c r="BS837" s="276"/>
      <c r="BT837" s="277"/>
      <c r="BU837" s="276"/>
      <c r="BV837" s="277"/>
      <c r="BW837" s="276"/>
      <c r="BX837" s="277"/>
      <c r="BY837" s="276"/>
      <c r="BZ837" s="276"/>
      <c r="CA837" s="277"/>
      <c r="CB837" s="276"/>
      <c r="CC837" s="276"/>
      <c r="CD837" s="276"/>
      <c r="CE837" s="276"/>
      <c r="CF837" s="276"/>
      <c r="CG837" s="276"/>
      <c r="CH837" s="276"/>
      <c r="CI837" s="277"/>
      <c r="CJ837" s="276"/>
      <c r="CK837" s="277"/>
      <c r="CL837" s="276"/>
      <c r="CM837" s="277"/>
      <c r="CN837" s="276"/>
      <c r="CO837" s="277"/>
      <c r="CP837" s="276"/>
      <c r="CQ837" s="277"/>
      <c r="CR837" s="276"/>
      <c r="CS837" s="276"/>
      <c r="CT837" s="277"/>
      <c r="CU837" s="276"/>
      <c r="CV837" s="276"/>
      <c r="CW837" s="277"/>
      <c r="CX837" s="276"/>
      <c r="CY837" s="276"/>
      <c r="CZ837" s="276"/>
      <c r="DA837" s="276"/>
      <c r="DB837" s="277"/>
      <c r="DC837" s="276"/>
      <c r="DD837" s="276"/>
      <c r="DE837" s="277"/>
      <c r="DF837" s="276"/>
      <c r="DG837" s="276"/>
      <c r="DH837" s="277"/>
      <c r="DI837" s="276"/>
      <c r="DJ837" s="276"/>
      <c r="DK837" s="276"/>
      <c r="DL837" s="276"/>
      <c r="DM837" s="277"/>
      <c r="DN837" s="276"/>
      <c r="DO837" s="276"/>
      <c r="DP837" s="277"/>
      <c r="DQ837" s="276"/>
      <c r="DR837" s="276"/>
      <c r="DS837" s="276"/>
      <c r="DT837" s="276"/>
      <c r="DU837" s="276"/>
      <c r="DV837" s="276"/>
      <c r="DW837" s="276"/>
      <c r="DX837" s="276"/>
      <c r="DY837" s="276"/>
      <c r="DZ837" s="276"/>
      <c r="EA837" s="276"/>
      <c r="EB837" s="276"/>
      <c r="EC837" s="276"/>
      <c r="ED837" s="276"/>
      <c r="EE837" s="276"/>
      <c r="EF837" s="276"/>
      <c r="EG837" s="276"/>
      <c r="EH837" s="276"/>
      <c r="EI837" s="276"/>
      <c r="EJ837" s="276"/>
      <c r="EK837" s="276"/>
      <c r="EL837" s="276"/>
      <c r="EM837" s="276"/>
      <c r="EN837" s="276"/>
      <c r="EO837" s="276"/>
      <c r="EP837" s="276"/>
      <c r="EQ837" s="276"/>
      <c r="ER837" s="276"/>
      <c r="ES837" s="276"/>
      <c r="ET837" s="276"/>
    </row>
    <row r="838" spans="41:150" x14ac:dyDescent="0.25">
      <c r="AO838" s="276"/>
      <c r="AP838" s="276"/>
      <c r="BS838" s="276"/>
      <c r="BT838" s="277"/>
      <c r="BU838" s="276"/>
      <c r="BV838" s="277"/>
      <c r="BW838" s="276"/>
      <c r="BX838" s="277"/>
      <c r="BY838" s="276"/>
      <c r="BZ838" s="276"/>
      <c r="CA838" s="277"/>
      <c r="CB838" s="276"/>
      <c r="CC838" s="276"/>
      <c r="CD838" s="276"/>
      <c r="CE838" s="276"/>
      <c r="CF838" s="276"/>
      <c r="CG838" s="276"/>
      <c r="CH838" s="276"/>
      <c r="CI838" s="277"/>
      <c r="CJ838" s="276"/>
      <c r="CK838" s="277"/>
      <c r="CL838" s="276"/>
      <c r="CM838" s="277"/>
      <c r="CN838" s="276"/>
      <c r="CO838" s="277"/>
      <c r="CP838" s="276"/>
      <c r="CQ838" s="277"/>
      <c r="CR838" s="276"/>
      <c r="CS838" s="276"/>
      <c r="CT838" s="277"/>
      <c r="CU838" s="276"/>
      <c r="CV838" s="276"/>
      <c r="CW838" s="277"/>
      <c r="CX838" s="276"/>
      <c r="CY838" s="276"/>
      <c r="CZ838" s="276"/>
      <c r="DA838" s="276"/>
      <c r="DB838" s="277"/>
      <c r="DC838" s="276"/>
      <c r="DD838" s="276"/>
      <c r="DE838" s="277"/>
      <c r="DF838" s="276"/>
      <c r="DG838" s="276"/>
      <c r="DH838" s="277"/>
      <c r="DI838" s="276"/>
      <c r="DJ838" s="276"/>
      <c r="DK838" s="276"/>
      <c r="DL838" s="276"/>
      <c r="DM838" s="277"/>
      <c r="DN838" s="276"/>
      <c r="DO838" s="276"/>
      <c r="DP838" s="277"/>
      <c r="DQ838" s="276"/>
      <c r="DR838" s="276"/>
      <c r="DS838" s="276"/>
      <c r="DT838" s="276"/>
      <c r="DU838" s="276"/>
      <c r="DV838" s="276"/>
      <c r="DW838" s="276"/>
      <c r="DX838" s="276"/>
      <c r="DY838" s="276"/>
      <c r="DZ838" s="276"/>
      <c r="EA838" s="276"/>
      <c r="EB838" s="276"/>
      <c r="EC838" s="276"/>
      <c r="ED838" s="276"/>
      <c r="EE838" s="276"/>
      <c r="EF838" s="276"/>
      <c r="EG838" s="276"/>
      <c r="EH838" s="276"/>
      <c r="EI838" s="276"/>
      <c r="EJ838" s="276"/>
      <c r="EK838" s="276"/>
      <c r="EL838" s="276"/>
      <c r="EM838" s="276"/>
      <c r="EN838" s="276"/>
      <c r="EO838" s="276"/>
      <c r="EP838" s="276"/>
      <c r="EQ838" s="276"/>
      <c r="ER838" s="276"/>
      <c r="ES838" s="276"/>
      <c r="ET838" s="276"/>
    </row>
    <row r="839" spans="41:150" x14ac:dyDescent="0.25">
      <c r="AO839" s="276"/>
      <c r="AP839" s="276"/>
      <c r="BS839" s="276"/>
      <c r="BT839" s="277"/>
      <c r="BU839" s="276"/>
      <c r="BV839" s="277"/>
      <c r="BW839" s="276"/>
      <c r="BX839" s="277"/>
      <c r="BY839" s="276"/>
      <c r="BZ839" s="276"/>
      <c r="CA839" s="277"/>
      <c r="CB839" s="276"/>
      <c r="CC839" s="276"/>
      <c r="CD839" s="276"/>
      <c r="CE839" s="276"/>
      <c r="CF839" s="276"/>
      <c r="CG839" s="276"/>
      <c r="CH839" s="276"/>
      <c r="CI839" s="277"/>
      <c r="CJ839" s="276"/>
      <c r="CK839" s="277"/>
      <c r="CL839" s="276"/>
      <c r="CM839" s="277"/>
      <c r="CN839" s="276"/>
      <c r="CO839" s="277"/>
      <c r="CP839" s="276"/>
      <c r="CQ839" s="277"/>
      <c r="CR839" s="276"/>
      <c r="CS839" s="276"/>
      <c r="CT839" s="277"/>
      <c r="CU839" s="276"/>
      <c r="CV839" s="276"/>
      <c r="CW839" s="277"/>
      <c r="CX839" s="276"/>
      <c r="CY839" s="276"/>
      <c r="CZ839" s="276"/>
      <c r="DA839" s="276"/>
      <c r="DB839" s="277"/>
      <c r="DC839" s="276"/>
      <c r="DD839" s="276"/>
      <c r="DE839" s="277"/>
      <c r="DF839" s="276"/>
      <c r="DG839" s="276"/>
      <c r="DH839" s="277"/>
      <c r="DI839" s="276"/>
      <c r="DJ839" s="276"/>
      <c r="DK839" s="276"/>
      <c r="DL839" s="276"/>
      <c r="DM839" s="277"/>
      <c r="DN839" s="276"/>
      <c r="DO839" s="276"/>
      <c r="DP839" s="277"/>
      <c r="DQ839" s="276"/>
      <c r="DR839" s="276"/>
      <c r="DS839" s="276"/>
      <c r="DT839" s="276"/>
      <c r="DU839" s="276"/>
      <c r="DV839" s="276"/>
      <c r="DW839" s="276"/>
      <c r="DX839" s="276"/>
      <c r="DY839" s="276"/>
      <c r="DZ839" s="276"/>
      <c r="EA839" s="276"/>
      <c r="EB839" s="276"/>
      <c r="EC839" s="276"/>
      <c r="ED839" s="276"/>
      <c r="EE839" s="276"/>
      <c r="EF839" s="276"/>
      <c r="EG839" s="276"/>
      <c r="EH839" s="276"/>
      <c r="EI839" s="276"/>
      <c r="EJ839" s="276"/>
      <c r="EK839" s="276"/>
      <c r="EL839" s="276"/>
      <c r="EM839" s="276"/>
      <c r="EN839" s="276"/>
      <c r="EO839" s="276"/>
      <c r="EP839" s="276"/>
      <c r="EQ839" s="276"/>
      <c r="ER839" s="276"/>
      <c r="ES839" s="276"/>
      <c r="ET839" s="276"/>
    </row>
    <row r="840" spans="41:150" x14ac:dyDescent="0.25">
      <c r="AO840" s="276"/>
      <c r="AP840" s="276"/>
      <c r="BS840" s="276"/>
      <c r="BT840" s="277"/>
      <c r="BU840" s="276"/>
      <c r="BV840" s="277"/>
      <c r="BW840" s="276"/>
      <c r="BX840" s="277"/>
      <c r="BY840" s="276"/>
      <c r="BZ840" s="276"/>
      <c r="CA840" s="277"/>
      <c r="CB840" s="276"/>
      <c r="CC840" s="276"/>
      <c r="CD840" s="276"/>
      <c r="CE840" s="276"/>
      <c r="CF840" s="276"/>
      <c r="CG840" s="276"/>
      <c r="CH840" s="276"/>
      <c r="CI840" s="277"/>
      <c r="CJ840" s="276"/>
      <c r="CK840" s="277"/>
      <c r="CL840" s="276"/>
      <c r="CM840" s="277"/>
      <c r="CN840" s="276"/>
      <c r="CO840" s="277"/>
      <c r="CP840" s="276"/>
      <c r="CQ840" s="277"/>
      <c r="CR840" s="276"/>
      <c r="CS840" s="276"/>
      <c r="CT840" s="277"/>
      <c r="CU840" s="276"/>
      <c r="CV840" s="276"/>
      <c r="CW840" s="277"/>
      <c r="CX840" s="276"/>
      <c r="CY840" s="276"/>
      <c r="CZ840" s="276"/>
      <c r="DA840" s="276"/>
      <c r="DB840" s="277"/>
      <c r="DC840" s="276"/>
      <c r="DD840" s="276"/>
      <c r="DE840" s="277"/>
      <c r="DF840" s="276"/>
      <c r="DG840" s="276"/>
      <c r="DH840" s="277"/>
      <c r="DI840" s="276"/>
      <c r="DJ840" s="276"/>
      <c r="DK840" s="276"/>
      <c r="DL840" s="276"/>
      <c r="DM840" s="277"/>
      <c r="DN840" s="276"/>
      <c r="DO840" s="276"/>
      <c r="DP840" s="277"/>
      <c r="DQ840" s="276"/>
      <c r="DR840" s="276"/>
      <c r="DS840" s="276"/>
      <c r="DT840" s="276"/>
      <c r="DU840" s="276"/>
      <c r="DV840" s="276"/>
      <c r="DW840" s="276"/>
      <c r="DX840" s="276"/>
      <c r="DY840" s="276"/>
      <c r="DZ840" s="276"/>
      <c r="EA840" s="276"/>
      <c r="EB840" s="276"/>
      <c r="EC840" s="276"/>
      <c r="ED840" s="276"/>
      <c r="EE840" s="276"/>
      <c r="EF840" s="276"/>
      <c r="EG840" s="276"/>
      <c r="EH840" s="276"/>
      <c r="EI840" s="276"/>
      <c r="EJ840" s="276"/>
      <c r="EK840" s="276"/>
      <c r="EL840" s="276"/>
      <c r="EM840" s="276"/>
      <c r="EN840" s="276"/>
      <c r="EO840" s="276"/>
      <c r="EP840" s="276"/>
      <c r="EQ840" s="276"/>
      <c r="ER840" s="276"/>
      <c r="ES840" s="276"/>
      <c r="ET840" s="276"/>
    </row>
    <row r="841" spans="41:150" x14ac:dyDescent="0.25">
      <c r="AO841" s="276"/>
      <c r="AP841" s="276"/>
      <c r="BS841" s="276"/>
      <c r="BT841" s="277"/>
      <c r="BU841" s="276"/>
      <c r="BV841" s="277"/>
      <c r="BW841" s="276"/>
      <c r="BX841" s="277"/>
      <c r="BY841" s="276"/>
      <c r="BZ841" s="276"/>
      <c r="CA841" s="277"/>
      <c r="CB841" s="276"/>
      <c r="CC841" s="276"/>
      <c r="CD841" s="276"/>
      <c r="CE841" s="276"/>
      <c r="CF841" s="276"/>
      <c r="CG841" s="276"/>
      <c r="CH841" s="276"/>
      <c r="CI841" s="277"/>
      <c r="CJ841" s="276"/>
      <c r="CK841" s="277"/>
      <c r="CL841" s="276"/>
      <c r="CM841" s="277"/>
      <c r="CN841" s="276"/>
      <c r="CO841" s="277"/>
      <c r="CP841" s="276"/>
      <c r="CQ841" s="277"/>
      <c r="CR841" s="276"/>
      <c r="CS841" s="276"/>
      <c r="CT841" s="277"/>
      <c r="CU841" s="276"/>
      <c r="CV841" s="276"/>
      <c r="CW841" s="277"/>
      <c r="CX841" s="276"/>
      <c r="CY841" s="276"/>
      <c r="CZ841" s="276"/>
      <c r="DA841" s="276"/>
      <c r="DB841" s="277"/>
      <c r="DC841" s="276"/>
      <c r="DD841" s="276"/>
      <c r="DE841" s="277"/>
      <c r="DF841" s="276"/>
      <c r="DG841" s="276"/>
      <c r="DH841" s="277"/>
      <c r="DI841" s="276"/>
      <c r="DJ841" s="276"/>
      <c r="DK841" s="276"/>
      <c r="DL841" s="276"/>
      <c r="DM841" s="277"/>
      <c r="DN841" s="276"/>
      <c r="DO841" s="276"/>
      <c r="DP841" s="277"/>
      <c r="DQ841" s="276"/>
      <c r="DR841" s="276"/>
      <c r="DS841" s="276"/>
      <c r="DT841" s="276"/>
      <c r="DU841" s="276"/>
      <c r="DV841" s="276"/>
      <c r="DW841" s="276"/>
      <c r="DX841" s="276"/>
      <c r="DY841" s="276"/>
      <c r="DZ841" s="276"/>
      <c r="EA841" s="276"/>
      <c r="EB841" s="276"/>
      <c r="EC841" s="276"/>
      <c r="ED841" s="276"/>
      <c r="EE841" s="276"/>
      <c r="EF841" s="276"/>
      <c r="EG841" s="276"/>
      <c r="EH841" s="276"/>
      <c r="EI841" s="276"/>
      <c r="EJ841" s="276"/>
      <c r="EK841" s="276"/>
      <c r="EL841" s="276"/>
      <c r="EM841" s="276"/>
      <c r="EN841" s="276"/>
      <c r="EO841" s="276"/>
      <c r="EP841" s="276"/>
      <c r="EQ841" s="276"/>
      <c r="ER841" s="276"/>
      <c r="ES841" s="276"/>
      <c r="ET841" s="276"/>
    </row>
    <row r="842" spans="41:150" x14ac:dyDescent="0.25">
      <c r="AO842" s="276"/>
      <c r="AP842" s="276"/>
      <c r="BS842" s="276"/>
      <c r="BT842" s="277"/>
      <c r="BU842" s="276"/>
      <c r="BV842" s="277"/>
      <c r="BW842" s="276"/>
      <c r="BX842" s="277"/>
      <c r="BY842" s="276"/>
      <c r="BZ842" s="276"/>
      <c r="CA842" s="277"/>
      <c r="CB842" s="276"/>
      <c r="CC842" s="276"/>
      <c r="CD842" s="276"/>
      <c r="CE842" s="276"/>
      <c r="CF842" s="276"/>
      <c r="CG842" s="276"/>
      <c r="CH842" s="276"/>
      <c r="CI842" s="277"/>
      <c r="CJ842" s="276"/>
      <c r="CK842" s="277"/>
      <c r="CL842" s="276"/>
      <c r="CM842" s="277"/>
      <c r="CN842" s="276"/>
      <c r="CO842" s="277"/>
      <c r="CP842" s="276"/>
      <c r="CQ842" s="277"/>
      <c r="CR842" s="276"/>
      <c r="CS842" s="276"/>
      <c r="CT842" s="277"/>
      <c r="CU842" s="276"/>
      <c r="CV842" s="276"/>
      <c r="CW842" s="277"/>
      <c r="CX842" s="276"/>
      <c r="CY842" s="276"/>
      <c r="CZ842" s="276"/>
      <c r="DA842" s="276"/>
      <c r="DB842" s="277"/>
      <c r="DC842" s="276"/>
      <c r="DD842" s="276"/>
      <c r="DE842" s="277"/>
      <c r="DF842" s="276"/>
      <c r="DG842" s="276"/>
      <c r="DH842" s="277"/>
      <c r="DI842" s="276"/>
      <c r="DJ842" s="276"/>
      <c r="DK842" s="276"/>
      <c r="DL842" s="276"/>
      <c r="DM842" s="277"/>
      <c r="DN842" s="276"/>
      <c r="DO842" s="276"/>
      <c r="DP842" s="277"/>
      <c r="DQ842" s="276"/>
      <c r="DR842" s="276"/>
      <c r="DS842" s="276"/>
      <c r="DT842" s="276"/>
      <c r="DU842" s="276"/>
      <c r="DV842" s="276"/>
      <c r="DW842" s="276"/>
      <c r="DX842" s="276"/>
      <c r="DY842" s="276"/>
      <c r="DZ842" s="276"/>
      <c r="EA842" s="276"/>
      <c r="EB842" s="276"/>
      <c r="EC842" s="276"/>
      <c r="ED842" s="276"/>
      <c r="EE842" s="276"/>
      <c r="EF842" s="276"/>
      <c r="EG842" s="276"/>
      <c r="EH842" s="276"/>
      <c r="EI842" s="276"/>
      <c r="EJ842" s="276"/>
      <c r="EK842" s="276"/>
      <c r="EL842" s="276"/>
      <c r="EM842" s="276"/>
      <c r="EN842" s="276"/>
      <c r="EO842" s="276"/>
      <c r="EP842" s="276"/>
      <c r="EQ842" s="276"/>
      <c r="ER842" s="276"/>
      <c r="ES842" s="276"/>
      <c r="ET842" s="276"/>
    </row>
    <row r="843" spans="41:150" x14ac:dyDescent="0.25">
      <c r="AO843" s="276"/>
      <c r="AP843" s="276"/>
      <c r="BS843" s="276"/>
      <c r="BT843" s="277"/>
      <c r="BU843" s="276"/>
      <c r="BV843" s="277"/>
      <c r="BW843" s="276"/>
      <c r="BX843" s="277"/>
      <c r="BY843" s="276"/>
      <c r="BZ843" s="276"/>
      <c r="CA843" s="277"/>
      <c r="CB843" s="276"/>
      <c r="CC843" s="276"/>
      <c r="CD843" s="276"/>
      <c r="CE843" s="276"/>
      <c r="CF843" s="276"/>
      <c r="CG843" s="276"/>
      <c r="CH843" s="276"/>
      <c r="CI843" s="277"/>
      <c r="CJ843" s="276"/>
      <c r="CK843" s="277"/>
      <c r="CL843" s="276"/>
      <c r="CM843" s="277"/>
      <c r="CN843" s="276"/>
      <c r="CO843" s="277"/>
      <c r="CP843" s="276"/>
      <c r="CQ843" s="277"/>
      <c r="CR843" s="276"/>
      <c r="CS843" s="276"/>
      <c r="CT843" s="277"/>
      <c r="CU843" s="276"/>
      <c r="CV843" s="276"/>
      <c r="CW843" s="277"/>
      <c r="CX843" s="276"/>
      <c r="CY843" s="276"/>
      <c r="CZ843" s="276"/>
      <c r="DA843" s="276"/>
      <c r="DB843" s="277"/>
      <c r="DC843" s="276"/>
      <c r="DD843" s="276"/>
      <c r="DE843" s="277"/>
      <c r="DF843" s="276"/>
      <c r="DG843" s="276"/>
      <c r="DH843" s="277"/>
      <c r="DI843" s="276"/>
      <c r="DJ843" s="276"/>
      <c r="DK843" s="276"/>
      <c r="DL843" s="276"/>
      <c r="DM843" s="277"/>
      <c r="DN843" s="276"/>
      <c r="DO843" s="276"/>
      <c r="DP843" s="277"/>
      <c r="DQ843" s="276"/>
      <c r="DR843" s="276"/>
      <c r="DS843" s="276"/>
      <c r="DT843" s="276"/>
      <c r="DU843" s="276"/>
      <c r="DV843" s="276"/>
      <c r="DW843" s="276"/>
      <c r="DX843" s="276"/>
      <c r="DY843" s="276"/>
      <c r="DZ843" s="276"/>
      <c r="EA843" s="276"/>
      <c r="EB843" s="276"/>
      <c r="EC843" s="276"/>
      <c r="ED843" s="276"/>
      <c r="EE843" s="276"/>
      <c r="EF843" s="276"/>
      <c r="EG843" s="276"/>
      <c r="EH843" s="276"/>
      <c r="EI843" s="276"/>
      <c r="EJ843" s="276"/>
      <c r="EK843" s="276"/>
      <c r="EL843" s="276"/>
      <c r="EM843" s="276"/>
      <c r="EN843" s="276"/>
      <c r="EO843" s="276"/>
      <c r="EP843" s="276"/>
      <c r="EQ843" s="276"/>
      <c r="ER843" s="276"/>
      <c r="ES843" s="276"/>
      <c r="ET843" s="276"/>
    </row>
    <row r="844" spans="41:150" x14ac:dyDescent="0.25">
      <c r="AO844" s="276"/>
      <c r="AP844" s="276"/>
      <c r="BS844" s="276"/>
      <c r="BT844" s="277"/>
      <c r="BU844" s="276"/>
      <c r="BV844" s="277"/>
      <c r="BW844" s="276"/>
      <c r="BX844" s="277"/>
      <c r="BY844" s="276"/>
      <c r="BZ844" s="276"/>
      <c r="CA844" s="277"/>
      <c r="CB844" s="276"/>
      <c r="CC844" s="276"/>
      <c r="CD844" s="276"/>
      <c r="CE844" s="276"/>
      <c r="CF844" s="276"/>
      <c r="CG844" s="276"/>
      <c r="CH844" s="276"/>
      <c r="CI844" s="277"/>
      <c r="CJ844" s="276"/>
      <c r="CK844" s="277"/>
      <c r="CL844" s="276"/>
      <c r="CM844" s="277"/>
      <c r="CN844" s="276"/>
      <c r="CO844" s="277"/>
      <c r="CP844" s="276"/>
      <c r="CQ844" s="277"/>
      <c r="CR844" s="276"/>
      <c r="CS844" s="276"/>
      <c r="CT844" s="277"/>
      <c r="CU844" s="276"/>
      <c r="CV844" s="276"/>
      <c r="CW844" s="277"/>
      <c r="CX844" s="276"/>
      <c r="CY844" s="276"/>
      <c r="CZ844" s="276"/>
      <c r="DA844" s="276"/>
      <c r="DB844" s="277"/>
      <c r="DC844" s="276"/>
      <c r="DD844" s="276"/>
      <c r="DE844" s="277"/>
      <c r="DF844" s="276"/>
      <c r="DG844" s="276"/>
      <c r="DH844" s="277"/>
      <c r="DI844" s="276"/>
      <c r="DJ844" s="276"/>
      <c r="DK844" s="276"/>
      <c r="DL844" s="276"/>
      <c r="DM844" s="277"/>
      <c r="DN844" s="276"/>
      <c r="DO844" s="276"/>
      <c r="DP844" s="277"/>
      <c r="DQ844" s="276"/>
      <c r="DR844" s="276"/>
      <c r="DS844" s="276"/>
      <c r="DT844" s="276"/>
      <c r="DU844" s="276"/>
      <c r="DV844" s="276"/>
      <c r="DW844" s="276"/>
      <c r="DX844" s="276"/>
      <c r="DY844" s="276"/>
      <c r="DZ844" s="276"/>
      <c r="EA844" s="276"/>
      <c r="EB844" s="276"/>
      <c r="EC844" s="276"/>
      <c r="ED844" s="276"/>
      <c r="EE844" s="276"/>
      <c r="EF844" s="276"/>
      <c r="EG844" s="276"/>
      <c r="EH844" s="276"/>
      <c r="EI844" s="276"/>
      <c r="EJ844" s="276"/>
      <c r="EK844" s="276"/>
      <c r="EL844" s="276"/>
      <c r="EM844" s="276"/>
      <c r="EN844" s="276"/>
      <c r="EO844" s="276"/>
      <c r="EP844" s="276"/>
      <c r="EQ844" s="276"/>
      <c r="ER844" s="276"/>
      <c r="ES844" s="276"/>
      <c r="ET844" s="276"/>
    </row>
    <row r="845" spans="41:150" x14ac:dyDescent="0.25">
      <c r="AO845" s="276"/>
      <c r="AP845" s="276"/>
      <c r="BS845" s="276"/>
      <c r="BT845" s="277"/>
      <c r="BU845" s="276"/>
      <c r="BV845" s="277"/>
      <c r="BW845" s="276"/>
      <c r="BX845" s="277"/>
      <c r="BY845" s="276"/>
      <c r="BZ845" s="276"/>
      <c r="CA845" s="277"/>
      <c r="CB845" s="276"/>
      <c r="CC845" s="276"/>
      <c r="CD845" s="276"/>
      <c r="CE845" s="276"/>
      <c r="CF845" s="276"/>
      <c r="CG845" s="276"/>
      <c r="CH845" s="276"/>
      <c r="CI845" s="277"/>
      <c r="CJ845" s="276"/>
      <c r="CK845" s="277"/>
      <c r="CL845" s="276"/>
      <c r="CM845" s="277"/>
      <c r="CN845" s="276"/>
      <c r="CO845" s="277"/>
      <c r="CP845" s="276"/>
      <c r="CQ845" s="277"/>
      <c r="CR845" s="276"/>
      <c r="CS845" s="276"/>
      <c r="CT845" s="277"/>
      <c r="CU845" s="276"/>
      <c r="CV845" s="276"/>
      <c r="CW845" s="277"/>
      <c r="CX845" s="276"/>
      <c r="CY845" s="276"/>
      <c r="CZ845" s="276"/>
      <c r="DA845" s="276"/>
      <c r="DB845" s="277"/>
      <c r="DC845" s="276"/>
      <c r="DD845" s="276"/>
      <c r="DE845" s="277"/>
      <c r="DF845" s="276"/>
      <c r="DG845" s="276"/>
      <c r="DH845" s="277"/>
      <c r="DI845" s="276"/>
      <c r="DJ845" s="276"/>
      <c r="DK845" s="276"/>
      <c r="DL845" s="276"/>
      <c r="DM845" s="277"/>
      <c r="DN845" s="276"/>
      <c r="DO845" s="276"/>
      <c r="DP845" s="277"/>
      <c r="DQ845" s="276"/>
      <c r="DR845" s="276"/>
      <c r="DS845" s="276"/>
      <c r="DT845" s="276"/>
      <c r="DU845" s="276"/>
      <c r="DV845" s="276"/>
      <c r="DW845" s="276"/>
      <c r="DX845" s="276"/>
      <c r="DY845" s="276"/>
      <c r="DZ845" s="276"/>
      <c r="EA845" s="276"/>
      <c r="EB845" s="276"/>
      <c r="EC845" s="276"/>
      <c r="ED845" s="276"/>
      <c r="EE845" s="276"/>
      <c r="EF845" s="276"/>
      <c r="EG845" s="276"/>
      <c r="EH845" s="276"/>
      <c r="EI845" s="276"/>
      <c r="EJ845" s="276"/>
      <c r="EK845" s="276"/>
      <c r="EL845" s="276"/>
      <c r="EM845" s="276"/>
      <c r="EN845" s="276"/>
      <c r="EO845" s="276"/>
      <c r="EP845" s="276"/>
      <c r="EQ845" s="276"/>
      <c r="ER845" s="276"/>
      <c r="ES845" s="276"/>
      <c r="ET845" s="276"/>
    </row>
    <row r="846" spans="41:150" x14ac:dyDescent="0.25">
      <c r="AO846" s="276"/>
      <c r="AP846" s="276"/>
      <c r="BS846" s="276"/>
      <c r="BT846" s="277"/>
      <c r="BU846" s="276"/>
      <c r="BV846" s="277"/>
      <c r="BW846" s="276"/>
      <c r="BX846" s="277"/>
      <c r="BY846" s="276"/>
      <c r="BZ846" s="276"/>
      <c r="CA846" s="277"/>
      <c r="CB846" s="276"/>
      <c r="CC846" s="276"/>
      <c r="CD846" s="276"/>
      <c r="CE846" s="276"/>
      <c r="CF846" s="276"/>
      <c r="CG846" s="276"/>
      <c r="CH846" s="276"/>
      <c r="CI846" s="277"/>
      <c r="CJ846" s="276"/>
      <c r="CK846" s="277"/>
      <c r="CL846" s="276"/>
      <c r="CM846" s="277"/>
      <c r="CN846" s="276"/>
      <c r="CO846" s="277"/>
      <c r="CP846" s="276"/>
      <c r="CQ846" s="277"/>
      <c r="CR846" s="276"/>
      <c r="CS846" s="276"/>
      <c r="CT846" s="277"/>
      <c r="CU846" s="276"/>
      <c r="CV846" s="276"/>
      <c r="CW846" s="277"/>
      <c r="CX846" s="276"/>
      <c r="CY846" s="276"/>
      <c r="CZ846" s="276"/>
      <c r="DA846" s="276"/>
      <c r="DB846" s="277"/>
      <c r="DC846" s="276"/>
      <c r="DD846" s="276"/>
      <c r="DE846" s="277"/>
      <c r="DF846" s="276"/>
      <c r="DG846" s="276"/>
      <c r="DH846" s="277"/>
      <c r="DI846" s="276"/>
      <c r="DJ846" s="276"/>
      <c r="DK846" s="276"/>
      <c r="DL846" s="276"/>
      <c r="DM846" s="277"/>
      <c r="DN846" s="276"/>
      <c r="DO846" s="276"/>
      <c r="DP846" s="277"/>
      <c r="DQ846" s="276"/>
      <c r="DR846" s="276"/>
      <c r="DS846" s="276"/>
      <c r="DT846" s="276"/>
      <c r="DU846" s="276"/>
      <c r="DV846" s="276"/>
      <c r="DW846" s="276"/>
      <c r="DX846" s="276"/>
      <c r="DY846" s="276"/>
      <c r="DZ846" s="276"/>
      <c r="EA846" s="276"/>
      <c r="EB846" s="276"/>
      <c r="EC846" s="276"/>
      <c r="ED846" s="276"/>
      <c r="EE846" s="276"/>
      <c r="EF846" s="276"/>
      <c r="EG846" s="276"/>
      <c r="EH846" s="276"/>
      <c r="EI846" s="276"/>
      <c r="EJ846" s="276"/>
      <c r="EK846" s="276"/>
      <c r="EL846" s="276"/>
      <c r="EM846" s="276"/>
      <c r="EN846" s="276"/>
      <c r="EO846" s="276"/>
      <c r="EP846" s="276"/>
      <c r="EQ846" s="276"/>
      <c r="ER846" s="276"/>
      <c r="ES846" s="276"/>
      <c r="ET846" s="276"/>
    </row>
    <row r="847" spans="41:150" x14ac:dyDescent="0.25">
      <c r="AO847" s="276"/>
      <c r="AP847" s="276"/>
      <c r="BS847" s="276"/>
      <c r="BT847" s="277"/>
      <c r="BU847" s="276"/>
      <c r="BV847" s="277"/>
      <c r="BW847" s="276"/>
      <c r="BX847" s="277"/>
      <c r="BY847" s="276"/>
      <c r="BZ847" s="276"/>
      <c r="CA847" s="277"/>
      <c r="CB847" s="276"/>
      <c r="CC847" s="276"/>
      <c r="CD847" s="276"/>
      <c r="CE847" s="276"/>
      <c r="CF847" s="276"/>
      <c r="CG847" s="276"/>
      <c r="CH847" s="276"/>
      <c r="CI847" s="277"/>
      <c r="CJ847" s="276"/>
      <c r="CK847" s="277"/>
      <c r="CL847" s="276"/>
      <c r="CM847" s="277"/>
      <c r="CN847" s="276"/>
      <c r="CO847" s="277"/>
      <c r="CP847" s="276"/>
      <c r="CQ847" s="277"/>
      <c r="CR847" s="276"/>
      <c r="CS847" s="276"/>
      <c r="CT847" s="277"/>
      <c r="CU847" s="276"/>
      <c r="CV847" s="276"/>
      <c r="CW847" s="277"/>
      <c r="CX847" s="276"/>
      <c r="CY847" s="276"/>
      <c r="CZ847" s="276"/>
      <c r="DA847" s="276"/>
      <c r="DB847" s="277"/>
      <c r="DC847" s="276"/>
      <c r="DD847" s="276"/>
      <c r="DE847" s="277"/>
      <c r="DF847" s="276"/>
      <c r="DG847" s="276"/>
      <c r="DH847" s="277"/>
      <c r="DI847" s="276"/>
      <c r="DJ847" s="276"/>
      <c r="DK847" s="276"/>
      <c r="DL847" s="276"/>
      <c r="DM847" s="277"/>
      <c r="DN847" s="276"/>
      <c r="DO847" s="276"/>
      <c r="DP847" s="277"/>
      <c r="DQ847" s="276"/>
      <c r="DR847" s="276"/>
      <c r="DS847" s="276"/>
      <c r="DT847" s="276"/>
      <c r="DU847" s="276"/>
      <c r="DV847" s="276"/>
      <c r="DW847" s="276"/>
      <c r="DX847" s="276"/>
      <c r="DY847" s="276"/>
      <c r="DZ847" s="276"/>
      <c r="EA847" s="276"/>
      <c r="EB847" s="276"/>
      <c r="EC847" s="276"/>
      <c r="ED847" s="276"/>
      <c r="EE847" s="276"/>
      <c r="EF847" s="276"/>
      <c r="EG847" s="276"/>
      <c r="EH847" s="276"/>
      <c r="EI847" s="276"/>
      <c r="EJ847" s="276"/>
      <c r="EK847" s="276"/>
      <c r="EL847" s="276"/>
      <c r="EM847" s="276"/>
      <c r="EN847" s="276"/>
      <c r="EO847" s="276"/>
      <c r="EP847" s="276"/>
      <c r="EQ847" s="276"/>
      <c r="ER847" s="276"/>
      <c r="ES847" s="276"/>
      <c r="ET847" s="276"/>
    </row>
    <row r="848" spans="41:150" x14ac:dyDescent="0.25">
      <c r="AO848" s="276"/>
      <c r="AP848" s="276"/>
      <c r="BS848" s="276"/>
      <c r="BT848" s="277"/>
      <c r="BU848" s="276"/>
      <c r="BV848" s="277"/>
      <c r="BW848" s="276"/>
      <c r="BX848" s="277"/>
      <c r="BY848" s="276"/>
      <c r="BZ848" s="276"/>
      <c r="CA848" s="277"/>
      <c r="CB848" s="276"/>
      <c r="CC848" s="276"/>
      <c r="CD848" s="276"/>
      <c r="CE848" s="276"/>
      <c r="CF848" s="276"/>
      <c r="CG848" s="276"/>
      <c r="CH848" s="276"/>
      <c r="CI848" s="277"/>
      <c r="CJ848" s="276"/>
      <c r="CK848" s="277"/>
      <c r="CL848" s="276"/>
      <c r="CM848" s="277"/>
      <c r="CN848" s="276"/>
      <c r="CO848" s="277"/>
      <c r="CP848" s="276"/>
      <c r="CQ848" s="277"/>
      <c r="CR848" s="276"/>
      <c r="CS848" s="276"/>
      <c r="CT848" s="277"/>
      <c r="CU848" s="276"/>
      <c r="CV848" s="276"/>
      <c r="CW848" s="277"/>
      <c r="CX848" s="276"/>
      <c r="CY848" s="276"/>
      <c r="CZ848" s="276"/>
      <c r="DA848" s="276"/>
      <c r="DB848" s="277"/>
      <c r="DC848" s="276"/>
      <c r="DD848" s="276"/>
      <c r="DE848" s="277"/>
      <c r="DF848" s="276"/>
      <c r="DG848" s="276"/>
      <c r="DH848" s="277"/>
      <c r="DI848" s="276"/>
      <c r="DJ848" s="276"/>
      <c r="DK848" s="276"/>
      <c r="DL848" s="276"/>
      <c r="DM848" s="277"/>
      <c r="DN848" s="276"/>
      <c r="DO848" s="276"/>
      <c r="DP848" s="277"/>
      <c r="DQ848" s="276"/>
      <c r="DR848" s="276"/>
      <c r="DS848" s="276"/>
      <c r="DT848" s="276"/>
      <c r="DU848" s="276"/>
      <c r="DV848" s="276"/>
      <c r="DW848" s="276"/>
      <c r="DX848" s="276"/>
      <c r="DY848" s="276"/>
      <c r="DZ848" s="276"/>
      <c r="EA848" s="276"/>
      <c r="EB848" s="276"/>
      <c r="EC848" s="276"/>
      <c r="ED848" s="276"/>
      <c r="EE848" s="276"/>
      <c r="EF848" s="276"/>
      <c r="EG848" s="276"/>
      <c r="EH848" s="276"/>
      <c r="EI848" s="276"/>
      <c r="EJ848" s="276"/>
      <c r="EK848" s="276"/>
      <c r="EL848" s="276"/>
      <c r="EM848" s="276"/>
      <c r="EN848" s="276"/>
      <c r="EO848" s="276"/>
      <c r="EP848" s="276"/>
      <c r="EQ848" s="276"/>
      <c r="ER848" s="276"/>
      <c r="ES848" s="276"/>
      <c r="ET848" s="276"/>
    </row>
    <row r="849" spans="41:150" x14ac:dyDescent="0.25">
      <c r="AO849" s="276"/>
      <c r="AP849" s="276"/>
      <c r="BS849" s="276"/>
      <c r="BT849" s="277"/>
      <c r="BU849" s="276"/>
      <c r="BV849" s="277"/>
      <c r="BW849" s="276"/>
      <c r="BX849" s="277"/>
      <c r="BY849" s="276"/>
      <c r="BZ849" s="276"/>
      <c r="CA849" s="277"/>
      <c r="CB849" s="276"/>
      <c r="CC849" s="276"/>
      <c r="CD849" s="276"/>
      <c r="CE849" s="276"/>
      <c r="CF849" s="276"/>
      <c r="CG849" s="276"/>
      <c r="CH849" s="276"/>
      <c r="CI849" s="277"/>
      <c r="CJ849" s="276"/>
      <c r="CK849" s="277"/>
      <c r="CL849" s="276"/>
      <c r="CM849" s="277"/>
      <c r="CN849" s="276"/>
      <c r="CO849" s="277"/>
      <c r="CP849" s="276"/>
      <c r="CQ849" s="277"/>
      <c r="CR849" s="276"/>
      <c r="CS849" s="276"/>
      <c r="CT849" s="277"/>
      <c r="CU849" s="276"/>
      <c r="CV849" s="276"/>
      <c r="CW849" s="277"/>
      <c r="CX849" s="276"/>
      <c r="CY849" s="276"/>
      <c r="CZ849" s="276"/>
      <c r="DA849" s="276"/>
      <c r="DB849" s="277"/>
      <c r="DC849" s="276"/>
      <c r="DD849" s="276"/>
      <c r="DE849" s="277"/>
      <c r="DF849" s="276"/>
      <c r="DG849" s="276"/>
      <c r="DH849" s="277"/>
      <c r="DI849" s="276"/>
      <c r="DJ849" s="276"/>
      <c r="DK849" s="276"/>
      <c r="DL849" s="276"/>
      <c r="DM849" s="277"/>
      <c r="DN849" s="276"/>
      <c r="DO849" s="276"/>
      <c r="DP849" s="277"/>
      <c r="DQ849" s="276"/>
      <c r="DR849" s="276"/>
      <c r="DS849" s="276"/>
      <c r="DT849" s="276"/>
      <c r="DU849" s="276"/>
      <c r="DV849" s="276"/>
      <c r="DW849" s="276"/>
      <c r="DX849" s="276"/>
      <c r="DY849" s="276"/>
      <c r="DZ849" s="276"/>
      <c r="EA849" s="276"/>
      <c r="EB849" s="276"/>
      <c r="EC849" s="276"/>
      <c r="ED849" s="276"/>
      <c r="EE849" s="276"/>
      <c r="EF849" s="276"/>
      <c r="EG849" s="276"/>
      <c r="EH849" s="276"/>
      <c r="EI849" s="276"/>
      <c r="EJ849" s="276"/>
      <c r="EK849" s="276"/>
      <c r="EL849" s="276"/>
      <c r="EM849" s="276"/>
      <c r="EN849" s="276"/>
      <c r="EO849" s="276"/>
      <c r="EP849" s="276"/>
      <c r="EQ849" s="276"/>
      <c r="ER849" s="276"/>
      <c r="ES849" s="276"/>
      <c r="ET849" s="276"/>
    </row>
    <row r="850" spans="41:150" x14ac:dyDescent="0.25">
      <c r="AO850" s="276"/>
      <c r="AP850" s="276"/>
      <c r="BS850" s="276"/>
      <c r="BT850" s="277"/>
      <c r="BU850" s="276"/>
      <c r="BV850" s="277"/>
      <c r="BW850" s="276"/>
      <c r="BX850" s="277"/>
      <c r="BY850" s="276"/>
      <c r="BZ850" s="276"/>
      <c r="CA850" s="277"/>
      <c r="CB850" s="276"/>
      <c r="CC850" s="276"/>
      <c r="CD850" s="276"/>
      <c r="CE850" s="276"/>
      <c r="CF850" s="276"/>
      <c r="CG850" s="276"/>
      <c r="CH850" s="276"/>
      <c r="CI850" s="277"/>
      <c r="CJ850" s="276"/>
      <c r="CK850" s="277"/>
      <c r="CL850" s="276"/>
      <c r="CM850" s="277"/>
      <c r="CN850" s="276"/>
      <c r="CO850" s="277"/>
      <c r="CP850" s="276"/>
      <c r="CQ850" s="277"/>
      <c r="CR850" s="276"/>
      <c r="CS850" s="276"/>
      <c r="CT850" s="277"/>
      <c r="CU850" s="276"/>
      <c r="CV850" s="276"/>
      <c r="CW850" s="277"/>
      <c r="CX850" s="276"/>
      <c r="CY850" s="276"/>
      <c r="CZ850" s="276"/>
      <c r="DA850" s="276"/>
      <c r="DB850" s="277"/>
      <c r="DC850" s="276"/>
      <c r="DD850" s="276"/>
      <c r="DE850" s="277"/>
      <c r="DF850" s="276"/>
      <c r="DG850" s="276"/>
      <c r="DH850" s="277"/>
      <c r="DI850" s="276"/>
      <c r="DJ850" s="276"/>
      <c r="DK850" s="276"/>
      <c r="DL850" s="276"/>
      <c r="DM850" s="277"/>
      <c r="DN850" s="276"/>
      <c r="DO850" s="276"/>
      <c r="DP850" s="277"/>
      <c r="DQ850" s="276"/>
      <c r="DR850" s="276"/>
      <c r="DS850" s="276"/>
      <c r="DT850" s="276"/>
      <c r="DU850" s="276"/>
      <c r="DV850" s="276"/>
      <c r="DW850" s="276"/>
      <c r="DX850" s="276"/>
      <c r="DY850" s="276"/>
      <c r="DZ850" s="276"/>
      <c r="EA850" s="276"/>
      <c r="EB850" s="276"/>
      <c r="EC850" s="276"/>
      <c r="ED850" s="276"/>
      <c r="EE850" s="276"/>
      <c r="EF850" s="276"/>
      <c r="EG850" s="276"/>
      <c r="EH850" s="276"/>
      <c r="EI850" s="276"/>
      <c r="EJ850" s="276"/>
      <c r="EK850" s="276"/>
      <c r="EL850" s="276"/>
      <c r="EM850" s="276"/>
      <c r="EN850" s="276"/>
      <c r="EO850" s="276"/>
      <c r="EP850" s="276"/>
      <c r="EQ850" s="276"/>
      <c r="ER850" s="276"/>
      <c r="ES850" s="276"/>
      <c r="ET850" s="276"/>
    </row>
    <row r="851" spans="41:150" x14ac:dyDescent="0.25">
      <c r="AO851" s="276"/>
      <c r="AP851" s="276"/>
      <c r="BS851" s="276"/>
      <c r="BT851" s="277"/>
      <c r="BU851" s="276"/>
      <c r="BV851" s="277"/>
      <c r="BW851" s="276"/>
      <c r="BX851" s="277"/>
      <c r="BY851" s="276"/>
      <c r="BZ851" s="276"/>
      <c r="CA851" s="277"/>
      <c r="CB851" s="276"/>
      <c r="CC851" s="276"/>
      <c r="CD851" s="276"/>
      <c r="CE851" s="276"/>
      <c r="CF851" s="276"/>
      <c r="CG851" s="276"/>
      <c r="CH851" s="276"/>
      <c r="CI851" s="277"/>
      <c r="CJ851" s="276"/>
      <c r="CK851" s="277"/>
      <c r="CL851" s="276"/>
      <c r="CM851" s="277"/>
      <c r="CN851" s="276"/>
      <c r="CO851" s="277"/>
      <c r="CP851" s="276"/>
      <c r="CQ851" s="277"/>
      <c r="CR851" s="276"/>
      <c r="CS851" s="276"/>
      <c r="CT851" s="277"/>
      <c r="CU851" s="276"/>
      <c r="CV851" s="276"/>
      <c r="CW851" s="277"/>
      <c r="CX851" s="276"/>
      <c r="CY851" s="276"/>
      <c r="CZ851" s="276"/>
      <c r="DA851" s="276"/>
      <c r="DB851" s="277"/>
      <c r="DC851" s="276"/>
      <c r="DD851" s="276"/>
      <c r="DE851" s="277"/>
      <c r="DF851" s="276"/>
      <c r="DG851" s="276"/>
      <c r="DH851" s="277"/>
      <c r="DI851" s="276"/>
      <c r="DJ851" s="276"/>
      <c r="DK851" s="276"/>
      <c r="DL851" s="276"/>
      <c r="DM851" s="277"/>
      <c r="DN851" s="276"/>
      <c r="DO851" s="276"/>
      <c r="DP851" s="277"/>
      <c r="DQ851" s="276"/>
      <c r="DR851" s="276"/>
      <c r="DS851" s="276"/>
      <c r="DT851" s="276"/>
      <c r="DU851" s="276"/>
      <c r="DV851" s="276"/>
      <c r="DW851" s="276"/>
      <c r="DX851" s="276"/>
      <c r="DY851" s="276"/>
      <c r="DZ851" s="276"/>
      <c r="EA851" s="276"/>
      <c r="EB851" s="276"/>
      <c r="EC851" s="276"/>
      <c r="ED851" s="276"/>
      <c r="EE851" s="276"/>
      <c r="EF851" s="276"/>
      <c r="EG851" s="276"/>
      <c r="EH851" s="276"/>
      <c r="EI851" s="276"/>
      <c r="EJ851" s="276"/>
      <c r="EK851" s="276"/>
      <c r="EL851" s="276"/>
      <c r="EM851" s="276"/>
      <c r="EN851" s="276"/>
      <c r="EO851" s="276"/>
      <c r="EP851" s="276"/>
      <c r="EQ851" s="276"/>
      <c r="ER851" s="276"/>
      <c r="ES851" s="276"/>
      <c r="ET851" s="276"/>
    </row>
    <row r="852" spans="41:150" x14ac:dyDescent="0.25">
      <c r="AO852" s="276"/>
      <c r="AP852" s="276"/>
      <c r="BS852" s="276"/>
      <c r="BT852" s="277"/>
      <c r="BU852" s="276"/>
      <c r="BV852" s="277"/>
      <c r="BW852" s="276"/>
      <c r="BX852" s="277"/>
      <c r="BY852" s="276"/>
      <c r="BZ852" s="276"/>
      <c r="CA852" s="277"/>
      <c r="CB852" s="276"/>
      <c r="CC852" s="276"/>
      <c r="CD852" s="276"/>
      <c r="CE852" s="276"/>
      <c r="CF852" s="276"/>
      <c r="CG852" s="276"/>
      <c r="CH852" s="276"/>
      <c r="CI852" s="277"/>
      <c r="CJ852" s="276"/>
      <c r="CK852" s="277"/>
      <c r="CL852" s="276"/>
      <c r="CM852" s="277"/>
      <c r="CN852" s="276"/>
      <c r="CO852" s="277"/>
      <c r="CP852" s="276"/>
      <c r="CQ852" s="277"/>
      <c r="CR852" s="276"/>
      <c r="CS852" s="276"/>
      <c r="CT852" s="277"/>
      <c r="CU852" s="276"/>
      <c r="CV852" s="276"/>
      <c r="CW852" s="277"/>
      <c r="CX852" s="276"/>
      <c r="CY852" s="276"/>
      <c r="CZ852" s="276"/>
      <c r="DA852" s="276"/>
      <c r="DB852" s="277"/>
      <c r="DC852" s="276"/>
      <c r="DD852" s="276"/>
      <c r="DE852" s="277"/>
      <c r="DF852" s="276"/>
      <c r="DG852" s="276"/>
      <c r="DH852" s="277"/>
      <c r="DI852" s="276"/>
      <c r="DJ852" s="276"/>
      <c r="DK852" s="276"/>
      <c r="DL852" s="276"/>
      <c r="DM852" s="277"/>
      <c r="DN852" s="276"/>
      <c r="DO852" s="276"/>
      <c r="DP852" s="277"/>
      <c r="DQ852" s="276"/>
      <c r="DR852" s="276"/>
      <c r="DS852" s="276"/>
      <c r="DT852" s="276"/>
      <c r="DU852" s="276"/>
      <c r="DV852" s="276"/>
      <c r="DW852" s="276"/>
      <c r="DX852" s="276"/>
      <c r="DY852" s="276"/>
      <c r="DZ852" s="276"/>
      <c r="EA852" s="276"/>
      <c r="EB852" s="276"/>
      <c r="EC852" s="276"/>
      <c r="ED852" s="276"/>
      <c r="EE852" s="276"/>
      <c r="EF852" s="276"/>
      <c r="EG852" s="276"/>
      <c r="EH852" s="276"/>
      <c r="EI852" s="276"/>
      <c r="EJ852" s="276"/>
      <c r="EK852" s="276"/>
      <c r="EL852" s="276"/>
      <c r="EM852" s="276"/>
      <c r="EN852" s="276"/>
      <c r="EO852" s="276"/>
      <c r="EP852" s="276"/>
      <c r="EQ852" s="276"/>
      <c r="ER852" s="276"/>
      <c r="ES852" s="276"/>
      <c r="ET852" s="276"/>
    </row>
    <row r="853" spans="41:150" x14ac:dyDescent="0.25">
      <c r="AO853" s="276"/>
      <c r="AP853" s="276"/>
      <c r="BS853" s="276"/>
      <c r="BT853" s="277"/>
      <c r="BU853" s="276"/>
      <c r="BV853" s="277"/>
      <c r="BW853" s="276"/>
      <c r="BX853" s="277"/>
      <c r="BY853" s="276"/>
      <c r="BZ853" s="276"/>
      <c r="CA853" s="277"/>
      <c r="CB853" s="276"/>
      <c r="CC853" s="276"/>
      <c r="CD853" s="276"/>
      <c r="CE853" s="276"/>
      <c r="CF853" s="276"/>
      <c r="CG853" s="276"/>
      <c r="CH853" s="276"/>
      <c r="CI853" s="277"/>
      <c r="CJ853" s="276"/>
      <c r="CK853" s="277"/>
      <c r="CL853" s="276"/>
      <c r="CM853" s="277"/>
      <c r="CN853" s="276"/>
      <c r="CO853" s="277"/>
      <c r="CP853" s="276"/>
      <c r="CQ853" s="277"/>
      <c r="CR853" s="276"/>
      <c r="CS853" s="276"/>
      <c r="CT853" s="277"/>
      <c r="CU853" s="276"/>
      <c r="CV853" s="276"/>
      <c r="CW853" s="277"/>
      <c r="CX853" s="276"/>
      <c r="CY853" s="276"/>
      <c r="CZ853" s="276"/>
      <c r="DA853" s="276"/>
      <c r="DB853" s="277"/>
      <c r="DC853" s="276"/>
      <c r="DD853" s="276"/>
      <c r="DE853" s="277"/>
      <c r="DF853" s="276"/>
      <c r="DG853" s="276"/>
      <c r="DH853" s="277"/>
      <c r="DI853" s="276"/>
      <c r="DJ853" s="276"/>
      <c r="DK853" s="276"/>
      <c r="DL853" s="276"/>
      <c r="DM853" s="277"/>
      <c r="DN853" s="276"/>
      <c r="DO853" s="276"/>
      <c r="DP853" s="277"/>
      <c r="DQ853" s="276"/>
      <c r="DR853" s="276"/>
      <c r="DS853" s="276"/>
      <c r="DT853" s="276"/>
      <c r="DU853" s="276"/>
      <c r="DV853" s="276"/>
      <c r="DW853" s="276"/>
      <c r="DX853" s="276"/>
      <c r="DY853" s="276"/>
      <c r="DZ853" s="276"/>
      <c r="EA853" s="276"/>
      <c r="EB853" s="276"/>
      <c r="EC853" s="276"/>
      <c r="ED853" s="276"/>
      <c r="EE853" s="276"/>
      <c r="EF853" s="276"/>
      <c r="EG853" s="276"/>
      <c r="EH853" s="276"/>
      <c r="EI853" s="276"/>
      <c r="EJ853" s="276"/>
      <c r="EK853" s="276"/>
      <c r="EL853" s="276"/>
      <c r="EM853" s="276"/>
      <c r="EN853" s="276"/>
      <c r="EO853" s="276"/>
      <c r="EP853" s="276"/>
      <c r="EQ853" s="276"/>
      <c r="ER853" s="276"/>
      <c r="ES853" s="276"/>
      <c r="ET853" s="276"/>
    </row>
    <row r="854" spans="41:150" x14ac:dyDescent="0.25">
      <c r="AO854" s="276"/>
      <c r="AP854" s="276"/>
      <c r="BS854" s="276"/>
      <c r="BT854" s="277"/>
      <c r="BU854" s="276"/>
      <c r="BV854" s="277"/>
      <c r="BW854" s="276"/>
      <c r="BX854" s="277"/>
      <c r="BY854" s="276"/>
      <c r="BZ854" s="276"/>
      <c r="CA854" s="277"/>
      <c r="CB854" s="276"/>
      <c r="CC854" s="276"/>
      <c r="CD854" s="276"/>
      <c r="CE854" s="276"/>
      <c r="CF854" s="276"/>
      <c r="CG854" s="276"/>
      <c r="CH854" s="276"/>
      <c r="CI854" s="277"/>
      <c r="CJ854" s="276"/>
      <c r="CK854" s="277"/>
      <c r="CL854" s="276"/>
      <c r="CM854" s="277"/>
      <c r="CN854" s="276"/>
      <c r="CO854" s="277"/>
      <c r="CP854" s="276"/>
      <c r="CQ854" s="277"/>
      <c r="CR854" s="276"/>
      <c r="CS854" s="276"/>
      <c r="CT854" s="277"/>
      <c r="CU854" s="276"/>
      <c r="CV854" s="276"/>
      <c r="CW854" s="277"/>
      <c r="CX854" s="276"/>
      <c r="CY854" s="276"/>
      <c r="CZ854" s="276"/>
      <c r="DA854" s="276"/>
      <c r="DB854" s="277"/>
      <c r="DC854" s="276"/>
      <c r="DD854" s="276"/>
      <c r="DE854" s="277"/>
      <c r="DF854" s="276"/>
      <c r="DG854" s="276"/>
      <c r="DH854" s="277"/>
      <c r="DI854" s="276"/>
      <c r="DJ854" s="276"/>
      <c r="DK854" s="276"/>
      <c r="DL854" s="276"/>
      <c r="DM854" s="277"/>
      <c r="DN854" s="276"/>
      <c r="DO854" s="276"/>
      <c r="DP854" s="277"/>
      <c r="DQ854" s="276"/>
      <c r="DR854" s="276"/>
      <c r="DS854" s="276"/>
      <c r="DT854" s="276"/>
      <c r="DU854" s="276"/>
      <c r="DV854" s="276"/>
      <c r="DW854" s="276"/>
      <c r="DX854" s="276"/>
      <c r="DY854" s="276"/>
      <c r="DZ854" s="276"/>
      <c r="EA854" s="276"/>
      <c r="EB854" s="276"/>
      <c r="EC854" s="276"/>
      <c r="ED854" s="276"/>
      <c r="EE854" s="276"/>
      <c r="EF854" s="276"/>
      <c r="EG854" s="276"/>
      <c r="EH854" s="276"/>
      <c r="EI854" s="276"/>
      <c r="EJ854" s="276"/>
      <c r="EK854" s="276"/>
      <c r="EL854" s="276"/>
      <c r="EM854" s="276"/>
      <c r="EN854" s="276"/>
      <c r="EO854" s="276"/>
      <c r="EP854" s="276"/>
      <c r="EQ854" s="276"/>
      <c r="ER854" s="276"/>
      <c r="ES854" s="276"/>
      <c r="ET854" s="276"/>
    </row>
    <row r="855" spans="41:150" x14ac:dyDescent="0.25">
      <c r="AO855" s="276"/>
      <c r="AP855" s="276"/>
      <c r="BS855" s="276"/>
      <c r="BT855" s="277"/>
      <c r="BU855" s="276"/>
      <c r="BV855" s="277"/>
      <c r="BW855" s="276"/>
      <c r="BX855" s="277"/>
      <c r="BY855" s="276"/>
      <c r="BZ855" s="276"/>
      <c r="CA855" s="277"/>
      <c r="CB855" s="276"/>
      <c r="CC855" s="276"/>
      <c r="CD855" s="276"/>
      <c r="CE855" s="276"/>
      <c r="CF855" s="276"/>
      <c r="CG855" s="276"/>
      <c r="CH855" s="276"/>
      <c r="CI855" s="277"/>
      <c r="CJ855" s="276"/>
      <c r="CK855" s="277"/>
      <c r="CL855" s="276"/>
      <c r="CM855" s="277"/>
      <c r="CN855" s="276"/>
      <c r="CO855" s="277"/>
      <c r="CP855" s="276"/>
      <c r="CQ855" s="277"/>
      <c r="CR855" s="276"/>
      <c r="CS855" s="276"/>
      <c r="CT855" s="277"/>
      <c r="CU855" s="276"/>
      <c r="CV855" s="276"/>
      <c r="CW855" s="277"/>
      <c r="CX855" s="276"/>
      <c r="CY855" s="276"/>
      <c r="CZ855" s="276"/>
      <c r="DA855" s="276"/>
      <c r="DB855" s="277"/>
      <c r="DC855" s="276"/>
      <c r="DD855" s="276"/>
      <c r="DE855" s="277"/>
      <c r="DF855" s="276"/>
      <c r="DG855" s="276"/>
      <c r="DH855" s="277"/>
      <c r="DI855" s="276"/>
      <c r="DJ855" s="276"/>
      <c r="DK855" s="276"/>
      <c r="DL855" s="276"/>
      <c r="DM855" s="277"/>
      <c r="DN855" s="276"/>
      <c r="DO855" s="276"/>
      <c r="DP855" s="277"/>
      <c r="DQ855" s="276"/>
      <c r="DR855" s="276"/>
      <c r="DS855" s="276"/>
      <c r="DT855" s="276"/>
      <c r="DU855" s="276"/>
      <c r="DV855" s="276"/>
      <c r="DW855" s="276"/>
      <c r="DX855" s="276"/>
      <c r="DY855" s="276"/>
      <c r="DZ855" s="276"/>
      <c r="EA855" s="276"/>
      <c r="EB855" s="276"/>
      <c r="EC855" s="276"/>
      <c r="ED855" s="276"/>
      <c r="EE855" s="276"/>
      <c r="EF855" s="276"/>
      <c r="EG855" s="276"/>
      <c r="EH855" s="276"/>
      <c r="EI855" s="276"/>
      <c r="EJ855" s="276"/>
      <c r="EK855" s="276"/>
      <c r="EL855" s="276"/>
      <c r="EM855" s="276"/>
      <c r="EN855" s="276"/>
      <c r="EO855" s="276"/>
      <c r="EP855" s="276"/>
      <c r="EQ855" s="276"/>
      <c r="ER855" s="276"/>
      <c r="ES855" s="276"/>
      <c r="ET855" s="276"/>
    </row>
    <row r="856" spans="41:150" x14ac:dyDescent="0.25">
      <c r="AO856" s="276"/>
      <c r="AP856" s="276"/>
      <c r="BS856" s="276"/>
      <c r="BT856" s="277"/>
      <c r="BU856" s="276"/>
      <c r="BV856" s="277"/>
      <c r="BW856" s="276"/>
      <c r="BX856" s="277"/>
      <c r="BY856" s="276"/>
      <c r="BZ856" s="276"/>
      <c r="CA856" s="277"/>
      <c r="CB856" s="276"/>
      <c r="CC856" s="276"/>
      <c r="CD856" s="276"/>
      <c r="CE856" s="276"/>
      <c r="CF856" s="276"/>
      <c r="CG856" s="276"/>
      <c r="CH856" s="276"/>
      <c r="CI856" s="277"/>
      <c r="CJ856" s="276"/>
      <c r="CK856" s="277"/>
      <c r="CL856" s="276"/>
      <c r="CM856" s="277"/>
      <c r="CN856" s="276"/>
      <c r="CO856" s="277"/>
      <c r="CP856" s="276"/>
      <c r="CQ856" s="277"/>
      <c r="CR856" s="276"/>
      <c r="CS856" s="276"/>
      <c r="CT856" s="277"/>
      <c r="CU856" s="276"/>
      <c r="CV856" s="276"/>
      <c r="CW856" s="277"/>
      <c r="CX856" s="276"/>
      <c r="CY856" s="276"/>
      <c r="CZ856" s="276"/>
      <c r="DA856" s="276"/>
      <c r="DB856" s="277"/>
      <c r="DC856" s="276"/>
      <c r="DD856" s="276"/>
      <c r="DE856" s="277"/>
      <c r="DF856" s="276"/>
      <c r="DG856" s="276"/>
      <c r="DH856" s="277"/>
      <c r="DI856" s="276"/>
      <c r="DJ856" s="276"/>
      <c r="DK856" s="276"/>
      <c r="DL856" s="276"/>
      <c r="DM856" s="277"/>
      <c r="DN856" s="276"/>
      <c r="DO856" s="276"/>
      <c r="DP856" s="277"/>
      <c r="DQ856" s="276"/>
      <c r="DR856" s="276"/>
      <c r="DS856" s="276"/>
      <c r="DT856" s="276"/>
      <c r="DU856" s="276"/>
      <c r="DV856" s="276"/>
      <c r="DW856" s="276"/>
      <c r="DX856" s="276"/>
      <c r="DY856" s="276"/>
      <c r="DZ856" s="276"/>
      <c r="EA856" s="276"/>
      <c r="EB856" s="276"/>
      <c r="EC856" s="276"/>
      <c r="ED856" s="276"/>
      <c r="EE856" s="276"/>
      <c r="EF856" s="276"/>
      <c r="EG856" s="276"/>
      <c r="EH856" s="276"/>
      <c r="EI856" s="276"/>
      <c r="EJ856" s="276"/>
      <c r="EK856" s="276"/>
      <c r="EL856" s="276"/>
      <c r="EM856" s="276"/>
      <c r="EN856" s="276"/>
      <c r="EO856" s="276"/>
      <c r="EP856" s="276"/>
      <c r="EQ856" s="276"/>
      <c r="ER856" s="276"/>
      <c r="ES856" s="276"/>
      <c r="ET856" s="276"/>
    </row>
    <row r="857" spans="41:150" x14ac:dyDescent="0.25">
      <c r="AO857" s="276"/>
      <c r="AP857" s="276"/>
      <c r="BS857" s="276"/>
      <c r="BT857" s="277"/>
      <c r="BU857" s="276"/>
      <c r="BV857" s="277"/>
      <c r="BW857" s="276"/>
      <c r="BX857" s="277"/>
      <c r="BY857" s="276"/>
      <c r="BZ857" s="276"/>
      <c r="CA857" s="277"/>
      <c r="CB857" s="276"/>
      <c r="CC857" s="276"/>
      <c r="CD857" s="276"/>
      <c r="CE857" s="276"/>
      <c r="CF857" s="276"/>
      <c r="CG857" s="276"/>
      <c r="CH857" s="276"/>
      <c r="CI857" s="277"/>
      <c r="CJ857" s="276"/>
      <c r="CK857" s="277"/>
      <c r="CL857" s="276"/>
      <c r="CM857" s="277"/>
      <c r="CN857" s="276"/>
      <c r="CO857" s="277"/>
      <c r="CP857" s="276"/>
      <c r="CQ857" s="277"/>
      <c r="CR857" s="276"/>
      <c r="CS857" s="276"/>
      <c r="CT857" s="277"/>
      <c r="CU857" s="276"/>
      <c r="CV857" s="276"/>
      <c r="CW857" s="277"/>
      <c r="CX857" s="276"/>
      <c r="CY857" s="276"/>
      <c r="CZ857" s="276"/>
      <c r="DA857" s="276"/>
      <c r="DB857" s="277"/>
      <c r="DC857" s="276"/>
      <c r="DD857" s="276"/>
      <c r="DE857" s="277"/>
      <c r="DF857" s="276"/>
      <c r="DG857" s="276"/>
      <c r="DH857" s="277"/>
      <c r="DI857" s="276"/>
      <c r="DJ857" s="276"/>
      <c r="DK857" s="276"/>
      <c r="DL857" s="276"/>
      <c r="DM857" s="277"/>
      <c r="DN857" s="276"/>
      <c r="DO857" s="276"/>
      <c r="DP857" s="277"/>
      <c r="DQ857" s="276"/>
      <c r="DR857" s="276"/>
      <c r="DS857" s="276"/>
      <c r="DT857" s="276"/>
      <c r="DU857" s="276"/>
      <c r="DV857" s="276"/>
      <c r="DW857" s="276"/>
      <c r="DX857" s="276"/>
      <c r="DY857" s="276"/>
      <c r="DZ857" s="276"/>
      <c r="EA857" s="276"/>
      <c r="EB857" s="276"/>
      <c r="EC857" s="276"/>
      <c r="ED857" s="276"/>
      <c r="EE857" s="276"/>
      <c r="EF857" s="276"/>
      <c r="EG857" s="276"/>
      <c r="EH857" s="276"/>
      <c r="EI857" s="276"/>
      <c r="EJ857" s="276"/>
      <c r="EK857" s="276"/>
      <c r="EL857" s="276"/>
      <c r="EM857" s="276"/>
      <c r="EN857" s="276"/>
      <c r="EO857" s="276"/>
      <c r="EP857" s="276"/>
      <c r="EQ857" s="276"/>
      <c r="ER857" s="276"/>
      <c r="ES857" s="276"/>
      <c r="ET857" s="276"/>
    </row>
    <row r="858" spans="41:150" x14ac:dyDescent="0.25">
      <c r="AO858" s="276"/>
      <c r="AP858" s="276"/>
      <c r="BS858" s="276"/>
      <c r="BT858" s="277"/>
      <c r="BU858" s="276"/>
      <c r="BV858" s="277"/>
      <c r="BW858" s="276"/>
      <c r="BX858" s="277"/>
      <c r="BY858" s="276"/>
      <c r="BZ858" s="276"/>
      <c r="CA858" s="277"/>
      <c r="CB858" s="276"/>
      <c r="CC858" s="276"/>
      <c r="CD858" s="276"/>
      <c r="CE858" s="276"/>
      <c r="CF858" s="276"/>
      <c r="CG858" s="276"/>
      <c r="CH858" s="276"/>
      <c r="CI858" s="277"/>
      <c r="CJ858" s="276"/>
      <c r="CK858" s="277"/>
      <c r="CL858" s="276"/>
      <c r="CM858" s="277"/>
      <c r="CN858" s="276"/>
      <c r="CO858" s="277"/>
      <c r="CP858" s="276"/>
      <c r="CQ858" s="277"/>
      <c r="CR858" s="276"/>
      <c r="CS858" s="276"/>
      <c r="CT858" s="277"/>
      <c r="CU858" s="276"/>
      <c r="CV858" s="276"/>
      <c r="CW858" s="277"/>
      <c r="CX858" s="276"/>
      <c r="CY858" s="276"/>
      <c r="CZ858" s="276"/>
      <c r="DA858" s="276"/>
      <c r="DB858" s="277"/>
      <c r="DC858" s="276"/>
      <c r="DD858" s="276"/>
      <c r="DE858" s="277"/>
      <c r="DF858" s="276"/>
      <c r="DG858" s="276"/>
      <c r="DH858" s="277"/>
      <c r="DI858" s="276"/>
      <c r="DJ858" s="276"/>
      <c r="DK858" s="276"/>
      <c r="DL858" s="276"/>
      <c r="DM858" s="277"/>
      <c r="DN858" s="276"/>
      <c r="DO858" s="276"/>
      <c r="DP858" s="277"/>
      <c r="DQ858" s="276"/>
      <c r="DR858" s="276"/>
      <c r="DS858" s="276"/>
      <c r="DT858" s="276"/>
      <c r="DU858" s="276"/>
      <c r="DV858" s="276"/>
      <c r="DW858" s="276"/>
      <c r="DX858" s="276"/>
      <c r="DY858" s="276"/>
      <c r="DZ858" s="276"/>
      <c r="EA858" s="276"/>
      <c r="EB858" s="276"/>
      <c r="EC858" s="276"/>
      <c r="ED858" s="276"/>
      <c r="EE858" s="276"/>
      <c r="EF858" s="276"/>
      <c r="EG858" s="276"/>
      <c r="EH858" s="276"/>
      <c r="EI858" s="276"/>
      <c r="EJ858" s="276"/>
      <c r="EK858" s="276"/>
      <c r="EL858" s="276"/>
      <c r="EM858" s="276"/>
      <c r="EN858" s="276"/>
      <c r="EO858" s="276"/>
      <c r="EP858" s="276"/>
      <c r="EQ858" s="276"/>
      <c r="ER858" s="276"/>
      <c r="ES858" s="276"/>
      <c r="ET858" s="276"/>
    </row>
    <row r="859" spans="41:150" x14ac:dyDescent="0.25">
      <c r="AO859" s="276"/>
      <c r="AP859" s="276"/>
      <c r="BS859" s="276"/>
      <c r="BT859" s="277"/>
      <c r="BU859" s="276"/>
      <c r="BV859" s="277"/>
      <c r="BW859" s="276"/>
      <c r="BX859" s="277"/>
      <c r="BY859" s="276"/>
      <c r="BZ859" s="276"/>
      <c r="CA859" s="277"/>
      <c r="CB859" s="276"/>
      <c r="CC859" s="276"/>
      <c r="CD859" s="276"/>
      <c r="CE859" s="276"/>
      <c r="CF859" s="276"/>
      <c r="CG859" s="276"/>
      <c r="CH859" s="276"/>
      <c r="CI859" s="277"/>
      <c r="CJ859" s="276"/>
      <c r="CK859" s="277"/>
      <c r="CL859" s="276"/>
      <c r="CM859" s="277"/>
      <c r="CN859" s="276"/>
      <c r="CO859" s="277"/>
      <c r="CP859" s="276"/>
      <c r="CQ859" s="277"/>
      <c r="CR859" s="276"/>
      <c r="CS859" s="276"/>
      <c r="CT859" s="277"/>
      <c r="CU859" s="276"/>
      <c r="CV859" s="276"/>
      <c r="CW859" s="277"/>
      <c r="CX859" s="276"/>
      <c r="CY859" s="276"/>
      <c r="CZ859" s="276"/>
      <c r="DA859" s="276"/>
      <c r="DB859" s="277"/>
      <c r="DC859" s="276"/>
      <c r="DD859" s="276"/>
      <c r="DE859" s="277"/>
      <c r="DF859" s="276"/>
      <c r="DG859" s="276"/>
      <c r="DH859" s="277"/>
      <c r="DI859" s="276"/>
      <c r="DJ859" s="276"/>
      <c r="DK859" s="276"/>
      <c r="DL859" s="276"/>
      <c r="DM859" s="277"/>
      <c r="DN859" s="276"/>
      <c r="DO859" s="276"/>
      <c r="DP859" s="277"/>
      <c r="DQ859" s="276"/>
      <c r="DR859" s="276"/>
      <c r="DS859" s="276"/>
      <c r="DT859" s="276"/>
      <c r="DU859" s="276"/>
      <c r="DV859" s="276"/>
      <c r="DW859" s="276"/>
      <c r="DX859" s="276"/>
      <c r="DY859" s="276"/>
      <c r="DZ859" s="276"/>
      <c r="EA859" s="276"/>
      <c r="EB859" s="276"/>
      <c r="EC859" s="276"/>
      <c r="ED859" s="276"/>
      <c r="EE859" s="276"/>
      <c r="EF859" s="276"/>
      <c r="EG859" s="276"/>
      <c r="EH859" s="276"/>
      <c r="EI859" s="276"/>
      <c r="EJ859" s="276"/>
      <c r="EK859" s="276"/>
      <c r="EL859" s="276"/>
      <c r="EM859" s="276"/>
      <c r="EN859" s="276"/>
      <c r="EO859" s="276"/>
      <c r="EP859" s="276"/>
      <c r="EQ859" s="276"/>
      <c r="ER859" s="276"/>
      <c r="ES859" s="276"/>
      <c r="ET859" s="276"/>
    </row>
    <row r="860" spans="41:150" x14ac:dyDescent="0.25">
      <c r="AO860" s="276"/>
      <c r="AP860" s="276"/>
      <c r="BS860" s="276"/>
      <c r="BT860" s="277"/>
      <c r="BU860" s="276"/>
      <c r="BV860" s="277"/>
      <c r="BW860" s="276"/>
      <c r="BX860" s="277"/>
      <c r="BY860" s="276"/>
      <c r="BZ860" s="276"/>
      <c r="CA860" s="277"/>
      <c r="CB860" s="276"/>
      <c r="CC860" s="276"/>
      <c r="CD860" s="276"/>
      <c r="CE860" s="276"/>
      <c r="CF860" s="276"/>
      <c r="CG860" s="276"/>
      <c r="CH860" s="276"/>
      <c r="CI860" s="277"/>
      <c r="CJ860" s="276"/>
      <c r="CK860" s="277"/>
      <c r="CL860" s="276"/>
      <c r="CM860" s="277"/>
      <c r="CN860" s="276"/>
      <c r="CO860" s="277"/>
      <c r="CP860" s="276"/>
      <c r="CQ860" s="277"/>
      <c r="CR860" s="276"/>
      <c r="CS860" s="276"/>
      <c r="CT860" s="277"/>
      <c r="CU860" s="276"/>
      <c r="CV860" s="276"/>
      <c r="CW860" s="277"/>
      <c r="CX860" s="276"/>
      <c r="CY860" s="276"/>
      <c r="CZ860" s="276"/>
      <c r="DA860" s="276"/>
      <c r="DB860" s="277"/>
      <c r="DC860" s="276"/>
      <c r="DD860" s="276"/>
      <c r="DE860" s="277"/>
      <c r="DF860" s="276"/>
      <c r="DG860" s="276"/>
      <c r="DH860" s="277"/>
      <c r="DI860" s="276"/>
      <c r="DJ860" s="276"/>
      <c r="DK860" s="276"/>
      <c r="DL860" s="276"/>
      <c r="DM860" s="277"/>
      <c r="DN860" s="276"/>
      <c r="DO860" s="276"/>
      <c r="DP860" s="277"/>
      <c r="DQ860" s="276"/>
      <c r="DR860" s="276"/>
      <c r="DS860" s="276"/>
      <c r="DT860" s="276"/>
      <c r="DU860" s="276"/>
      <c r="DV860" s="276"/>
      <c r="DW860" s="276"/>
      <c r="DX860" s="276"/>
      <c r="DY860" s="276"/>
      <c r="DZ860" s="276"/>
      <c r="EA860" s="276"/>
      <c r="EB860" s="276"/>
      <c r="EC860" s="276"/>
      <c r="ED860" s="276"/>
      <c r="EE860" s="276"/>
      <c r="EF860" s="276"/>
      <c r="EG860" s="276"/>
      <c r="EH860" s="276"/>
      <c r="EI860" s="276"/>
      <c r="EJ860" s="276"/>
      <c r="EK860" s="276"/>
      <c r="EL860" s="276"/>
      <c r="EM860" s="276"/>
      <c r="EN860" s="276"/>
      <c r="EO860" s="276"/>
      <c r="EP860" s="276"/>
      <c r="EQ860" s="276"/>
      <c r="ER860" s="276"/>
      <c r="ES860" s="276"/>
      <c r="ET860" s="276"/>
    </row>
    <row r="861" spans="41:150" x14ac:dyDescent="0.25">
      <c r="AO861" s="276"/>
      <c r="AP861" s="276"/>
      <c r="BS861" s="276"/>
      <c r="BT861" s="277"/>
      <c r="BU861" s="276"/>
      <c r="BV861" s="277"/>
      <c r="BW861" s="276"/>
      <c r="BX861" s="277"/>
      <c r="BY861" s="276"/>
      <c r="BZ861" s="276"/>
      <c r="CA861" s="277"/>
      <c r="CB861" s="276"/>
      <c r="CC861" s="276"/>
      <c r="CD861" s="276"/>
      <c r="CE861" s="276"/>
      <c r="CF861" s="276"/>
      <c r="CG861" s="276"/>
      <c r="CH861" s="276"/>
      <c r="CI861" s="277"/>
      <c r="CJ861" s="276"/>
      <c r="CK861" s="277"/>
      <c r="CL861" s="276"/>
      <c r="CM861" s="277"/>
      <c r="CN861" s="276"/>
      <c r="CO861" s="277"/>
      <c r="CP861" s="276"/>
      <c r="CQ861" s="277"/>
      <c r="CR861" s="276"/>
      <c r="CS861" s="276"/>
      <c r="CT861" s="277"/>
      <c r="CU861" s="276"/>
      <c r="CV861" s="276"/>
      <c r="CW861" s="277"/>
      <c r="CX861" s="276"/>
      <c r="CY861" s="276"/>
      <c r="CZ861" s="276"/>
      <c r="DA861" s="276"/>
      <c r="DB861" s="277"/>
      <c r="DC861" s="276"/>
      <c r="DD861" s="276"/>
      <c r="DE861" s="277"/>
      <c r="DF861" s="276"/>
      <c r="DG861" s="276"/>
      <c r="DH861" s="277"/>
      <c r="DI861" s="276"/>
      <c r="DJ861" s="276"/>
      <c r="DK861" s="276"/>
      <c r="DL861" s="276"/>
      <c r="DM861" s="277"/>
      <c r="DN861" s="276"/>
      <c r="DO861" s="276"/>
      <c r="DP861" s="277"/>
      <c r="DQ861" s="276"/>
      <c r="DR861" s="276"/>
      <c r="DS861" s="276"/>
      <c r="DT861" s="276"/>
      <c r="DU861" s="276"/>
      <c r="DV861" s="276"/>
      <c r="DW861" s="276"/>
      <c r="DX861" s="276"/>
      <c r="DY861" s="276"/>
      <c r="DZ861" s="276"/>
      <c r="EA861" s="276"/>
      <c r="EB861" s="276"/>
      <c r="EC861" s="276"/>
      <c r="ED861" s="276"/>
      <c r="EE861" s="276"/>
      <c r="EF861" s="276"/>
      <c r="EG861" s="276"/>
      <c r="EH861" s="276"/>
      <c r="EI861" s="276"/>
      <c r="EJ861" s="276"/>
      <c r="EK861" s="276"/>
      <c r="EL861" s="276"/>
      <c r="EM861" s="276"/>
      <c r="EN861" s="276"/>
      <c r="EO861" s="276"/>
      <c r="EP861" s="276"/>
      <c r="EQ861" s="276"/>
      <c r="ER861" s="276"/>
      <c r="ES861" s="276"/>
      <c r="ET861" s="276"/>
    </row>
    <row r="862" spans="41:150" x14ac:dyDescent="0.25">
      <c r="AO862" s="276"/>
      <c r="AP862" s="276"/>
      <c r="BS862" s="276"/>
      <c r="BT862" s="277"/>
      <c r="BU862" s="276"/>
      <c r="BV862" s="277"/>
      <c r="BW862" s="276"/>
      <c r="BX862" s="277"/>
      <c r="BY862" s="276"/>
      <c r="BZ862" s="276"/>
      <c r="CA862" s="277"/>
      <c r="CB862" s="276"/>
      <c r="CC862" s="276"/>
      <c r="CD862" s="276"/>
      <c r="CE862" s="276"/>
      <c r="CF862" s="276"/>
      <c r="CG862" s="276"/>
      <c r="CH862" s="276"/>
      <c r="CI862" s="277"/>
      <c r="CJ862" s="276"/>
      <c r="CK862" s="277"/>
      <c r="CL862" s="276"/>
      <c r="CM862" s="277"/>
      <c r="CN862" s="276"/>
      <c r="CO862" s="277"/>
      <c r="CP862" s="276"/>
      <c r="CQ862" s="277"/>
      <c r="CR862" s="276"/>
      <c r="CS862" s="276"/>
      <c r="CT862" s="277"/>
      <c r="CU862" s="276"/>
      <c r="CV862" s="276"/>
      <c r="CW862" s="277"/>
      <c r="CX862" s="276"/>
      <c r="CY862" s="276"/>
      <c r="CZ862" s="276"/>
      <c r="DA862" s="276"/>
      <c r="DB862" s="277"/>
      <c r="DC862" s="276"/>
      <c r="DD862" s="276"/>
      <c r="DE862" s="277"/>
      <c r="DF862" s="276"/>
      <c r="DG862" s="276"/>
      <c r="DH862" s="277"/>
      <c r="DI862" s="276"/>
      <c r="DJ862" s="276"/>
      <c r="DK862" s="276"/>
      <c r="DL862" s="276"/>
      <c r="DM862" s="277"/>
      <c r="DN862" s="276"/>
      <c r="DO862" s="276"/>
      <c r="DP862" s="277"/>
      <c r="DQ862" s="276"/>
      <c r="DR862" s="276"/>
      <c r="DS862" s="276"/>
      <c r="DT862" s="276"/>
      <c r="DU862" s="276"/>
      <c r="DV862" s="276"/>
      <c r="DW862" s="276"/>
      <c r="DX862" s="276"/>
      <c r="DY862" s="276"/>
      <c r="DZ862" s="276"/>
      <c r="EA862" s="276"/>
      <c r="EB862" s="276"/>
      <c r="EC862" s="276"/>
      <c r="ED862" s="276"/>
      <c r="EE862" s="276"/>
      <c r="EF862" s="276"/>
      <c r="EG862" s="276"/>
      <c r="EH862" s="276"/>
      <c r="EI862" s="276"/>
      <c r="EJ862" s="276"/>
      <c r="EK862" s="276"/>
      <c r="EL862" s="276"/>
      <c r="EM862" s="276"/>
      <c r="EN862" s="276"/>
      <c r="EO862" s="276"/>
      <c r="EP862" s="276"/>
      <c r="EQ862" s="276"/>
      <c r="ER862" s="276"/>
      <c r="ES862" s="276"/>
      <c r="ET862" s="276"/>
    </row>
    <row r="863" spans="41:150" x14ac:dyDescent="0.25">
      <c r="AO863" s="276"/>
      <c r="AP863" s="276"/>
      <c r="BS863" s="276"/>
      <c r="BT863" s="277"/>
      <c r="BU863" s="276"/>
      <c r="BV863" s="277"/>
      <c r="BW863" s="276"/>
      <c r="BX863" s="277"/>
      <c r="BY863" s="276"/>
      <c r="BZ863" s="276"/>
      <c r="CA863" s="277"/>
      <c r="CB863" s="276"/>
      <c r="CC863" s="276"/>
      <c r="CD863" s="276"/>
      <c r="CE863" s="276"/>
      <c r="CF863" s="276"/>
      <c r="CG863" s="276"/>
      <c r="CH863" s="276"/>
      <c r="CI863" s="277"/>
      <c r="CJ863" s="276"/>
      <c r="CK863" s="277"/>
      <c r="CL863" s="276"/>
      <c r="CM863" s="277"/>
      <c r="CN863" s="276"/>
      <c r="CO863" s="277"/>
      <c r="CP863" s="276"/>
      <c r="CQ863" s="277"/>
      <c r="CR863" s="276"/>
      <c r="CS863" s="276"/>
      <c r="CT863" s="277"/>
      <c r="CU863" s="276"/>
      <c r="CV863" s="276"/>
      <c r="CW863" s="277"/>
      <c r="CX863" s="276"/>
      <c r="CY863" s="276"/>
      <c r="CZ863" s="276"/>
      <c r="DA863" s="276"/>
      <c r="DB863" s="277"/>
      <c r="DC863" s="276"/>
      <c r="DD863" s="276"/>
      <c r="DE863" s="277"/>
      <c r="DF863" s="276"/>
      <c r="DG863" s="276"/>
      <c r="DH863" s="277"/>
      <c r="DI863" s="276"/>
      <c r="DJ863" s="276"/>
      <c r="DK863" s="276"/>
      <c r="DL863" s="276"/>
      <c r="DM863" s="277"/>
      <c r="DN863" s="276"/>
      <c r="DO863" s="276"/>
      <c r="DP863" s="277"/>
      <c r="DQ863" s="276"/>
      <c r="DR863" s="276"/>
      <c r="DS863" s="276"/>
      <c r="DT863" s="276"/>
      <c r="DU863" s="276"/>
      <c r="DV863" s="276"/>
      <c r="DW863" s="276"/>
      <c r="DX863" s="276"/>
      <c r="DY863" s="276"/>
      <c r="DZ863" s="276"/>
      <c r="EA863" s="276"/>
      <c r="EB863" s="276"/>
      <c r="EC863" s="276"/>
      <c r="ED863" s="276"/>
      <c r="EE863" s="276"/>
      <c r="EF863" s="276"/>
      <c r="EG863" s="276"/>
      <c r="EH863" s="276"/>
      <c r="EI863" s="276"/>
      <c r="EJ863" s="276"/>
      <c r="EK863" s="276"/>
      <c r="EL863" s="276"/>
      <c r="EM863" s="276"/>
      <c r="EN863" s="276"/>
      <c r="EO863" s="276"/>
      <c r="EP863" s="276"/>
      <c r="EQ863" s="276"/>
      <c r="ER863" s="276"/>
      <c r="ES863" s="276"/>
      <c r="ET863" s="276"/>
    </row>
    <row r="864" spans="41:150" x14ac:dyDescent="0.25">
      <c r="AO864" s="276"/>
      <c r="AP864" s="276"/>
      <c r="BS864" s="276"/>
      <c r="BT864" s="277"/>
      <c r="BU864" s="276"/>
      <c r="BV864" s="277"/>
      <c r="BW864" s="276"/>
      <c r="BX864" s="277"/>
      <c r="BY864" s="276"/>
      <c r="BZ864" s="276"/>
      <c r="CA864" s="277"/>
      <c r="CB864" s="276"/>
      <c r="CC864" s="276"/>
      <c r="CD864" s="276"/>
      <c r="CE864" s="276"/>
      <c r="CF864" s="276"/>
      <c r="CG864" s="276"/>
      <c r="CH864" s="276"/>
      <c r="CI864" s="277"/>
      <c r="CJ864" s="276"/>
      <c r="CK864" s="277"/>
      <c r="CL864" s="276"/>
      <c r="CM864" s="277"/>
      <c r="CN864" s="276"/>
      <c r="CO864" s="277"/>
      <c r="CP864" s="276"/>
      <c r="CQ864" s="277"/>
      <c r="CR864" s="276"/>
      <c r="CS864" s="276"/>
      <c r="CT864" s="277"/>
      <c r="CU864" s="276"/>
      <c r="CV864" s="276"/>
      <c r="CW864" s="277"/>
      <c r="CX864" s="276"/>
      <c r="CY864" s="276"/>
      <c r="CZ864" s="276"/>
      <c r="DA864" s="276"/>
      <c r="DB864" s="277"/>
      <c r="DC864" s="276"/>
      <c r="DD864" s="276"/>
      <c r="DE864" s="277"/>
      <c r="DF864" s="276"/>
      <c r="DG864" s="276"/>
      <c r="DH864" s="277"/>
      <c r="DI864" s="276"/>
      <c r="DJ864" s="276"/>
      <c r="DK864" s="276"/>
      <c r="DL864" s="276"/>
      <c r="DM864" s="277"/>
      <c r="DN864" s="276"/>
      <c r="DO864" s="276"/>
      <c r="DP864" s="277"/>
      <c r="DQ864" s="276"/>
      <c r="DR864" s="276"/>
      <c r="DS864" s="276"/>
      <c r="DT864" s="276"/>
      <c r="DU864" s="276"/>
      <c r="DV864" s="276"/>
      <c r="DW864" s="276"/>
      <c r="DX864" s="276"/>
      <c r="DY864" s="276"/>
      <c r="DZ864" s="276"/>
      <c r="EA864" s="276"/>
      <c r="EB864" s="276"/>
      <c r="EC864" s="276"/>
      <c r="ED864" s="276"/>
      <c r="EE864" s="276"/>
      <c r="EF864" s="276"/>
      <c r="EG864" s="276"/>
      <c r="EH864" s="276"/>
      <c r="EI864" s="276"/>
      <c r="EJ864" s="276"/>
      <c r="EK864" s="276"/>
      <c r="EL864" s="276"/>
      <c r="EM864" s="276"/>
      <c r="EN864" s="276"/>
      <c r="EO864" s="276"/>
      <c r="EP864" s="276"/>
      <c r="EQ864" s="276"/>
      <c r="ER864" s="276"/>
      <c r="ES864" s="276"/>
      <c r="ET864" s="276"/>
    </row>
    <row r="865" spans="41:150" x14ac:dyDescent="0.25">
      <c r="AO865" s="276"/>
      <c r="AP865" s="276"/>
      <c r="BS865" s="276"/>
      <c r="BT865" s="277"/>
      <c r="BU865" s="276"/>
      <c r="BV865" s="277"/>
      <c r="BW865" s="276"/>
      <c r="BX865" s="277"/>
      <c r="BY865" s="276"/>
      <c r="BZ865" s="276"/>
      <c r="CA865" s="277"/>
      <c r="CB865" s="276"/>
      <c r="CC865" s="276"/>
      <c r="CD865" s="276"/>
      <c r="CE865" s="276"/>
      <c r="CF865" s="276"/>
      <c r="CG865" s="276"/>
      <c r="CH865" s="276"/>
      <c r="CI865" s="277"/>
      <c r="CJ865" s="276"/>
      <c r="CK865" s="277"/>
      <c r="CL865" s="276"/>
      <c r="CM865" s="277"/>
      <c r="CN865" s="276"/>
      <c r="CO865" s="277"/>
      <c r="CP865" s="276"/>
      <c r="CQ865" s="277"/>
      <c r="CR865" s="276"/>
      <c r="CS865" s="276"/>
      <c r="CT865" s="277"/>
      <c r="CU865" s="276"/>
      <c r="CV865" s="276"/>
      <c r="CW865" s="277"/>
      <c r="CX865" s="276"/>
      <c r="CY865" s="276"/>
      <c r="CZ865" s="276"/>
      <c r="DA865" s="276"/>
      <c r="DB865" s="277"/>
      <c r="DC865" s="276"/>
      <c r="DD865" s="276"/>
      <c r="DE865" s="277"/>
      <c r="DF865" s="276"/>
      <c r="DG865" s="276"/>
      <c r="DH865" s="277"/>
      <c r="DI865" s="276"/>
      <c r="DJ865" s="276"/>
      <c r="DK865" s="276"/>
      <c r="DL865" s="276"/>
      <c r="DM865" s="277"/>
      <c r="DN865" s="276"/>
      <c r="DO865" s="276"/>
      <c r="DP865" s="277"/>
      <c r="DQ865" s="276"/>
      <c r="DR865" s="276"/>
      <c r="DS865" s="276"/>
      <c r="DT865" s="276"/>
      <c r="DU865" s="276"/>
      <c r="DV865" s="276"/>
      <c r="DW865" s="276"/>
      <c r="DX865" s="276"/>
      <c r="DY865" s="276"/>
      <c r="DZ865" s="276"/>
      <c r="EA865" s="276"/>
      <c r="EB865" s="276"/>
      <c r="EC865" s="276"/>
      <c r="ED865" s="276"/>
      <c r="EE865" s="276"/>
      <c r="EF865" s="276"/>
      <c r="EG865" s="276"/>
      <c r="EH865" s="276"/>
      <c r="EI865" s="276"/>
      <c r="EJ865" s="276"/>
      <c r="EK865" s="276"/>
      <c r="EL865" s="276"/>
      <c r="EM865" s="276"/>
      <c r="EN865" s="276"/>
      <c r="EO865" s="276"/>
      <c r="EP865" s="276"/>
      <c r="EQ865" s="276"/>
      <c r="ER865" s="276"/>
      <c r="ES865" s="276"/>
      <c r="ET865" s="276"/>
    </row>
    <row r="866" spans="41:150" x14ac:dyDescent="0.25">
      <c r="AO866" s="276"/>
      <c r="AP866" s="276"/>
      <c r="BS866" s="276"/>
      <c r="BT866" s="277"/>
      <c r="BU866" s="276"/>
      <c r="BV866" s="277"/>
      <c r="BW866" s="276"/>
      <c r="BX866" s="277"/>
      <c r="BY866" s="276"/>
      <c r="BZ866" s="276"/>
      <c r="CA866" s="277"/>
      <c r="CB866" s="276"/>
      <c r="CC866" s="276"/>
      <c r="CD866" s="276"/>
      <c r="CE866" s="276"/>
      <c r="CF866" s="276"/>
      <c r="CG866" s="276"/>
      <c r="CH866" s="276"/>
      <c r="CI866" s="277"/>
      <c r="CJ866" s="276"/>
      <c r="CK866" s="277"/>
      <c r="CL866" s="276"/>
      <c r="CM866" s="277"/>
      <c r="CN866" s="276"/>
      <c r="CO866" s="277"/>
      <c r="CP866" s="276"/>
      <c r="CQ866" s="277"/>
      <c r="CR866" s="276"/>
      <c r="CS866" s="276"/>
      <c r="CT866" s="277"/>
      <c r="CU866" s="276"/>
      <c r="CV866" s="276"/>
      <c r="CW866" s="277"/>
      <c r="CX866" s="276"/>
      <c r="CY866" s="276"/>
      <c r="CZ866" s="276"/>
      <c r="DA866" s="276"/>
      <c r="DB866" s="277"/>
      <c r="DC866" s="276"/>
      <c r="DD866" s="276"/>
      <c r="DE866" s="277"/>
      <c r="DF866" s="276"/>
      <c r="DG866" s="276"/>
      <c r="DH866" s="277"/>
      <c r="DI866" s="276"/>
      <c r="DJ866" s="276"/>
      <c r="DK866" s="276"/>
      <c r="DL866" s="276"/>
      <c r="DM866" s="277"/>
      <c r="DN866" s="276"/>
      <c r="DO866" s="276"/>
      <c r="DP866" s="277"/>
      <c r="DQ866" s="276"/>
      <c r="DR866" s="276"/>
      <c r="DS866" s="276"/>
      <c r="DT866" s="276"/>
      <c r="DU866" s="276"/>
      <c r="DV866" s="276"/>
      <c r="DW866" s="276"/>
      <c r="DX866" s="276"/>
      <c r="DY866" s="276"/>
      <c r="DZ866" s="276"/>
      <c r="EA866" s="276"/>
      <c r="EB866" s="276"/>
      <c r="EC866" s="276"/>
      <c r="ED866" s="276"/>
      <c r="EE866" s="276"/>
      <c r="EF866" s="276"/>
      <c r="EG866" s="276"/>
      <c r="EH866" s="276"/>
      <c r="EI866" s="276"/>
      <c r="EJ866" s="276"/>
      <c r="EK866" s="276"/>
      <c r="EL866" s="276"/>
      <c r="EM866" s="276"/>
      <c r="EN866" s="276"/>
      <c r="EO866" s="276"/>
      <c r="EP866" s="276"/>
      <c r="EQ866" s="276"/>
      <c r="ER866" s="276"/>
      <c r="ES866" s="276"/>
      <c r="ET866" s="276"/>
    </row>
    <row r="867" spans="41:150" x14ac:dyDescent="0.25">
      <c r="AO867" s="276"/>
      <c r="AP867" s="276"/>
      <c r="BS867" s="276"/>
      <c r="BT867" s="277"/>
      <c r="BU867" s="276"/>
      <c r="BV867" s="277"/>
      <c r="BW867" s="276"/>
      <c r="BX867" s="277"/>
      <c r="BY867" s="276"/>
      <c r="BZ867" s="276"/>
      <c r="CA867" s="277"/>
      <c r="CB867" s="276"/>
      <c r="CC867" s="276"/>
      <c r="CD867" s="276"/>
      <c r="CE867" s="276"/>
      <c r="CF867" s="276"/>
      <c r="CG867" s="276"/>
      <c r="CH867" s="276"/>
      <c r="CI867" s="277"/>
      <c r="CJ867" s="276"/>
      <c r="CK867" s="277"/>
      <c r="CL867" s="276"/>
      <c r="CM867" s="277"/>
      <c r="CN867" s="276"/>
      <c r="CO867" s="277"/>
      <c r="CP867" s="276"/>
      <c r="CQ867" s="277"/>
      <c r="CR867" s="276"/>
      <c r="CS867" s="276"/>
      <c r="CT867" s="277"/>
      <c r="CU867" s="276"/>
      <c r="CV867" s="276"/>
      <c r="CW867" s="277"/>
      <c r="CX867" s="276"/>
      <c r="CY867" s="276"/>
      <c r="CZ867" s="276"/>
      <c r="DA867" s="276"/>
      <c r="DB867" s="277"/>
      <c r="DC867" s="276"/>
      <c r="DD867" s="276"/>
      <c r="DE867" s="277"/>
      <c r="DF867" s="276"/>
      <c r="DG867" s="276"/>
      <c r="DH867" s="277"/>
      <c r="DI867" s="276"/>
      <c r="DJ867" s="276"/>
      <c r="DK867" s="276"/>
      <c r="DL867" s="276"/>
      <c r="DM867" s="277"/>
      <c r="DN867" s="276"/>
      <c r="DO867" s="276"/>
      <c r="DP867" s="277"/>
      <c r="DQ867" s="276"/>
      <c r="DR867" s="276"/>
      <c r="DS867" s="276"/>
      <c r="DT867" s="276"/>
      <c r="DU867" s="276"/>
      <c r="DV867" s="276"/>
      <c r="DW867" s="276"/>
      <c r="DX867" s="276"/>
      <c r="DY867" s="276"/>
      <c r="DZ867" s="276"/>
      <c r="EA867" s="276"/>
      <c r="EB867" s="276"/>
      <c r="EC867" s="276"/>
      <c r="ED867" s="276"/>
      <c r="EE867" s="276"/>
      <c r="EF867" s="276"/>
      <c r="EG867" s="276"/>
      <c r="EH867" s="276"/>
      <c r="EI867" s="276"/>
      <c r="EJ867" s="276"/>
      <c r="EK867" s="276"/>
      <c r="EL867" s="276"/>
      <c r="EM867" s="276"/>
      <c r="EN867" s="276"/>
      <c r="EO867" s="276"/>
      <c r="EP867" s="276"/>
      <c r="EQ867" s="276"/>
      <c r="ER867" s="276"/>
      <c r="ES867" s="276"/>
      <c r="ET867" s="276"/>
    </row>
    <row r="868" spans="41:150" x14ac:dyDescent="0.25">
      <c r="AO868" s="276"/>
      <c r="AP868" s="276"/>
      <c r="BS868" s="276"/>
      <c r="BT868" s="277"/>
      <c r="BU868" s="276"/>
      <c r="BV868" s="277"/>
      <c r="BW868" s="276"/>
      <c r="BX868" s="277"/>
      <c r="BY868" s="276"/>
      <c r="BZ868" s="276"/>
      <c r="CA868" s="277"/>
      <c r="CB868" s="276"/>
      <c r="CC868" s="276"/>
      <c r="CD868" s="276"/>
      <c r="CE868" s="276"/>
      <c r="CF868" s="276"/>
      <c r="CG868" s="276"/>
      <c r="CH868" s="276"/>
      <c r="CI868" s="277"/>
      <c r="CJ868" s="276"/>
      <c r="CK868" s="277"/>
      <c r="CL868" s="276"/>
      <c r="CM868" s="277"/>
      <c r="CN868" s="276"/>
      <c r="CO868" s="277"/>
      <c r="CP868" s="276"/>
      <c r="CQ868" s="277"/>
      <c r="CR868" s="276"/>
      <c r="CS868" s="276"/>
      <c r="CT868" s="277"/>
      <c r="CU868" s="276"/>
      <c r="CV868" s="276"/>
      <c r="CW868" s="277"/>
      <c r="CX868" s="276"/>
      <c r="CY868" s="276"/>
      <c r="CZ868" s="276"/>
      <c r="DA868" s="276"/>
      <c r="DB868" s="277"/>
      <c r="DC868" s="276"/>
      <c r="DD868" s="276"/>
      <c r="DE868" s="277"/>
      <c r="DF868" s="276"/>
      <c r="DG868" s="276"/>
      <c r="DH868" s="277"/>
      <c r="DI868" s="276"/>
      <c r="DJ868" s="276"/>
      <c r="DK868" s="276"/>
      <c r="DL868" s="276"/>
      <c r="DM868" s="277"/>
      <c r="DN868" s="276"/>
      <c r="DO868" s="276"/>
      <c r="DP868" s="277"/>
      <c r="DQ868" s="276"/>
      <c r="DR868" s="276"/>
      <c r="DS868" s="276"/>
      <c r="DT868" s="276"/>
      <c r="DU868" s="276"/>
      <c r="DV868" s="276"/>
      <c r="DW868" s="276"/>
      <c r="DX868" s="276"/>
      <c r="DY868" s="276"/>
      <c r="DZ868" s="276"/>
      <c r="EA868" s="276"/>
      <c r="EB868" s="276"/>
      <c r="EC868" s="276"/>
      <c r="ED868" s="276"/>
      <c r="EE868" s="276"/>
      <c r="EF868" s="276"/>
      <c r="EG868" s="276"/>
      <c r="EH868" s="276"/>
      <c r="EI868" s="276"/>
      <c r="EJ868" s="276"/>
      <c r="EK868" s="276"/>
      <c r="EL868" s="276"/>
      <c r="EM868" s="276"/>
      <c r="EN868" s="276"/>
      <c r="EO868" s="276"/>
      <c r="EP868" s="276"/>
      <c r="EQ868" s="276"/>
      <c r="ER868" s="276"/>
      <c r="ES868" s="276"/>
      <c r="ET868" s="276"/>
    </row>
    <row r="869" spans="41:150" x14ac:dyDescent="0.25">
      <c r="AO869" s="276"/>
      <c r="AP869" s="276"/>
      <c r="BS869" s="276"/>
      <c r="BT869" s="277"/>
      <c r="BU869" s="276"/>
      <c r="BV869" s="277"/>
      <c r="BW869" s="276"/>
      <c r="BX869" s="277"/>
      <c r="BY869" s="276"/>
      <c r="BZ869" s="276"/>
      <c r="CA869" s="277"/>
      <c r="CB869" s="276"/>
      <c r="CC869" s="276"/>
      <c r="CD869" s="276"/>
      <c r="CE869" s="276"/>
      <c r="CF869" s="276"/>
      <c r="CG869" s="276"/>
      <c r="CH869" s="276"/>
      <c r="CI869" s="277"/>
      <c r="CJ869" s="276"/>
      <c r="CK869" s="277"/>
      <c r="CL869" s="276"/>
      <c r="CM869" s="277"/>
      <c r="CN869" s="276"/>
      <c r="CO869" s="277"/>
      <c r="CP869" s="276"/>
      <c r="CQ869" s="277"/>
      <c r="CR869" s="276"/>
      <c r="CS869" s="276"/>
      <c r="CT869" s="277"/>
      <c r="CU869" s="276"/>
      <c r="CV869" s="276"/>
      <c r="CW869" s="277"/>
      <c r="CX869" s="276"/>
      <c r="CY869" s="276"/>
      <c r="CZ869" s="276"/>
      <c r="DA869" s="276"/>
      <c r="DB869" s="277"/>
      <c r="DC869" s="276"/>
      <c r="DD869" s="276"/>
      <c r="DE869" s="277"/>
      <c r="DF869" s="276"/>
      <c r="DG869" s="276"/>
      <c r="DH869" s="277"/>
      <c r="DI869" s="276"/>
      <c r="DJ869" s="276"/>
      <c r="DK869" s="276"/>
      <c r="DL869" s="276"/>
      <c r="DM869" s="277"/>
      <c r="DN869" s="276"/>
      <c r="DO869" s="276"/>
      <c r="DP869" s="277"/>
      <c r="DQ869" s="276"/>
      <c r="DR869" s="276"/>
      <c r="DS869" s="276"/>
      <c r="DT869" s="276"/>
      <c r="DU869" s="276"/>
      <c r="DV869" s="276"/>
      <c r="DW869" s="276"/>
      <c r="DX869" s="276"/>
      <c r="DY869" s="276"/>
      <c r="DZ869" s="276"/>
      <c r="EA869" s="276"/>
      <c r="EB869" s="276"/>
      <c r="EC869" s="276"/>
      <c r="ED869" s="276"/>
      <c r="EE869" s="276"/>
      <c r="EF869" s="276"/>
      <c r="EG869" s="276"/>
      <c r="EH869" s="276"/>
      <c r="EI869" s="276"/>
      <c r="EJ869" s="276"/>
      <c r="EK869" s="276"/>
      <c r="EL869" s="276"/>
      <c r="EM869" s="276"/>
      <c r="EN869" s="276"/>
      <c r="EO869" s="276"/>
      <c r="EP869" s="276"/>
      <c r="EQ869" s="276"/>
      <c r="ER869" s="276"/>
      <c r="ES869" s="276"/>
      <c r="ET869" s="276"/>
    </row>
    <row r="870" spans="41:150" x14ac:dyDescent="0.25">
      <c r="AO870" s="276"/>
      <c r="AP870" s="276"/>
      <c r="BS870" s="276"/>
      <c r="BT870" s="277"/>
      <c r="BU870" s="276"/>
      <c r="BV870" s="277"/>
      <c r="BW870" s="276"/>
      <c r="BX870" s="277"/>
      <c r="BY870" s="276"/>
      <c r="BZ870" s="276"/>
      <c r="CA870" s="277"/>
      <c r="CB870" s="276"/>
      <c r="CC870" s="276"/>
      <c r="CD870" s="276"/>
      <c r="CE870" s="276"/>
      <c r="CF870" s="276"/>
      <c r="CG870" s="276"/>
      <c r="CH870" s="276"/>
      <c r="CI870" s="277"/>
      <c r="CJ870" s="276"/>
      <c r="CK870" s="277"/>
      <c r="CL870" s="276"/>
      <c r="CM870" s="277"/>
      <c r="CN870" s="276"/>
      <c r="CO870" s="277"/>
      <c r="CP870" s="276"/>
      <c r="CQ870" s="277"/>
      <c r="CR870" s="276"/>
      <c r="CS870" s="276"/>
      <c r="CT870" s="277"/>
      <c r="CU870" s="276"/>
      <c r="CV870" s="276"/>
      <c r="CW870" s="277"/>
      <c r="CX870" s="276"/>
      <c r="CY870" s="276"/>
      <c r="CZ870" s="276"/>
      <c r="DA870" s="276"/>
      <c r="DB870" s="277"/>
      <c r="DC870" s="276"/>
      <c r="DD870" s="276"/>
      <c r="DE870" s="277"/>
      <c r="DF870" s="276"/>
      <c r="DG870" s="276"/>
      <c r="DH870" s="277"/>
      <c r="DI870" s="276"/>
      <c r="DJ870" s="276"/>
      <c r="DK870" s="276"/>
      <c r="DL870" s="276"/>
      <c r="DM870" s="277"/>
      <c r="DN870" s="276"/>
      <c r="DO870" s="276"/>
      <c r="DP870" s="277"/>
      <c r="DQ870" s="276"/>
      <c r="DR870" s="276"/>
      <c r="DS870" s="276"/>
      <c r="DT870" s="276"/>
      <c r="DU870" s="276"/>
      <c r="DV870" s="276"/>
      <c r="DW870" s="276"/>
      <c r="DX870" s="276"/>
      <c r="DY870" s="276"/>
      <c r="DZ870" s="276"/>
      <c r="EA870" s="276"/>
      <c r="EB870" s="276"/>
      <c r="EC870" s="276"/>
      <c r="ED870" s="276"/>
      <c r="EE870" s="276"/>
      <c r="EF870" s="276"/>
      <c r="EG870" s="276"/>
      <c r="EH870" s="276"/>
      <c r="EI870" s="276"/>
      <c r="EJ870" s="276"/>
      <c r="EK870" s="276"/>
      <c r="EL870" s="276"/>
      <c r="EM870" s="276"/>
      <c r="EN870" s="276"/>
      <c r="EO870" s="276"/>
      <c r="EP870" s="276"/>
      <c r="EQ870" s="276"/>
      <c r="ER870" s="276"/>
      <c r="ES870" s="276"/>
      <c r="ET870" s="276"/>
    </row>
    <row r="871" spans="41:150" x14ac:dyDescent="0.25">
      <c r="AO871" s="276"/>
      <c r="AP871" s="276"/>
      <c r="BS871" s="276"/>
      <c r="BT871" s="277"/>
      <c r="BU871" s="276"/>
      <c r="BV871" s="277"/>
      <c r="BW871" s="276"/>
      <c r="BX871" s="277"/>
      <c r="BY871" s="276"/>
      <c r="BZ871" s="276"/>
      <c r="CA871" s="277"/>
      <c r="CB871" s="276"/>
      <c r="CC871" s="276"/>
      <c r="CD871" s="276"/>
      <c r="CE871" s="276"/>
      <c r="CF871" s="276"/>
      <c r="CG871" s="276"/>
      <c r="CH871" s="276"/>
      <c r="CI871" s="277"/>
      <c r="CJ871" s="276"/>
      <c r="CK871" s="277"/>
      <c r="CL871" s="276"/>
      <c r="CM871" s="277"/>
      <c r="CN871" s="276"/>
      <c r="CO871" s="277"/>
      <c r="CP871" s="276"/>
      <c r="CQ871" s="277"/>
      <c r="CR871" s="276"/>
      <c r="CS871" s="276"/>
      <c r="CT871" s="277"/>
      <c r="CU871" s="276"/>
      <c r="CV871" s="276"/>
      <c r="CW871" s="277"/>
      <c r="CX871" s="276"/>
      <c r="CY871" s="276"/>
      <c r="CZ871" s="276"/>
      <c r="DA871" s="276"/>
      <c r="DB871" s="277"/>
      <c r="DC871" s="276"/>
      <c r="DD871" s="276"/>
      <c r="DE871" s="277"/>
      <c r="DF871" s="276"/>
      <c r="DG871" s="276"/>
      <c r="DH871" s="277"/>
      <c r="DI871" s="276"/>
      <c r="DJ871" s="276"/>
      <c r="DK871" s="276"/>
      <c r="DL871" s="276"/>
      <c r="DM871" s="277"/>
      <c r="DN871" s="276"/>
      <c r="DO871" s="276"/>
      <c r="DP871" s="277"/>
      <c r="DQ871" s="276"/>
      <c r="DR871" s="276"/>
      <c r="DS871" s="276"/>
      <c r="DT871" s="276"/>
      <c r="DU871" s="276"/>
      <c r="DV871" s="276"/>
      <c r="DW871" s="276"/>
      <c r="DX871" s="276"/>
      <c r="DY871" s="276"/>
      <c r="DZ871" s="276"/>
      <c r="EA871" s="276"/>
      <c r="EB871" s="276"/>
      <c r="EC871" s="276"/>
      <c r="ED871" s="276"/>
      <c r="EE871" s="276"/>
      <c r="EF871" s="276"/>
      <c r="EG871" s="276"/>
      <c r="EH871" s="276"/>
      <c r="EI871" s="276"/>
      <c r="EJ871" s="276"/>
      <c r="EK871" s="276"/>
      <c r="EL871" s="276"/>
      <c r="EM871" s="276"/>
      <c r="EN871" s="276"/>
      <c r="EO871" s="276"/>
      <c r="EP871" s="276"/>
      <c r="EQ871" s="276"/>
      <c r="ER871" s="276"/>
      <c r="ES871" s="276"/>
      <c r="ET871" s="276"/>
    </row>
    <row r="872" spans="41:150" x14ac:dyDescent="0.25">
      <c r="AO872" s="276"/>
      <c r="AP872" s="276"/>
      <c r="BS872" s="276"/>
      <c r="BT872" s="277"/>
      <c r="BU872" s="276"/>
      <c r="BV872" s="277"/>
      <c r="BW872" s="276"/>
      <c r="BX872" s="277"/>
      <c r="BY872" s="276"/>
      <c r="BZ872" s="276"/>
      <c r="CA872" s="277"/>
      <c r="CB872" s="276"/>
      <c r="CC872" s="276"/>
      <c r="CD872" s="276"/>
      <c r="CE872" s="276"/>
      <c r="CF872" s="276"/>
      <c r="CG872" s="276"/>
      <c r="CH872" s="276"/>
      <c r="CI872" s="277"/>
      <c r="CJ872" s="276"/>
      <c r="CK872" s="277"/>
      <c r="CL872" s="276"/>
      <c r="CM872" s="277"/>
      <c r="CN872" s="276"/>
      <c r="CO872" s="277"/>
      <c r="CP872" s="276"/>
      <c r="CQ872" s="277"/>
      <c r="CR872" s="276"/>
      <c r="CS872" s="276"/>
      <c r="CT872" s="277"/>
      <c r="CU872" s="276"/>
      <c r="CV872" s="276"/>
      <c r="CW872" s="277"/>
      <c r="CX872" s="276"/>
      <c r="CY872" s="276"/>
      <c r="CZ872" s="276"/>
      <c r="DA872" s="276"/>
      <c r="DB872" s="277"/>
      <c r="DC872" s="276"/>
      <c r="DD872" s="276"/>
      <c r="DE872" s="277"/>
      <c r="DF872" s="276"/>
      <c r="DG872" s="276"/>
      <c r="DH872" s="277"/>
      <c r="DI872" s="276"/>
      <c r="DJ872" s="276"/>
      <c r="DK872" s="276"/>
      <c r="DL872" s="276"/>
      <c r="DM872" s="277"/>
      <c r="DN872" s="276"/>
      <c r="DO872" s="276"/>
      <c r="DP872" s="277"/>
      <c r="DQ872" s="276"/>
      <c r="DR872" s="276"/>
      <c r="DS872" s="276"/>
      <c r="DT872" s="276"/>
      <c r="DU872" s="276"/>
      <c r="DV872" s="276"/>
      <c r="DW872" s="276"/>
      <c r="DX872" s="276"/>
      <c r="DY872" s="276"/>
      <c r="DZ872" s="276"/>
      <c r="EA872" s="276"/>
      <c r="EB872" s="276"/>
      <c r="EC872" s="276"/>
      <c r="ED872" s="276"/>
      <c r="EE872" s="276"/>
      <c r="EF872" s="276"/>
      <c r="EG872" s="276"/>
      <c r="EH872" s="276"/>
      <c r="EI872" s="276"/>
      <c r="EJ872" s="276"/>
      <c r="EK872" s="276"/>
      <c r="EL872" s="276"/>
      <c r="EM872" s="276"/>
      <c r="EN872" s="276"/>
      <c r="EO872" s="276"/>
      <c r="EP872" s="276"/>
      <c r="EQ872" s="276"/>
      <c r="ER872" s="276"/>
      <c r="ES872" s="276"/>
      <c r="ET872" s="276"/>
    </row>
    <row r="873" spans="41:150" x14ac:dyDescent="0.25">
      <c r="AO873" s="276"/>
      <c r="AP873" s="276"/>
      <c r="BS873" s="276"/>
      <c r="BT873" s="277"/>
      <c r="BU873" s="276"/>
      <c r="BV873" s="277"/>
      <c r="BW873" s="276"/>
      <c r="BX873" s="277"/>
      <c r="BY873" s="276"/>
      <c r="BZ873" s="276"/>
      <c r="CA873" s="277"/>
      <c r="CB873" s="276"/>
      <c r="CC873" s="276"/>
      <c r="CD873" s="276"/>
      <c r="CE873" s="276"/>
      <c r="CF873" s="276"/>
      <c r="CG873" s="276"/>
      <c r="CH873" s="276"/>
      <c r="CI873" s="277"/>
      <c r="CJ873" s="276"/>
      <c r="CK873" s="277"/>
      <c r="CL873" s="276"/>
      <c r="CM873" s="277"/>
      <c r="CN873" s="276"/>
      <c r="CO873" s="277"/>
      <c r="CP873" s="276"/>
      <c r="CQ873" s="277"/>
      <c r="CR873" s="276"/>
      <c r="CS873" s="276"/>
      <c r="CT873" s="277"/>
      <c r="CU873" s="276"/>
      <c r="CV873" s="276"/>
      <c r="CW873" s="277"/>
      <c r="CX873" s="276"/>
      <c r="CY873" s="276"/>
      <c r="CZ873" s="276"/>
      <c r="DA873" s="276"/>
      <c r="DB873" s="277"/>
      <c r="DC873" s="276"/>
      <c r="DD873" s="276"/>
      <c r="DE873" s="277"/>
      <c r="DF873" s="276"/>
      <c r="DG873" s="276"/>
      <c r="DH873" s="277"/>
      <c r="DI873" s="276"/>
      <c r="DJ873" s="276"/>
      <c r="DK873" s="276"/>
      <c r="DL873" s="276"/>
      <c r="DM873" s="277"/>
      <c r="DN873" s="276"/>
      <c r="DO873" s="276"/>
      <c r="DP873" s="277"/>
      <c r="DQ873" s="276"/>
      <c r="DR873" s="276"/>
      <c r="DS873" s="276"/>
      <c r="DT873" s="276"/>
      <c r="DU873" s="276"/>
      <c r="DV873" s="276"/>
      <c r="DW873" s="276"/>
      <c r="DX873" s="276"/>
      <c r="DY873" s="276"/>
      <c r="DZ873" s="276"/>
      <c r="EA873" s="276"/>
      <c r="EB873" s="276"/>
      <c r="EC873" s="276"/>
      <c r="ED873" s="276"/>
      <c r="EE873" s="276"/>
      <c r="EF873" s="276"/>
      <c r="EG873" s="276"/>
      <c r="EH873" s="276"/>
      <c r="EI873" s="276"/>
      <c r="EJ873" s="276"/>
      <c r="EK873" s="276"/>
      <c r="EL873" s="276"/>
      <c r="EM873" s="276"/>
      <c r="EN873" s="276"/>
      <c r="EO873" s="276"/>
      <c r="EP873" s="276"/>
      <c r="EQ873" s="276"/>
      <c r="ER873" s="276"/>
      <c r="ES873" s="276"/>
      <c r="ET873" s="276"/>
    </row>
    <row r="874" spans="41:150" x14ac:dyDescent="0.25">
      <c r="AO874" s="276"/>
      <c r="AP874" s="276"/>
      <c r="BS874" s="276"/>
      <c r="BT874" s="277"/>
      <c r="BU874" s="276"/>
      <c r="BV874" s="277"/>
      <c r="BW874" s="276"/>
      <c r="BX874" s="277"/>
      <c r="BY874" s="276"/>
      <c r="BZ874" s="276"/>
      <c r="CA874" s="277"/>
      <c r="CB874" s="276"/>
      <c r="CC874" s="276"/>
      <c r="CD874" s="276"/>
      <c r="CE874" s="276"/>
      <c r="CF874" s="276"/>
      <c r="CG874" s="276"/>
      <c r="CH874" s="276"/>
      <c r="CI874" s="277"/>
      <c r="CJ874" s="276"/>
      <c r="CK874" s="277"/>
      <c r="CL874" s="276"/>
      <c r="CM874" s="277"/>
      <c r="CN874" s="276"/>
      <c r="CO874" s="277"/>
      <c r="CP874" s="276"/>
      <c r="CQ874" s="277"/>
      <c r="CR874" s="276"/>
      <c r="CS874" s="276"/>
      <c r="CT874" s="277"/>
      <c r="CU874" s="276"/>
      <c r="CV874" s="276"/>
      <c r="CW874" s="277"/>
      <c r="CX874" s="276"/>
      <c r="CY874" s="276"/>
      <c r="CZ874" s="276"/>
      <c r="DA874" s="276"/>
      <c r="DB874" s="277"/>
      <c r="DC874" s="276"/>
      <c r="DD874" s="276"/>
      <c r="DE874" s="277"/>
      <c r="DF874" s="276"/>
      <c r="DG874" s="276"/>
      <c r="DH874" s="277"/>
      <c r="DI874" s="276"/>
      <c r="DJ874" s="276"/>
      <c r="DK874" s="276"/>
      <c r="DL874" s="276"/>
      <c r="DM874" s="277"/>
      <c r="DN874" s="276"/>
      <c r="DO874" s="276"/>
      <c r="DP874" s="277"/>
      <c r="DQ874" s="276"/>
      <c r="DR874" s="276"/>
      <c r="DS874" s="276"/>
      <c r="DT874" s="276"/>
      <c r="DU874" s="276"/>
      <c r="DV874" s="276"/>
      <c r="DW874" s="276"/>
      <c r="DX874" s="276"/>
      <c r="DY874" s="276"/>
      <c r="DZ874" s="276"/>
      <c r="EA874" s="276"/>
      <c r="EB874" s="276"/>
      <c r="EC874" s="276"/>
      <c r="ED874" s="276"/>
      <c r="EE874" s="276"/>
      <c r="EF874" s="276"/>
      <c r="EG874" s="276"/>
      <c r="EH874" s="276"/>
      <c r="EI874" s="276"/>
      <c r="EJ874" s="276"/>
      <c r="EK874" s="276"/>
      <c r="EL874" s="276"/>
      <c r="EM874" s="276"/>
      <c r="EN874" s="276"/>
      <c r="EO874" s="276"/>
      <c r="EP874" s="276"/>
      <c r="EQ874" s="276"/>
      <c r="ER874" s="276"/>
      <c r="ES874" s="276"/>
      <c r="ET874" s="276"/>
    </row>
    <row r="875" spans="41:150" x14ac:dyDescent="0.25">
      <c r="AO875" s="276"/>
      <c r="AP875" s="276"/>
      <c r="BS875" s="276"/>
      <c r="BT875" s="277"/>
      <c r="BU875" s="276"/>
      <c r="BV875" s="277"/>
      <c r="BW875" s="276"/>
      <c r="BX875" s="277"/>
      <c r="BY875" s="276"/>
      <c r="BZ875" s="276"/>
      <c r="CA875" s="277"/>
      <c r="CB875" s="276"/>
      <c r="CC875" s="276"/>
      <c r="CD875" s="276"/>
      <c r="CE875" s="276"/>
      <c r="CF875" s="276"/>
      <c r="CG875" s="276"/>
      <c r="CH875" s="276"/>
      <c r="CI875" s="277"/>
      <c r="CJ875" s="276"/>
      <c r="CK875" s="277"/>
      <c r="CL875" s="276"/>
      <c r="CM875" s="277"/>
      <c r="CN875" s="276"/>
      <c r="CO875" s="277"/>
      <c r="CP875" s="276"/>
      <c r="CQ875" s="277"/>
      <c r="CR875" s="276"/>
      <c r="CS875" s="276"/>
      <c r="CT875" s="277"/>
      <c r="CU875" s="276"/>
      <c r="CV875" s="276"/>
      <c r="CW875" s="277"/>
      <c r="CX875" s="276"/>
      <c r="CY875" s="276"/>
      <c r="CZ875" s="276"/>
      <c r="DA875" s="276"/>
      <c r="DB875" s="277"/>
      <c r="DC875" s="276"/>
      <c r="DD875" s="276"/>
      <c r="DE875" s="277"/>
      <c r="DF875" s="276"/>
      <c r="DG875" s="276"/>
      <c r="DH875" s="277"/>
      <c r="DI875" s="276"/>
      <c r="DJ875" s="276"/>
      <c r="DK875" s="276"/>
      <c r="DL875" s="276"/>
      <c r="DM875" s="277"/>
      <c r="DN875" s="276"/>
      <c r="DO875" s="276"/>
      <c r="DP875" s="277"/>
      <c r="DQ875" s="276"/>
      <c r="DR875" s="276"/>
      <c r="DS875" s="276"/>
      <c r="DT875" s="276"/>
      <c r="DU875" s="276"/>
      <c r="DV875" s="276"/>
      <c r="DW875" s="276"/>
      <c r="DX875" s="276"/>
      <c r="DY875" s="276"/>
      <c r="DZ875" s="276"/>
      <c r="EA875" s="276"/>
      <c r="EB875" s="276"/>
      <c r="EC875" s="276"/>
      <c r="ED875" s="276"/>
      <c r="EE875" s="276"/>
      <c r="EF875" s="276"/>
      <c r="EG875" s="276"/>
      <c r="EH875" s="276"/>
      <c r="EI875" s="276"/>
      <c r="EJ875" s="276"/>
      <c r="EK875" s="276"/>
      <c r="EL875" s="276"/>
      <c r="EM875" s="276"/>
      <c r="EN875" s="276"/>
      <c r="EO875" s="276"/>
      <c r="EP875" s="276"/>
      <c r="EQ875" s="276"/>
      <c r="ER875" s="276"/>
      <c r="ES875" s="276"/>
      <c r="ET875" s="276"/>
    </row>
    <row r="876" spans="41:150" x14ac:dyDescent="0.25">
      <c r="AO876" s="276"/>
      <c r="AP876" s="276"/>
      <c r="BS876" s="276"/>
      <c r="BT876" s="277"/>
      <c r="BU876" s="276"/>
      <c r="BV876" s="277"/>
      <c r="BW876" s="276"/>
      <c r="BX876" s="277"/>
      <c r="BY876" s="276"/>
      <c r="BZ876" s="276"/>
      <c r="CA876" s="277"/>
      <c r="CB876" s="276"/>
      <c r="CC876" s="276"/>
      <c r="CD876" s="276"/>
      <c r="CE876" s="276"/>
      <c r="CF876" s="276"/>
      <c r="CG876" s="276"/>
      <c r="CH876" s="276"/>
      <c r="CI876" s="277"/>
      <c r="CJ876" s="276"/>
      <c r="CK876" s="277"/>
      <c r="CL876" s="276"/>
      <c r="CM876" s="277"/>
      <c r="CN876" s="276"/>
      <c r="CO876" s="277"/>
      <c r="CP876" s="276"/>
      <c r="CQ876" s="277"/>
      <c r="CR876" s="276"/>
      <c r="CS876" s="276"/>
      <c r="CT876" s="277"/>
      <c r="CU876" s="276"/>
      <c r="CV876" s="276"/>
      <c r="CW876" s="277"/>
      <c r="CX876" s="276"/>
      <c r="CY876" s="276"/>
      <c r="CZ876" s="276"/>
      <c r="DA876" s="276"/>
      <c r="DB876" s="277"/>
      <c r="DC876" s="276"/>
      <c r="DD876" s="276"/>
      <c r="DE876" s="277"/>
      <c r="DF876" s="276"/>
      <c r="DG876" s="276"/>
      <c r="DH876" s="277"/>
      <c r="DI876" s="276"/>
      <c r="DJ876" s="276"/>
      <c r="DK876" s="276"/>
      <c r="DL876" s="276"/>
      <c r="DM876" s="277"/>
      <c r="DN876" s="276"/>
      <c r="DO876" s="276"/>
      <c r="DP876" s="277"/>
      <c r="DQ876" s="276"/>
      <c r="DR876" s="276"/>
      <c r="DS876" s="276"/>
      <c r="DT876" s="276"/>
      <c r="DU876" s="276"/>
      <c r="DV876" s="276"/>
      <c r="DW876" s="276"/>
      <c r="DX876" s="276"/>
      <c r="DY876" s="276"/>
      <c r="DZ876" s="276"/>
      <c r="EA876" s="276"/>
      <c r="EB876" s="276"/>
      <c r="EC876" s="276"/>
      <c r="ED876" s="276"/>
      <c r="EE876" s="276"/>
      <c r="EF876" s="276"/>
      <c r="EG876" s="276"/>
      <c r="EH876" s="276"/>
      <c r="EI876" s="276"/>
      <c r="EJ876" s="276"/>
      <c r="EK876" s="276"/>
      <c r="EL876" s="276"/>
      <c r="EM876" s="276"/>
      <c r="EN876" s="276"/>
      <c r="EO876" s="276"/>
      <c r="EP876" s="276"/>
      <c r="EQ876" s="276"/>
      <c r="ER876" s="276"/>
      <c r="ES876" s="276"/>
      <c r="ET876" s="276"/>
    </row>
    <row r="877" spans="41:150" x14ac:dyDescent="0.25">
      <c r="AO877" s="276"/>
      <c r="AP877" s="276"/>
      <c r="BS877" s="276"/>
      <c r="BT877" s="277"/>
      <c r="BU877" s="276"/>
      <c r="BV877" s="277"/>
      <c r="BW877" s="276"/>
      <c r="BX877" s="277"/>
      <c r="BY877" s="276"/>
      <c r="BZ877" s="276"/>
      <c r="CA877" s="277"/>
      <c r="CB877" s="276"/>
      <c r="CC877" s="276"/>
      <c r="CD877" s="276"/>
      <c r="CE877" s="276"/>
      <c r="CF877" s="276"/>
      <c r="CG877" s="276"/>
      <c r="CH877" s="276"/>
      <c r="CI877" s="277"/>
      <c r="CJ877" s="276"/>
      <c r="CK877" s="277"/>
      <c r="CL877" s="276"/>
      <c r="CM877" s="277"/>
      <c r="CN877" s="276"/>
      <c r="CO877" s="277"/>
      <c r="CP877" s="276"/>
      <c r="CQ877" s="277"/>
      <c r="CR877" s="276"/>
      <c r="CS877" s="276"/>
      <c r="CT877" s="277"/>
      <c r="CU877" s="276"/>
      <c r="CV877" s="276"/>
      <c r="CW877" s="277"/>
      <c r="CX877" s="276"/>
      <c r="CY877" s="276"/>
      <c r="CZ877" s="276"/>
      <c r="DA877" s="276"/>
      <c r="DB877" s="277"/>
      <c r="DC877" s="276"/>
      <c r="DD877" s="276"/>
      <c r="DE877" s="277"/>
      <c r="DF877" s="276"/>
      <c r="DG877" s="276"/>
      <c r="DH877" s="277"/>
      <c r="DI877" s="276"/>
      <c r="DJ877" s="276"/>
      <c r="DK877" s="276"/>
      <c r="DL877" s="276"/>
      <c r="DM877" s="277"/>
      <c r="DN877" s="276"/>
      <c r="DO877" s="276"/>
      <c r="DP877" s="277"/>
      <c r="DQ877" s="276"/>
      <c r="DR877" s="276"/>
      <c r="DS877" s="276"/>
      <c r="DT877" s="276"/>
      <c r="DU877" s="276"/>
      <c r="DV877" s="276"/>
      <c r="DW877" s="276"/>
      <c r="DX877" s="276"/>
      <c r="DY877" s="276"/>
      <c r="DZ877" s="276"/>
      <c r="EA877" s="276"/>
      <c r="EB877" s="276"/>
      <c r="EC877" s="276"/>
      <c r="ED877" s="276"/>
      <c r="EE877" s="276"/>
      <c r="EF877" s="276"/>
      <c r="EG877" s="276"/>
      <c r="EH877" s="276"/>
      <c r="EI877" s="276"/>
      <c r="EJ877" s="276"/>
      <c r="EK877" s="276"/>
      <c r="EL877" s="276"/>
      <c r="EM877" s="276"/>
      <c r="EN877" s="276"/>
      <c r="EO877" s="276"/>
      <c r="EP877" s="276"/>
      <c r="EQ877" s="276"/>
      <c r="ER877" s="276"/>
      <c r="ES877" s="276"/>
      <c r="ET877" s="276"/>
    </row>
    <row r="878" spans="41:150" x14ac:dyDescent="0.25">
      <c r="AO878" s="276"/>
      <c r="AP878" s="276"/>
      <c r="BS878" s="276"/>
      <c r="BT878" s="277"/>
      <c r="BU878" s="276"/>
      <c r="BV878" s="277"/>
      <c r="BW878" s="276"/>
      <c r="BX878" s="277"/>
      <c r="BY878" s="276"/>
      <c r="BZ878" s="276"/>
      <c r="CA878" s="277"/>
      <c r="CB878" s="276"/>
      <c r="CC878" s="276"/>
      <c r="CD878" s="276"/>
      <c r="CE878" s="276"/>
      <c r="CF878" s="276"/>
      <c r="CG878" s="276"/>
      <c r="CH878" s="276"/>
      <c r="CI878" s="277"/>
      <c r="CJ878" s="276"/>
      <c r="CK878" s="277"/>
      <c r="CL878" s="276"/>
      <c r="CM878" s="277"/>
      <c r="CN878" s="276"/>
      <c r="CO878" s="277"/>
      <c r="CP878" s="276"/>
      <c r="CQ878" s="277"/>
      <c r="CR878" s="276"/>
      <c r="CS878" s="276"/>
      <c r="CT878" s="277"/>
      <c r="CU878" s="276"/>
      <c r="CV878" s="276"/>
      <c r="CW878" s="277"/>
      <c r="CX878" s="276"/>
      <c r="CY878" s="276"/>
      <c r="CZ878" s="276"/>
      <c r="DA878" s="276"/>
      <c r="DB878" s="277"/>
      <c r="DC878" s="276"/>
      <c r="DD878" s="276"/>
      <c r="DE878" s="277"/>
      <c r="DF878" s="276"/>
      <c r="DG878" s="276"/>
      <c r="DH878" s="277"/>
      <c r="DI878" s="276"/>
      <c r="DJ878" s="276"/>
      <c r="DK878" s="276"/>
      <c r="DL878" s="276"/>
      <c r="DM878" s="277"/>
      <c r="DN878" s="276"/>
      <c r="DO878" s="276"/>
      <c r="DP878" s="277"/>
      <c r="DQ878" s="276"/>
      <c r="DR878" s="276"/>
      <c r="DS878" s="276"/>
      <c r="DT878" s="276"/>
      <c r="DU878" s="276"/>
      <c r="DV878" s="276"/>
      <c r="DW878" s="276"/>
      <c r="DX878" s="276"/>
      <c r="DY878" s="276"/>
      <c r="DZ878" s="276"/>
      <c r="EA878" s="276"/>
      <c r="EB878" s="276"/>
      <c r="EC878" s="276"/>
      <c r="ED878" s="276"/>
      <c r="EE878" s="276"/>
      <c r="EF878" s="276"/>
      <c r="EG878" s="276"/>
      <c r="EH878" s="276"/>
      <c r="EI878" s="276"/>
      <c r="EJ878" s="276"/>
      <c r="EK878" s="276"/>
      <c r="EL878" s="276"/>
      <c r="EM878" s="276"/>
      <c r="EN878" s="276"/>
      <c r="EO878" s="276"/>
      <c r="EP878" s="276"/>
      <c r="EQ878" s="276"/>
      <c r="ER878" s="276"/>
      <c r="ES878" s="276"/>
      <c r="ET878" s="276"/>
    </row>
    <row r="879" spans="41:150" x14ac:dyDescent="0.25">
      <c r="AO879" s="276"/>
      <c r="AP879" s="276"/>
      <c r="BS879" s="276"/>
      <c r="BT879" s="277"/>
      <c r="BU879" s="276"/>
      <c r="BV879" s="277"/>
      <c r="BW879" s="276"/>
      <c r="BX879" s="277"/>
      <c r="BY879" s="276"/>
      <c r="BZ879" s="276"/>
      <c r="CA879" s="277"/>
      <c r="CB879" s="276"/>
      <c r="CC879" s="276"/>
      <c r="CD879" s="276"/>
      <c r="CE879" s="276"/>
      <c r="CF879" s="276"/>
      <c r="CG879" s="276"/>
      <c r="CH879" s="276"/>
      <c r="CI879" s="277"/>
      <c r="CJ879" s="276"/>
      <c r="CK879" s="277"/>
      <c r="CL879" s="276"/>
      <c r="CM879" s="277"/>
      <c r="CN879" s="276"/>
      <c r="CO879" s="277"/>
      <c r="CP879" s="276"/>
      <c r="CQ879" s="277"/>
      <c r="CR879" s="276"/>
      <c r="CS879" s="276"/>
      <c r="CT879" s="277"/>
      <c r="CU879" s="276"/>
      <c r="CV879" s="276"/>
      <c r="CW879" s="277"/>
      <c r="CX879" s="276"/>
      <c r="CY879" s="276"/>
      <c r="CZ879" s="276"/>
      <c r="DA879" s="276"/>
      <c r="DB879" s="277"/>
      <c r="DC879" s="276"/>
      <c r="DD879" s="276"/>
      <c r="DE879" s="277"/>
      <c r="DF879" s="276"/>
      <c r="DG879" s="276"/>
      <c r="DH879" s="277"/>
      <c r="DI879" s="276"/>
      <c r="DJ879" s="276"/>
      <c r="DK879" s="276"/>
      <c r="DL879" s="276"/>
      <c r="DM879" s="277"/>
      <c r="DN879" s="276"/>
      <c r="DO879" s="276"/>
      <c r="DP879" s="277"/>
      <c r="DQ879" s="276"/>
      <c r="DR879" s="276"/>
      <c r="DS879" s="276"/>
      <c r="DT879" s="276"/>
      <c r="DU879" s="276"/>
      <c r="DV879" s="276"/>
      <c r="DW879" s="276"/>
      <c r="DX879" s="276"/>
      <c r="DY879" s="276"/>
      <c r="DZ879" s="276"/>
      <c r="EA879" s="276"/>
      <c r="EB879" s="276"/>
      <c r="EC879" s="276"/>
      <c r="ED879" s="276"/>
      <c r="EE879" s="276"/>
      <c r="EF879" s="276"/>
      <c r="EG879" s="276"/>
      <c r="EH879" s="276"/>
      <c r="EI879" s="276"/>
      <c r="EJ879" s="276"/>
      <c r="EK879" s="276"/>
      <c r="EL879" s="276"/>
      <c r="EM879" s="276"/>
      <c r="EN879" s="276"/>
      <c r="EO879" s="276"/>
      <c r="EP879" s="276"/>
      <c r="EQ879" s="276"/>
      <c r="ER879" s="276"/>
      <c r="ES879" s="276"/>
      <c r="ET879" s="276"/>
    </row>
    <row r="880" spans="41:150" x14ac:dyDescent="0.25">
      <c r="AO880" s="276"/>
      <c r="AP880" s="276"/>
      <c r="BS880" s="276"/>
      <c r="BT880" s="277"/>
      <c r="BU880" s="276"/>
      <c r="BV880" s="277"/>
      <c r="BW880" s="276"/>
      <c r="BX880" s="277"/>
      <c r="BY880" s="276"/>
      <c r="BZ880" s="276"/>
      <c r="CA880" s="277"/>
      <c r="CB880" s="276"/>
      <c r="CC880" s="276"/>
      <c r="CD880" s="276"/>
      <c r="CE880" s="276"/>
      <c r="CF880" s="276"/>
      <c r="CG880" s="276"/>
      <c r="CH880" s="276"/>
      <c r="CI880" s="277"/>
      <c r="CJ880" s="276"/>
      <c r="CK880" s="277"/>
      <c r="CL880" s="276"/>
      <c r="CM880" s="277"/>
      <c r="CN880" s="276"/>
      <c r="CO880" s="277"/>
      <c r="CP880" s="276"/>
      <c r="CQ880" s="277"/>
      <c r="CR880" s="276"/>
      <c r="CS880" s="276"/>
      <c r="CT880" s="277"/>
      <c r="CU880" s="276"/>
      <c r="CV880" s="276"/>
      <c r="CW880" s="277"/>
      <c r="CX880" s="276"/>
      <c r="CY880" s="276"/>
      <c r="CZ880" s="276"/>
      <c r="DA880" s="276"/>
      <c r="DB880" s="277"/>
      <c r="DC880" s="276"/>
      <c r="DD880" s="276"/>
      <c r="DE880" s="277"/>
      <c r="DF880" s="276"/>
      <c r="DG880" s="276"/>
      <c r="DH880" s="277"/>
      <c r="DI880" s="276"/>
      <c r="DJ880" s="276"/>
      <c r="DK880" s="276"/>
      <c r="DL880" s="276"/>
      <c r="DM880" s="277"/>
      <c r="DN880" s="276"/>
      <c r="DO880" s="276"/>
      <c r="DP880" s="277"/>
      <c r="DQ880" s="276"/>
      <c r="DR880" s="276"/>
      <c r="DS880" s="276"/>
      <c r="DT880" s="276"/>
      <c r="DU880" s="276"/>
      <c r="DV880" s="276"/>
      <c r="DW880" s="276"/>
      <c r="DX880" s="276"/>
      <c r="DY880" s="276"/>
      <c r="DZ880" s="276"/>
      <c r="EA880" s="276"/>
      <c r="EB880" s="276"/>
      <c r="EC880" s="276"/>
      <c r="ED880" s="276"/>
      <c r="EE880" s="276"/>
      <c r="EF880" s="276"/>
      <c r="EG880" s="276"/>
      <c r="EH880" s="276"/>
      <c r="EI880" s="276"/>
      <c r="EJ880" s="276"/>
      <c r="EK880" s="276"/>
      <c r="EL880" s="276"/>
      <c r="EM880" s="276"/>
      <c r="EN880" s="276"/>
      <c r="EO880" s="276"/>
      <c r="EP880" s="276"/>
      <c r="EQ880" s="276"/>
      <c r="ER880" s="276"/>
      <c r="ES880" s="276"/>
      <c r="ET880" s="276"/>
    </row>
    <row r="881" spans="41:150" x14ac:dyDescent="0.25">
      <c r="AO881" s="276"/>
      <c r="AP881" s="276"/>
      <c r="BS881" s="276"/>
      <c r="BT881" s="277"/>
      <c r="BU881" s="276"/>
      <c r="BV881" s="277"/>
      <c r="BW881" s="276"/>
      <c r="BX881" s="277"/>
      <c r="BY881" s="276"/>
      <c r="BZ881" s="276"/>
      <c r="CA881" s="277"/>
      <c r="CB881" s="276"/>
      <c r="CC881" s="276"/>
      <c r="CD881" s="276"/>
      <c r="CE881" s="276"/>
      <c r="CF881" s="276"/>
      <c r="CG881" s="276"/>
      <c r="CH881" s="276"/>
      <c r="CI881" s="277"/>
      <c r="CJ881" s="276"/>
      <c r="CK881" s="277"/>
      <c r="CL881" s="276"/>
      <c r="CM881" s="277"/>
      <c r="CN881" s="276"/>
      <c r="CO881" s="277"/>
      <c r="CP881" s="276"/>
      <c r="CQ881" s="277"/>
      <c r="CR881" s="276"/>
      <c r="CS881" s="276"/>
      <c r="CT881" s="277"/>
      <c r="CU881" s="276"/>
      <c r="CV881" s="276"/>
      <c r="CW881" s="277"/>
      <c r="CX881" s="276"/>
      <c r="CY881" s="276"/>
      <c r="CZ881" s="276"/>
      <c r="DA881" s="276"/>
      <c r="DB881" s="277"/>
      <c r="DC881" s="276"/>
      <c r="DD881" s="276"/>
      <c r="DE881" s="277"/>
      <c r="DF881" s="276"/>
      <c r="DG881" s="276"/>
      <c r="DH881" s="277"/>
      <c r="DI881" s="276"/>
      <c r="DJ881" s="276"/>
      <c r="DK881" s="276"/>
      <c r="DL881" s="276"/>
      <c r="DM881" s="277"/>
      <c r="DN881" s="276"/>
      <c r="DO881" s="276"/>
      <c r="DP881" s="277"/>
      <c r="DQ881" s="276"/>
      <c r="DR881" s="276"/>
      <c r="DS881" s="276"/>
      <c r="DT881" s="276"/>
      <c r="DU881" s="276"/>
      <c r="DV881" s="276"/>
      <c r="DW881" s="276"/>
      <c r="DX881" s="276"/>
      <c r="DY881" s="276"/>
      <c r="DZ881" s="276"/>
      <c r="EA881" s="276"/>
      <c r="EB881" s="276"/>
      <c r="EC881" s="276"/>
      <c r="ED881" s="276"/>
      <c r="EE881" s="276"/>
      <c r="EF881" s="276"/>
      <c r="EG881" s="276"/>
      <c r="EH881" s="276"/>
      <c r="EI881" s="276"/>
      <c r="EJ881" s="276"/>
      <c r="EK881" s="276"/>
      <c r="EL881" s="276"/>
      <c r="EM881" s="276"/>
      <c r="EN881" s="276"/>
      <c r="EO881" s="276"/>
      <c r="EP881" s="276"/>
      <c r="EQ881" s="276"/>
      <c r="ER881" s="276"/>
      <c r="ES881" s="276"/>
      <c r="ET881" s="276"/>
    </row>
    <row r="882" spans="41:150" x14ac:dyDescent="0.25">
      <c r="AO882" s="276"/>
      <c r="AP882" s="276"/>
      <c r="BS882" s="276"/>
      <c r="BT882" s="277"/>
      <c r="BU882" s="276"/>
      <c r="BV882" s="277"/>
      <c r="BW882" s="276"/>
      <c r="BX882" s="277"/>
      <c r="BY882" s="276"/>
      <c r="BZ882" s="276"/>
      <c r="CA882" s="277"/>
      <c r="CB882" s="276"/>
      <c r="CC882" s="276"/>
      <c r="CD882" s="276"/>
      <c r="CE882" s="276"/>
      <c r="CF882" s="276"/>
      <c r="CG882" s="276"/>
      <c r="CH882" s="276"/>
      <c r="CI882" s="277"/>
      <c r="CJ882" s="276"/>
      <c r="CK882" s="277"/>
      <c r="CL882" s="276"/>
      <c r="CM882" s="277"/>
      <c r="CN882" s="276"/>
      <c r="CO882" s="277"/>
      <c r="CP882" s="276"/>
      <c r="CQ882" s="277"/>
      <c r="CR882" s="276"/>
      <c r="CS882" s="276"/>
      <c r="CT882" s="277"/>
      <c r="CU882" s="276"/>
      <c r="CV882" s="276"/>
      <c r="CW882" s="277"/>
      <c r="CX882" s="276"/>
      <c r="CY882" s="276"/>
      <c r="CZ882" s="276"/>
      <c r="DA882" s="276"/>
      <c r="DB882" s="277"/>
      <c r="DC882" s="276"/>
      <c r="DD882" s="276"/>
      <c r="DE882" s="277"/>
      <c r="DF882" s="276"/>
      <c r="DG882" s="276"/>
      <c r="DH882" s="277"/>
      <c r="DI882" s="276"/>
      <c r="DJ882" s="276"/>
      <c r="DK882" s="276"/>
      <c r="DL882" s="276"/>
      <c r="DM882" s="277"/>
      <c r="DN882" s="276"/>
      <c r="DO882" s="276"/>
      <c r="DP882" s="277"/>
      <c r="DQ882" s="276"/>
      <c r="DR882" s="276"/>
      <c r="DS882" s="276"/>
      <c r="DT882" s="276"/>
      <c r="DU882" s="276"/>
      <c r="DV882" s="276"/>
      <c r="DW882" s="276"/>
      <c r="DX882" s="276"/>
      <c r="DY882" s="276"/>
      <c r="DZ882" s="276"/>
      <c r="EA882" s="276"/>
      <c r="EB882" s="276"/>
      <c r="EC882" s="276"/>
      <c r="ED882" s="276"/>
      <c r="EE882" s="276"/>
      <c r="EF882" s="276"/>
      <c r="EG882" s="276"/>
      <c r="EH882" s="276"/>
      <c r="EI882" s="276"/>
      <c r="EJ882" s="276"/>
      <c r="EK882" s="276"/>
      <c r="EL882" s="276"/>
      <c r="EM882" s="276"/>
      <c r="EN882" s="276"/>
      <c r="EO882" s="276"/>
      <c r="EP882" s="276"/>
      <c r="EQ882" s="276"/>
      <c r="ER882" s="276"/>
      <c r="ES882" s="276"/>
      <c r="ET882" s="276"/>
    </row>
    <row r="883" spans="41:150" x14ac:dyDescent="0.25">
      <c r="AO883" s="276"/>
      <c r="AP883" s="276"/>
      <c r="BS883" s="276"/>
      <c r="BT883" s="277"/>
      <c r="BU883" s="276"/>
      <c r="BV883" s="277"/>
      <c r="BW883" s="276"/>
      <c r="BX883" s="277"/>
      <c r="BY883" s="276"/>
      <c r="BZ883" s="276"/>
      <c r="CA883" s="277"/>
      <c r="CB883" s="276"/>
      <c r="CC883" s="276"/>
      <c r="CD883" s="276"/>
      <c r="CE883" s="276"/>
      <c r="CF883" s="276"/>
      <c r="CG883" s="276"/>
      <c r="CH883" s="276"/>
      <c r="CI883" s="277"/>
      <c r="CJ883" s="276"/>
      <c r="CK883" s="277"/>
      <c r="CL883" s="276"/>
      <c r="CM883" s="277"/>
      <c r="CN883" s="276"/>
      <c r="CO883" s="277"/>
      <c r="CP883" s="276"/>
      <c r="CQ883" s="277"/>
      <c r="CR883" s="276"/>
      <c r="CS883" s="276"/>
      <c r="CT883" s="277"/>
      <c r="CU883" s="276"/>
      <c r="CV883" s="276"/>
      <c r="CW883" s="277"/>
      <c r="CX883" s="276"/>
      <c r="CY883" s="276"/>
      <c r="CZ883" s="276"/>
      <c r="DA883" s="276"/>
      <c r="DB883" s="277"/>
      <c r="DC883" s="276"/>
      <c r="DD883" s="276"/>
      <c r="DE883" s="277"/>
      <c r="DF883" s="276"/>
      <c r="DG883" s="276"/>
      <c r="DH883" s="277"/>
      <c r="DI883" s="276"/>
      <c r="DJ883" s="276"/>
      <c r="DK883" s="276"/>
      <c r="DL883" s="276"/>
      <c r="DM883" s="277"/>
      <c r="DN883" s="276"/>
      <c r="DO883" s="276"/>
      <c r="DP883" s="277"/>
      <c r="DQ883" s="276"/>
      <c r="DR883" s="276"/>
      <c r="DS883" s="276"/>
      <c r="DT883" s="276"/>
      <c r="DU883" s="276"/>
      <c r="DV883" s="276"/>
      <c r="DW883" s="276"/>
      <c r="DX883" s="276"/>
      <c r="DY883" s="276"/>
      <c r="DZ883" s="276"/>
      <c r="EA883" s="276"/>
      <c r="EB883" s="276"/>
      <c r="EC883" s="276"/>
      <c r="ED883" s="276"/>
      <c r="EE883" s="276"/>
      <c r="EF883" s="276"/>
      <c r="EG883" s="276"/>
      <c r="EH883" s="276"/>
      <c r="EI883" s="276"/>
      <c r="EJ883" s="276"/>
      <c r="EK883" s="276"/>
      <c r="EL883" s="276"/>
      <c r="EM883" s="276"/>
      <c r="EN883" s="276"/>
      <c r="EO883" s="276"/>
      <c r="EP883" s="276"/>
      <c r="EQ883" s="276"/>
      <c r="ER883" s="276"/>
      <c r="ES883" s="276"/>
      <c r="ET883" s="276"/>
    </row>
    <row r="884" spans="41:150" x14ac:dyDescent="0.25">
      <c r="AO884" s="276"/>
      <c r="AP884" s="276"/>
      <c r="BS884" s="276"/>
      <c r="BT884" s="277"/>
      <c r="BU884" s="276"/>
      <c r="BV884" s="277"/>
      <c r="BW884" s="276"/>
      <c r="BX884" s="277"/>
      <c r="BY884" s="276"/>
      <c r="BZ884" s="276"/>
      <c r="CA884" s="277"/>
      <c r="CB884" s="276"/>
      <c r="CC884" s="276"/>
      <c r="CD884" s="276"/>
      <c r="CE884" s="276"/>
      <c r="CF884" s="276"/>
      <c r="CG884" s="276"/>
      <c r="CH884" s="276"/>
      <c r="CI884" s="277"/>
      <c r="CJ884" s="276"/>
      <c r="CK884" s="277"/>
      <c r="CL884" s="276"/>
      <c r="CM884" s="277"/>
      <c r="CN884" s="276"/>
      <c r="CO884" s="277"/>
      <c r="CP884" s="276"/>
      <c r="CQ884" s="277"/>
      <c r="CR884" s="276"/>
      <c r="CS884" s="276"/>
      <c r="CT884" s="277"/>
      <c r="CU884" s="276"/>
      <c r="CV884" s="276"/>
      <c r="CW884" s="277"/>
      <c r="CX884" s="276"/>
      <c r="CY884" s="276"/>
      <c r="CZ884" s="276"/>
      <c r="DA884" s="276"/>
      <c r="DB884" s="277"/>
      <c r="DC884" s="276"/>
      <c r="DD884" s="276"/>
      <c r="DE884" s="277"/>
      <c r="DF884" s="276"/>
      <c r="DG884" s="276"/>
      <c r="DH884" s="277"/>
      <c r="DI884" s="276"/>
      <c r="DJ884" s="276"/>
      <c r="DK884" s="276"/>
      <c r="DL884" s="276"/>
      <c r="DM884" s="277"/>
      <c r="DN884" s="276"/>
      <c r="DO884" s="276"/>
      <c r="DP884" s="277"/>
      <c r="DQ884" s="276"/>
      <c r="DR884" s="276"/>
      <c r="DS884" s="276"/>
      <c r="DT884" s="276"/>
      <c r="DU884" s="276"/>
      <c r="DV884" s="276"/>
      <c r="DW884" s="276"/>
      <c r="DX884" s="276"/>
      <c r="DY884" s="276"/>
      <c r="DZ884" s="276"/>
      <c r="EA884" s="276"/>
      <c r="EB884" s="276"/>
      <c r="EC884" s="276"/>
      <c r="ED884" s="276"/>
      <c r="EE884" s="276"/>
      <c r="EF884" s="276"/>
      <c r="EG884" s="276"/>
      <c r="EH884" s="276"/>
      <c r="EI884" s="276"/>
      <c r="EJ884" s="276"/>
      <c r="EK884" s="276"/>
      <c r="EL884" s="276"/>
      <c r="EM884" s="276"/>
      <c r="EN884" s="276"/>
      <c r="EO884" s="276"/>
      <c r="EP884" s="276"/>
      <c r="EQ884" s="276"/>
      <c r="ER884" s="276"/>
      <c r="ES884" s="276"/>
      <c r="ET884" s="276"/>
    </row>
    <row r="885" spans="41:150" x14ac:dyDescent="0.25">
      <c r="AO885" s="276"/>
      <c r="AP885" s="276"/>
      <c r="BS885" s="276"/>
      <c r="BT885" s="277"/>
      <c r="BU885" s="276"/>
      <c r="BV885" s="277"/>
      <c r="BW885" s="276"/>
      <c r="BX885" s="277"/>
      <c r="BY885" s="276"/>
      <c r="BZ885" s="276"/>
      <c r="CA885" s="277"/>
      <c r="CB885" s="276"/>
      <c r="CC885" s="276"/>
      <c r="CD885" s="276"/>
      <c r="CE885" s="276"/>
      <c r="CF885" s="276"/>
      <c r="CG885" s="276"/>
      <c r="CH885" s="276"/>
      <c r="CI885" s="277"/>
      <c r="CJ885" s="276"/>
      <c r="CK885" s="277"/>
      <c r="CL885" s="276"/>
      <c r="CM885" s="277"/>
      <c r="CN885" s="276"/>
      <c r="CO885" s="277"/>
      <c r="CP885" s="276"/>
      <c r="CQ885" s="277"/>
      <c r="CR885" s="276"/>
      <c r="CS885" s="276"/>
      <c r="CT885" s="277"/>
      <c r="CU885" s="276"/>
      <c r="CV885" s="276"/>
      <c r="CW885" s="277"/>
      <c r="CX885" s="276"/>
      <c r="CY885" s="276"/>
      <c r="CZ885" s="276"/>
      <c r="DA885" s="276"/>
      <c r="DB885" s="277"/>
      <c r="DC885" s="276"/>
      <c r="DD885" s="276"/>
      <c r="DE885" s="277"/>
      <c r="DF885" s="276"/>
      <c r="DG885" s="276"/>
      <c r="DH885" s="277"/>
      <c r="DI885" s="276"/>
      <c r="DJ885" s="276"/>
      <c r="DK885" s="276"/>
      <c r="DL885" s="276"/>
      <c r="DM885" s="277"/>
      <c r="DN885" s="276"/>
      <c r="DO885" s="276"/>
      <c r="DP885" s="277"/>
      <c r="DQ885" s="276"/>
      <c r="DR885" s="276"/>
      <c r="DS885" s="276"/>
      <c r="DT885" s="276"/>
      <c r="DU885" s="276"/>
      <c r="DV885" s="276"/>
      <c r="DW885" s="276"/>
      <c r="DX885" s="276"/>
      <c r="DY885" s="276"/>
      <c r="DZ885" s="276"/>
      <c r="EA885" s="276"/>
      <c r="EB885" s="276"/>
      <c r="EC885" s="276"/>
      <c r="ED885" s="276"/>
      <c r="EE885" s="276"/>
      <c r="EF885" s="276"/>
      <c r="EG885" s="276"/>
      <c r="EH885" s="276"/>
      <c r="EI885" s="276"/>
      <c r="EJ885" s="276"/>
      <c r="EK885" s="276"/>
      <c r="EL885" s="276"/>
      <c r="EM885" s="276"/>
      <c r="EN885" s="276"/>
      <c r="EO885" s="276"/>
      <c r="EP885" s="276"/>
      <c r="EQ885" s="276"/>
      <c r="ER885" s="276"/>
      <c r="ES885" s="276"/>
      <c r="ET885" s="276"/>
    </row>
    <row r="886" spans="41:150" x14ac:dyDescent="0.25">
      <c r="AO886" s="276"/>
      <c r="AP886" s="276"/>
      <c r="BS886" s="276"/>
      <c r="BT886" s="277"/>
      <c r="BU886" s="276"/>
      <c r="BV886" s="277"/>
      <c r="BW886" s="276"/>
      <c r="BX886" s="277"/>
      <c r="BY886" s="276"/>
      <c r="BZ886" s="276"/>
      <c r="CA886" s="277"/>
      <c r="CB886" s="276"/>
      <c r="CC886" s="276"/>
      <c r="CD886" s="276"/>
      <c r="CE886" s="276"/>
      <c r="CF886" s="276"/>
      <c r="CG886" s="276"/>
      <c r="CH886" s="276"/>
      <c r="CI886" s="277"/>
      <c r="CJ886" s="276"/>
      <c r="CK886" s="277"/>
      <c r="CL886" s="276"/>
      <c r="CM886" s="277"/>
      <c r="CN886" s="276"/>
      <c r="CO886" s="277"/>
      <c r="CP886" s="276"/>
      <c r="CQ886" s="277"/>
      <c r="CR886" s="276"/>
      <c r="CS886" s="276"/>
      <c r="CT886" s="277"/>
      <c r="CU886" s="276"/>
      <c r="CV886" s="276"/>
      <c r="CW886" s="277"/>
      <c r="CX886" s="276"/>
      <c r="CY886" s="276"/>
      <c r="CZ886" s="276"/>
      <c r="DA886" s="276"/>
      <c r="DB886" s="277"/>
      <c r="DC886" s="276"/>
      <c r="DD886" s="276"/>
      <c r="DE886" s="277"/>
      <c r="DF886" s="276"/>
      <c r="DG886" s="276"/>
      <c r="DH886" s="277"/>
      <c r="DI886" s="276"/>
      <c r="DJ886" s="276"/>
      <c r="DK886" s="276"/>
      <c r="DL886" s="276"/>
      <c r="DM886" s="277"/>
      <c r="DN886" s="276"/>
      <c r="DO886" s="276"/>
      <c r="DP886" s="277"/>
      <c r="DQ886" s="276"/>
      <c r="DR886" s="276"/>
      <c r="DS886" s="276"/>
      <c r="DT886" s="276"/>
      <c r="DU886" s="276"/>
      <c r="DV886" s="276"/>
      <c r="DW886" s="276"/>
      <c r="DX886" s="276"/>
      <c r="DY886" s="276"/>
      <c r="DZ886" s="276"/>
      <c r="EA886" s="276"/>
      <c r="EB886" s="276"/>
      <c r="EC886" s="276"/>
      <c r="ED886" s="276"/>
      <c r="EE886" s="276"/>
      <c r="EF886" s="276"/>
      <c r="EG886" s="276"/>
      <c r="EH886" s="276"/>
      <c r="EI886" s="276"/>
      <c r="EJ886" s="276"/>
      <c r="EK886" s="276"/>
      <c r="EL886" s="276"/>
      <c r="EM886" s="276"/>
      <c r="EN886" s="276"/>
      <c r="EO886" s="276"/>
      <c r="EP886" s="276"/>
      <c r="EQ886" s="276"/>
      <c r="ER886" s="276"/>
      <c r="ES886" s="276"/>
      <c r="ET886" s="276"/>
    </row>
    <row r="887" spans="41:150" x14ac:dyDescent="0.25">
      <c r="AO887" s="276"/>
      <c r="AP887" s="276"/>
      <c r="BS887" s="276"/>
      <c r="BT887" s="277"/>
      <c r="BU887" s="276"/>
      <c r="BV887" s="277"/>
      <c r="BW887" s="276"/>
      <c r="BX887" s="277"/>
      <c r="BY887" s="276"/>
      <c r="BZ887" s="276"/>
      <c r="CA887" s="277"/>
      <c r="CB887" s="276"/>
      <c r="CC887" s="276"/>
      <c r="CD887" s="276"/>
      <c r="CE887" s="276"/>
      <c r="CF887" s="276"/>
      <c r="CG887" s="276"/>
      <c r="CH887" s="276"/>
      <c r="CI887" s="277"/>
      <c r="CJ887" s="276"/>
      <c r="CK887" s="277"/>
      <c r="CL887" s="276"/>
      <c r="CM887" s="277"/>
      <c r="CN887" s="276"/>
      <c r="CO887" s="277"/>
      <c r="CP887" s="276"/>
      <c r="CQ887" s="277"/>
      <c r="CR887" s="276"/>
      <c r="CS887" s="276"/>
      <c r="CT887" s="277"/>
      <c r="CU887" s="276"/>
      <c r="CV887" s="276"/>
      <c r="CW887" s="277"/>
      <c r="CX887" s="276"/>
      <c r="CY887" s="276"/>
      <c r="CZ887" s="276"/>
      <c r="DA887" s="276"/>
      <c r="DB887" s="277"/>
      <c r="DC887" s="276"/>
      <c r="DD887" s="276"/>
      <c r="DE887" s="277"/>
      <c r="DF887" s="276"/>
      <c r="DG887" s="276"/>
      <c r="DH887" s="277"/>
      <c r="DI887" s="276"/>
      <c r="DJ887" s="276"/>
      <c r="DK887" s="276"/>
      <c r="DL887" s="276"/>
      <c r="DM887" s="277"/>
      <c r="DN887" s="276"/>
      <c r="DO887" s="276"/>
      <c r="DP887" s="277"/>
      <c r="DQ887" s="276"/>
      <c r="DR887" s="276"/>
      <c r="DS887" s="276"/>
      <c r="DT887" s="276"/>
      <c r="DU887" s="276"/>
      <c r="DV887" s="276"/>
      <c r="DW887" s="276"/>
      <c r="DX887" s="276"/>
      <c r="DY887" s="276"/>
      <c r="DZ887" s="276"/>
      <c r="EA887" s="276"/>
      <c r="EB887" s="276"/>
      <c r="EC887" s="276"/>
      <c r="ED887" s="276"/>
      <c r="EE887" s="276"/>
      <c r="EF887" s="276"/>
      <c r="EG887" s="276"/>
      <c r="EH887" s="276"/>
      <c r="EI887" s="276"/>
      <c r="EJ887" s="276"/>
      <c r="EK887" s="276"/>
      <c r="EL887" s="276"/>
      <c r="EM887" s="276"/>
      <c r="EN887" s="276"/>
      <c r="EO887" s="276"/>
      <c r="EP887" s="276"/>
      <c r="EQ887" s="276"/>
      <c r="ER887" s="276"/>
      <c r="ES887" s="276"/>
      <c r="ET887" s="276"/>
    </row>
    <row r="888" spans="41:150" x14ac:dyDescent="0.25">
      <c r="AO888" s="276"/>
      <c r="AP888" s="276"/>
      <c r="BS888" s="276"/>
      <c r="BT888" s="277"/>
      <c r="BU888" s="276"/>
      <c r="BV888" s="277"/>
      <c r="BW888" s="276"/>
      <c r="BX888" s="277"/>
      <c r="BY888" s="276"/>
      <c r="BZ888" s="276"/>
      <c r="CA888" s="277"/>
      <c r="CB888" s="276"/>
      <c r="CC888" s="276"/>
      <c r="CD888" s="276"/>
      <c r="CE888" s="276"/>
      <c r="CF888" s="276"/>
      <c r="CG888" s="276"/>
      <c r="CH888" s="276"/>
      <c r="CI888" s="277"/>
      <c r="CJ888" s="276"/>
      <c r="CK888" s="277"/>
      <c r="CL888" s="276"/>
      <c r="CM888" s="277"/>
      <c r="CN888" s="276"/>
      <c r="CO888" s="277"/>
      <c r="CP888" s="276"/>
      <c r="CQ888" s="277"/>
      <c r="CR888" s="276"/>
      <c r="CS888" s="276"/>
      <c r="CT888" s="277"/>
      <c r="CU888" s="276"/>
      <c r="CV888" s="276"/>
      <c r="CW888" s="277"/>
      <c r="CX888" s="276"/>
      <c r="CY888" s="276"/>
      <c r="CZ888" s="276"/>
      <c r="DA888" s="276"/>
      <c r="DB888" s="277"/>
      <c r="DC888" s="276"/>
      <c r="DD888" s="276"/>
      <c r="DE888" s="277"/>
      <c r="DF888" s="276"/>
      <c r="DG888" s="276"/>
      <c r="DH888" s="277"/>
      <c r="DI888" s="276"/>
      <c r="DJ888" s="276"/>
      <c r="DK888" s="276"/>
      <c r="DL888" s="276"/>
      <c r="DM888" s="277"/>
      <c r="DN888" s="276"/>
      <c r="DO888" s="276"/>
      <c r="DP888" s="277"/>
      <c r="DQ888" s="276"/>
      <c r="DR888" s="276"/>
      <c r="DS888" s="276"/>
      <c r="DT888" s="276"/>
      <c r="DU888" s="276"/>
      <c r="DV888" s="276"/>
      <c r="DW888" s="276"/>
      <c r="DX888" s="276"/>
      <c r="DY888" s="276"/>
      <c r="DZ888" s="276"/>
      <c r="EA888" s="276"/>
      <c r="EB888" s="276"/>
      <c r="EC888" s="276"/>
      <c r="ED888" s="276"/>
      <c r="EE888" s="276"/>
      <c r="EF888" s="276"/>
      <c r="EG888" s="276"/>
      <c r="EH888" s="276"/>
      <c r="EI888" s="276"/>
      <c r="EJ888" s="276"/>
      <c r="EK888" s="276"/>
      <c r="EL888" s="276"/>
      <c r="EM888" s="276"/>
      <c r="EN888" s="276"/>
      <c r="EO888" s="276"/>
      <c r="EP888" s="276"/>
      <c r="EQ888" s="276"/>
      <c r="ER888" s="276"/>
      <c r="ES888" s="276"/>
      <c r="ET888" s="276"/>
    </row>
    <row r="889" spans="41:150" x14ac:dyDescent="0.25">
      <c r="AO889" s="276"/>
      <c r="AP889" s="276"/>
      <c r="BS889" s="276"/>
      <c r="BT889" s="277"/>
      <c r="BU889" s="276"/>
      <c r="BV889" s="277"/>
      <c r="BW889" s="276"/>
      <c r="BX889" s="277"/>
      <c r="BY889" s="276"/>
      <c r="BZ889" s="276"/>
      <c r="CA889" s="277"/>
      <c r="CB889" s="276"/>
      <c r="CC889" s="276"/>
      <c r="CD889" s="276"/>
      <c r="CE889" s="276"/>
      <c r="CF889" s="276"/>
      <c r="CG889" s="276"/>
      <c r="CH889" s="276"/>
      <c r="CI889" s="277"/>
      <c r="CJ889" s="276"/>
      <c r="CK889" s="277"/>
      <c r="CL889" s="276"/>
      <c r="CM889" s="277"/>
      <c r="CN889" s="276"/>
      <c r="CO889" s="277"/>
      <c r="CP889" s="276"/>
      <c r="CQ889" s="277"/>
      <c r="CR889" s="276"/>
      <c r="CS889" s="276"/>
      <c r="CT889" s="277"/>
      <c r="CU889" s="276"/>
      <c r="CV889" s="276"/>
      <c r="CW889" s="277"/>
      <c r="CX889" s="276"/>
      <c r="CY889" s="276"/>
      <c r="CZ889" s="276"/>
      <c r="DA889" s="276"/>
      <c r="DB889" s="277"/>
      <c r="DC889" s="276"/>
      <c r="DD889" s="276"/>
      <c r="DE889" s="277"/>
      <c r="DF889" s="276"/>
      <c r="DG889" s="276"/>
      <c r="DH889" s="277"/>
      <c r="DI889" s="276"/>
      <c r="DJ889" s="276"/>
      <c r="DK889" s="276"/>
      <c r="DL889" s="276"/>
      <c r="DM889" s="277"/>
      <c r="DN889" s="276"/>
      <c r="DO889" s="276"/>
      <c r="DP889" s="277"/>
      <c r="DQ889" s="276"/>
      <c r="DR889" s="276"/>
      <c r="DS889" s="276"/>
      <c r="DT889" s="276"/>
      <c r="DU889" s="276"/>
      <c r="DV889" s="276"/>
      <c r="DW889" s="276"/>
      <c r="DX889" s="276"/>
      <c r="DY889" s="276"/>
      <c r="DZ889" s="276"/>
      <c r="EA889" s="276"/>
      <c r="EB889" s="276"/>
      <c r="EC889" s="276"/>
      <c r="ED889" s="276"/>
      <c r="EE889" s="276"/>
      <c r="EF889" s="276"/>
      <c r="EG889" s="276"/>
      <c r="EH889" s="276"/>
      <c r="EI889" s="276"/>
      <c r="EJ889" s="276"/>
      <c r="EK889" s="276"/>
      <c r="EL889" s="276"/>
      <c r="EM889" s="276"/>
      <c r="EN889" s="276"/>
      <c r="EO889" s="276"/>
      <c r="EP889" s="276"/>
      <c r="EQ889" s="276"/>
      <c r="ER889" s="276"/>
      <c r="ES889" s="276"/>
      <c r="ET889" s="276"/>
    </row>
    <row r="890" spans="41:150" x14ac:dyDescent="0.25">
      <c r="AO890" s="276"/>
      <c r="AP890" s="276"/>
      <c r="BS890" s="276"/>
      <c r="BT890" s="277"/>
      <c r="BU890" s="276"/>
      <c r="BV890" s="277"/>
      <c r="BW890" s="276"/>
      <c r="BX890" s="277"/>
      <c r="BY890" s="276"/>
      <c r="BZ890" s="276"/>
      <c r="CA890" s="277"/>
      <c r="CB890" s="276"/>
      <c r="CC890" s="276"/>
      <c r="CD890" s="276"/>
      <c r="CE890" s="276"/>
      <c r="CF890" s="276"/>
      <c r="CG890" s="276"/>
      <c r="CH890" s="276"/>
      <c r="CI890" s="277"/>
      <c r="CJ890" s="276"/>
      <c r="CK890" s="277"/>
      <c r="CL890" s="276"/>
      <c r="CM890" s="277"/>
      <c r="CN890" s="276"/>
      <c r="CO890" s="277"/>
      <c r="CP890" s="276"/>
      <c r="CQ890" s="277"/>
      <c r="CR890" s="276"/>
      <c r="CS890" s="276"/>
      <c r="CT890" s="277"/>
      <c r="CU890" s="276"/>
      <c r="CV890" s="276"/>
      <c r="CW890" s="277"/>
      <c r="CX890" s="276"/>
      <c r="CY890" s="276"/>
      <c r="CZ890" s="276"/>
      <c r="DA890" s="276"/>
      <c r="DB890" s="277"/>
      <c r="DC890" s="276"/>
      <c r="DD890" s="276"/>
      <c r="DE890" s="277"/>
      <c r="DF890" s="276"/>
      <c r="DG890" s="276"/>
      <c r="DH890" s="277"/>
      <c r="DI890" s="276"/>
      <c r="DJ890" s="276"/>
      <c r="DK890" s="276"/>
      <c r="DL890" s="276"/>
      <c r="DM890" s="277"/>
      <c r="DN890" s="276"/>
      <c r="DO890" s="276"/>
      <c r="DP890" s="277"/>
      <c r="DQ890" s="276"/>
      <c r="DR890" s="276"/>
      <c r="DS890" s="276"/>
      <c r="DT890" s="276"/>
      <c r="DU890" s="276"/>
      <c r="DV890" s="276"/>
      <c r="DW890" s="276"/>
      <c r="DX890" s="276"/>
      <c r="DY890" s="276"/>
      <c r="DZ890" s="276"/>
      <c r="EA890" s="276"/>
      <c r="EB890" s="276"/>
      <c r="EC890" s="276"/>
      <c r="ED890" s="276"/>
      <c r="EE890" s="276"/>
      <c r="EF890" s="276"/>
      <c r="EG890" s="276"/>
      <c r="EH890" s="276"/>
      <c r="EI890" s="276"/>
      <c r="EJ890" s="276"/>
      <c r="EK890" s="276"/>
      <c r="EL890" s="276"/>
      <c r="EM890" s="276"/>
      <c r="EN890" s="276"/>
      <c r="EO890" s="276"/>
      <c r="EP890" s="276"/>
      <c r="EQ890" s="276"/>
      <c r="ER890" s="276"/>
      <c r="ES890" s="276"/>
      <c r="ET890" s="276"/>
    </row>
    <row r="891" spans="41:150" x14ac:dyDescent="0.25">
      <c r="AO891" s="276"/>
      <c r="AP891" s="276"/>
      <c r="BS891" s="276"/>
      <c r="BT891" s="277"/>
      <c r="BU891" s="276"/>
      <c r="BV891" s="277"/>
      <c r="BW891" s="276"/>
      <c r="BX891" s="277"/>
      <c r="BY891" s="276"/>
      <c r="BZ891" s="276"/>
      <c r="CA891" s="277"/>
      <c r="CB891" s="276"/>
      <c r="CC891" s="276"/>
      <c r="CD891" s="276"/>
      <c r="CE891" s="276"/>
      <c r="CF891" s="276"/>
      <c r="CG891" s="276"/>
      <c r="CH891" s="276"/>
      <c r="CI891" s="277"/>
      <c r="CJ891" s="276"/>
      <c r="CK891" s="277"/>
      <c r="CL891" s="276"/>
      <c r="CM891" s="277"/>
      <c r="CN891" s="276"/>
      <c r="CO891" s="277"/>
      <c r="CP891" s="276"/>
      <c r="CQ891" s="277"/>
      <c r="CR891" s="276"/>
      <c r="CS891" s="276"/>
      <c r="CT891" s="277"/>
      <c r="CU891" s="276"/>
      <c r="CV891" s="276"/>
      <c r="CW891" s="277"/>
      <c r="CX891" s="276"/>
      <c r="CY891" s="276"/>
      <c r="CZ891" s="276"/>
      <c r="DA891" s="276"/>
      <c r="DB891" s="277"/>
      <c r="DC891" s="276"/>
      <c r="DD891" s="276"/>
      <c r="DE891" s="277"/>
      <c r="DF891" s="276"/>
      <c r="DG891" s="276"/>
      <c r="DH891" s="277"/>
      <c r="DI891" s="276"/>
      <c r="DJ891" s="276"/>
      <c r="DK891" s="276"/>
      <c r="DL891" s="276"/>
      <c r="DM891" s="277"/>
      <c r="DN891" s="276"/>
      <c r="DO891" s="276"/>
      <c r="DP891" s="277"/>
      <c r="DQ891" s="276"/>
      <c r="DR891" s="276"/>
      <c r="DS891" s="276"/>
      <c r="DT891" s="276"/>
      <c r="DU891" s="276"/>
      <c r="DV891" s="276"/>
      <c r="DW891" s="276"/>
      <c r="DX891" s="276"/>
      <c r="DY891" s="276"/>
      <c r="DZ891" s="276"/>
      <c r="EA891" s="276"/>
      <c r="EB891" s="276"/>
      <c r="EC891" s="276"/>
      <c r="ED891" s="276"/>
      <c r="EE891" s="276"/>
      <c r="EF891" s="276"/>
      <c r="EG891" s="276"/>
      <c r="EH891" s="276"/>
      <c r="EI891" s="276"/>
      <c r="EJ891" s="276"/>
      <c r="EK891" s="276"/>
      <c r="EL891" s="276"/>
      <c r="EM891" s="276"/>
      <c r="EN891" s="276"/>
      <c r="EO891" s="276"/>
      <c r="EP891" s="276"/>
      <c r="EQ891" s="276"/>
      <c r="ER891" s="276"/>
      <c r="ES891" s="276"/>
      <c r="ET891" s="276"/>
    </row>
    <row r="892" spans="41:150" x14ac:dyDescent="0.25">
      <c r="AO892" s="276"/>
      <c r="AP892" s="276"/>
      <c r="BS892" s="276"/>
      <c r="BT892" s="277"/>
      <c r="BU892" s="276"/>
      <c r="BV892" s="277"/>
      <c r="BW892" s="276"/>
      <c r="BX892" s="277"/>
      <c r="BY892" s="276"/>
      <c r="BZ892" s="276"/>
      <c r="CA892" s="277"/>
      <c r="CB892" s="276"/>
      <c r="CC892" s="276"/>
      <c r="CD892" s="276"/>
      <c r="CE892" s="276"/>
      <c r="CF892" s="276"/>
      <c r="CG892" s="276"/>
      <c r="CH892" s="276"/>
      <c r="CI892" s="277"/>
      <c r="CJ892" s="276"/>
      <c r="CK892" s="277"/>
      <c r="CL892" s="276"/>
      <c r="CM892" s="277"/>
      <c r="CN892" s="276"/>
      <c r="CO892" s="277"/>
      <c r="CP892" s="276"/>
      <c r="CQ892" s="277"/>
      <c r="CR892" s="276"/>
      <c r="CS892" s="276"/>
      <c r="CT892" s="277"/>
      <c r="CU892" s="276"/>
      <c r="CV892" s="276"/>
      <c r="CW892" s="277"/>
      <c r="CX892" s="276"/>
      <c r="CY892" s="276"/>
      <c r="CZ892" s="276"/>
      <c r="DA892" s="276"/>
      <c r="DB892" s="277"/>
      <c r="DC892" s="276"/>
      <c r="DD892" s="276"/>
      <c r="DE892" s="277"/>
      <c r="DF892" s="276"/>
      <c r="DG892" s="276"/>
      <c r="DH892" s="277"/>
      <c r="DI892" s="276"/>
      <c r="DJ892" s="276"/>
      <c r="DK892" s="276"/>
      <c r="DL892" s="276"/>
      <c r="DM892" s="277"/>
      <c r="DN892" s="276"/>
      <c r="DO892" s="276"/>
      <c r="DP892" s="277"/>
      <c r="DQ892" s="276"/>
      <c r="DR892" s="276"/>
      <c r="DS892" s="276"/>
      <c r="DT892" s="276"/>
      <c r="DU892" s="276"/>
      <c r="DV892" s="276"/>
      <c r="DW892" s="276"/>
      <c r="DX892" s="276"/>
      <c r="DY892" s="276"/>
      <c r="DZ892" s="276"/>
      <c r="EA892" s="276"/>
      <c r="EB892" s="276"/>
      <c r="EC892" s="276"/>
      <c r="ED892" s="276"/>
      <c r="EE892" s="276"/>
      <c r="EF892" s="276"/>
      <c r="EG892" s="276"/>
      <c r="EH892" s="276"/>
      <c r="EI892" s="276"/>
      <c r="EJ892" s="276"/>
      <c r="EK892" s="276"/>
      <c r="EL892" s="276"/>
      <c r="EM892" s="276"/>
      <c r="EN892" s="276"/>
      <c r="EO892" s="276"/>
      <c r="EP892" s="276"/>
      <c r="EQ892" s="276"/>
      <c r="ER892" s="276"/>
      <c r="ES892" s="276"/>
      <c r="ET892" s="276"/>
    </row>
    <row r="893" spans="41:150" x14ac:dyDescent="0.25">
      <c r="AO893" s="276"/>
      <c r="AP893" s="276"/>
      <c r="BS893" s="276"/>
      <c r="BT893" s="277"/>
      <c r="BU893" s="276"/>
      <c r="BV893" s="277"/>
      <c r="BW893" s="276"/>
      <c r="BX893" s="277"/>
      <c r="BY893" s="276"/>
      <c r="BZ893" s="276"/>
      <c r="CA893" s="277"/>
      <c r="CB893" s="276"/>
      <c r="CC893" s="276"/>
      <c r="CD893" s="276"/>
      <c r="CE893" s="276"/>
      <c r="CF893" s="276"/>
      <c r="CG893" s="276"/>
      <c r="CH893" s="276"/>
      <c r="CI893" s="277"/>
      <c r="CJ893" s="276"/>
      <c r="CK893" s="277"/>
      <c r="CL893" s="276"/>
      <c r="CM893" s="277"/>
      <c r="CN893" s="276"/>
      <c r="CO893" s="277"/>
      <c r="CP893" s="276"/>
      <c r="CQ893" s="277"/>
      <c r="CR893" s="276"/>
      <c r="CS893" s="276"/>
      <c r="CT893" s="277"/>
      <c r="CU893" s="276"/>
      <c r="CV893" s="276"/>
      <c r="CW893" s="277"/>
      <c r="CX893" s="276"/>
      <c r="CY893" s="276"/>
      <c r="CZ893" s="276"/>
      <c r="DA893" s="276"/>
      <c r="DB893" s="277"/>
      <c r="DC893" s="276"/>
      <c r="DD893" s="276"/>
      <c r="DE893" s="277"/>
      <c r="DF893" s="276"/>
      <c r="DG893" s="276"/>
      <c r="DH893" s="277"/>
      <c r="DI893" s="276"/>
      <c r="DJ893" s="276"/>
      <c r="DK893" s="276"/>
      <c r="DL893" s="276"/>
      <c r="DM893" s="277"/>
      <c r="DN893" s="276"/>
      <c r="DO893" s="276"/>
      <c r="DP893" s="277"/>
      <c r="DQ893" s="276"/>
      <c r="DR893" s="276"/>
      <c r="DS893" s="276"/>
      <c r="DT893" s="276"/>
      <c r="DU893" s="276"/>
      <c r="DV893" s="276"/>
      <c r="DW893" s="276"/>
      <c r="DX893" s="276"/>
      <c r="DY893" s="276"/>
      <c r="DZ893" s="276"/>
      <c r="EA893" s="276"/>
      <c r="EB893" s="276"/>
      <c r="EC893" s="276"/>
      <c r="ED893" s="276"/>
      <c r="EE893" s="276"/>
      <c r="EF893" s="276"/>
      <c r="EG893" s="276"/>
      <c r="EH893" s="276"/>
      <c r="EI893" s="276"/>
      <c r="EJ893" s="276"/>
      <c r="EK893" s="276"/>
      <c r="EL893" s="276"/>
      <c r="EM893" s="276"/>
      <c r="EN893" s="276"/>
      <c r="EO893" s="276"/>
      <c r="EP893" s="276"/>
      <c r="EQ893" s="276"/>
      <c r="ER893" s="276"/>
      <c r="ES893" s="276"/>
      <c r="ET893" s="276"/>
    </row>
    <row r="894" spans="41:150" x14ac:dyDescent="0.25">
      <c r="AO894" s="276"/>
      <c r="AP894" s="276"/>
      <c r="BS894" s="276"/>
      <c r="BT894" s="277"/>
      <c r="BU894" s="276"/>
      <c r="BV894" s="277"/>
      <c r="BW894" s="276"/>
      <c r="BX894" s="277"/>
      <c r="BY894" s="276"/>
      <c r="BZ894" s="276"/>
      <c r="CA894" s="277"/>
      <c r="CB894" s="276"/>
      <c r="CC894" s="276"/>
      <c r="CD894" s="276"/>
      <c r="CE894" s="276"/>
      <c r="CF894" s="276"/>
      <c r="CG894" s="276"/>
      <c r="CH894" s="276"/>
      <c r="CI894" s="277"/>
      <c r="CJ894" s="276"/>
      <c r="CK894" s="277"/>
      <c r="CL894" s="276"/>
      <c r="CM894" s="277"/>
      <c r="CN894" s="276"/>
      <c r="CO894" s="277"/>
      <c r="CP894" s="276"/>
      <c r="CQ894" s="277"/>
      <c r="CR894" s="276"/>
      <c r="CS894" s="276"/>
      <c r="CT894" s="277"/>
      <c r="CU894" s="276"/>
      <c r="CV894" s="276"/>
      <c r="CW894" s="277"/>
      <c r="CX894" s="276"/>
      <c r="CY894" s="276"/>
      <c r="CZ894" s="276"/>
      <c r="DA894" s="276"/>
      <c r="DB894" s="277"/>
      <c r="DC894" s="276"/>
      <c r="DD894" s="276"/>
      <c r="DE894" s="277"/>
      <c r="DF894" s="276"/>
      <c r="DG894" s="276"/>
      <c r="DH894" s="277"/>
      <c r="DI894" s="276"/>
      <c r="DJ894" s="276"/>
      <c r="DK894" s="276"/>
      <c r="DL894" s="276"/>
      <c r="DM894" s="277"/>
      <c r="DN894" s="276"/>
      <c r="DO894" s="276"/>
      <c r="DP894" s="277"/>
      <c r="DQ894" s="276"/>
      <c r="DR894" s="276"/>
      <c r="DS894" s="276"/>
      <c r="DT894" s="276"/>
      <c r="DU894" s="276"/>
      <c r="DV894" s="276"/>
      <c r="DW894" s="276"/>
      <c r="DX894" s="276"/>
      <c r="DY894" s="276"/>
      <c r="DZ894" s="276"/>
      <c r="EA894" s="276"/>
      <c r="EB894" s="276"/>
      <c r="EC894" s="276"/>
      <c r="ED894" s="276"/>
      <c r="EE894" s="276"/>
      <c r="EF894" s="276"/>
      <c r="EG894" s="276"/>
      <c r="EH894" s="276"/>
      <c r="EI894" s="276"/>
      <c r="EJ894" s="276"/>
      <c r="EK894" s="276"/>
      <c r="EL894" s="276"/>
      <c r="EM894" s="276"/>
      <c r="EN894" s="276"/>
      <c r="EO894" s="276"/>
      <c r="EP894" s="276"/>
      <c r="EQ894" s="276"/>
      <c r="ER894" s="276"/>
      <c r="ES894" s="276"/>
      <c r="ET894" s="276"/>
    </row>
    <row r="895" spans="41:150" x14ac:dyDescent="0.25">
      <c r="AO895" s="276"/>
      <c r="AP895" s="276"/>
      <c r="BS895" s="276"/>
      <c r="BT895" s="277"/>
      <c r="BU895" s="276"/>
      <c r="BV895" s="277"/>
      <c r="BW895" s="276"/>
      <c r="BX895" s="277"/>
      <c r="BY895" s="276"/>
      <c r="BZ895" s="276"/>
      <c r="CA895" s="277"/>
      <c r="CB895" s="276"/>
      <c r="CC895" s="276"/>
      <c r="CD895" s="276"/>
      <c r="CE895" s="276"/>
      <c r="CF895" s="276"/>
      <c r="CG895" s="276"/>
      <c r="CH895" s="276"/>
      <c r="CI895" s="277"/>
      <c r="CJ895" s="276"/>
      <c r="CK895" s="277"/>
      <c r="CL895" s="276"/>
      <c r="CM895" s="277"/>
      <c r="CN895" s="276"/>
      <c r="CO895" s="277"/>
      <c r="CP895" s="276"/>
      <c r="CQ895" s="277"/>
      <c r="CR895" s="276"/>
      <c r="CS895" s="276"/>
      <c r="CT895" s="277"/>
      <c r="CU895" s="276"/>
      <c r="CV895" s="276"/>
      <c r="CW895" s="277"/>
      <c r="CX895" s="276"/>
      <c r="CY895" s="276"/>
      <c r="CZ895" s="276"/>
      <c r="DA895" s="276"/>
      <c r="DB895" s="277"/>
      <c r="DC895" s="276"/>
      <c r="DD895" s="276"/>
      <c r="DE895" s="277"/>
      <c r="DF895" s="276"/>
      <c r="DG895" s="276"/>
      <c r="DH895" s="277"/>
      <c r="DI895" s="276"/>
      <c r="DJ895" s="276"/>
      <c r="DK895" s="276"/>
      <c r="DL895" s="276"/>
      <c r="DM895" s="277"/>
      <c r="DN895" s="276"/>
      <c r="DO895" s="276"/>
      <c r="DP895" s="277"/>
      <c r="DQ895" s="276"/>
      <c r="DR895" s="276"/>
      <c r="DS895" s="276"/>
      <c r="DT895" s="276"/>
      <c r="DU895" s="276"/>
      <c r="DV895" s="276"/>
      <c r="DW895" s="276"/>
      <c r="DX895" s="276"/>
      <c r="DY895" s="276"/>
      <c r="DZ895" s="276"/>
      <c r="EA895" s="276"/>
      <c r="EB895" s="276"/>
      <c r="EC895" s="276"/>
      <c r="ED895" s="276"/>
      <c r="EE895" s="276"/>
      <c r="EF895" s="276"/>
      <c r="EG895" s="276"/>
      <c r="EH895" s="276"/>
      <c r="EI895" s="276"/>
      <c r="EJ895" s="276"/>
      <c r="EK895" s="276"/>
      <c r="EL895" s="276"/>
      <c r="EM895" s="276"/>
      <c r="EN895" s="276"/>
      <c r="EO895" s="276"/>
      <c r="EP895" s="276"/>
      <c r="EQ895" s="276"/>
      <c r="ER895" s="276"/>
      <c r="ES895" s="276"/>
      <c r="ET895" s="276"/>
    </row>
    <row r="896" spans="41:150" x14ac:dyDescent="0.25">
      <c r="AO896" s="276"/>
      <c r="AP896" s="276"/>
      <c r="BS896" s="276"/>
      <c r="BT896" s="277"/>
      <c r="BU896" s="276"/>
      <c r="BV896" s="277"/>
      <c r="BW896" s="276"/>
      <c r="BX896" s="277"/>
      <c r="BY896" s="276"/>
      <c r="BZ896" s="276"/>
      <c r="CA896" s="277"/>
      <c r="CB896" s="276"/>
      <c r="CC896" s="276"/>
      <c r="CD896" s="276"/>
      <c r="CE896" s="276"/>
      <c r="CF896" s="276"/>
      <c r="CG896" s="276"/>
      <c r="CH896" s="276"/>
      <c r="CI896" s="277"/>
      <c r="CJ896" s="276"/>
      <c r="CK896" s="277"/>
      <c r="CL896" s="276"/>
      <c r="CM896" s="277"/>
      <c r="CN896" s="276"/>
      <c r="CO896" s="277"/>
      <c r="CP896" s="276"/>
      <c r="CQ896" s="277"/>
      <c r="CR896" s="276"/>
      <c r="CS896" s="276"/>
      <c r="CT896" s="277"/>
      <c r="CU896" s="276"/>
      <c r="CV896" s="276"/>
      <c r="CW896" s="277"/>
      <c r="CX896" s="276"/>
      <c r="CY896" s="276"/>
      <c r="CZ896" s="276"/>
      <c r="DA896" s="276"/>
      <c r="DB896" s="277"/>
      <c r="DC896" s="276"/>
      <c r="DD896" s="276"/>
      <c r="DE896" s="277"/>
      <c r="DF896" s="276"/>
      <c r="DG896" s="276"/>
      <c r="DH896" s="277"/>
      <c r="DI896" s="276"/>
      <c r="DJ896" s="276"/>
      <c r="DK896" s="276"/>
      <c r="DL896" s="276"/>
      <c r="DM896" s="277"/>
      <c r="DN896" s="276"/>
      <c r="DO896" s="276"/>
      <c r="DP896" s="277"/>
      <c r="DQ896" s="276"/>
      <c r="DR896" s="276"/>
      <c r="DS896" s="276"/>
      <c r="DT896" s="276"/>
      <c r="DU896" s="276"/>
      <c r="DV896" s="276"/>
      <c r="DW896" s="276"/>
      <c r="DX896" s="276"/>
      <c r="DY896" s="276"/>
      <c r="DZ896" s="276"/>
      <c r="EA896" s="276"/>
      <c r="EB896" s="276"/>
      <c r="EC896" s="276"/>
      <c r="ED896" s="276"/>
      <c r="EE896" s="276"/>
      <c r="EF896" s="276"/>
      <c r="EG896" s="276"/>
      <c r="EH896" s="276"/>
      <c r="EI896" s="276"/>
      <c r="EJ896" s="276"/>
      <c r="EK896" s="276"/>
      <c r="EL896" s="276"/>
      <c r="EM896" s="276"/>
      <c r="EN896" s="276"/>
      <c r="EO896" s="276"/>
      <c r="EP896" s="276"/>
      <c r="EQ896" s="276"/>
      <c r="ER896" s="276"/>
      <c r="ES896" s="276"/>
      <c r="ET896" s="276"/>
    </row>
    <row r="897" spans="41:150" x14ac:dyDescent="0.25">
      <c r="AO897" s="276"/>
      <c r="AP897" s="276"/>
      <c r="BS897" s="276"/>
      <c r="BT897" s="277"/>
      <c r="BU897" s="276"/>
      <c r="BV897" s="277"/>
      <c r="BW897" s="276"/>
      <c r="BX897" s="277"/>
      <c r="BY897" s="276"/>
      <c r="BZ897" s="276"/>
      <c r="CA897" s="277"/>
      <c r="CB897" s="276"/>
      <c r="CC897" s="276"/>
      <c r="CD897" s="276"/>
      <c r="CE897" s="276"/>
      <c r="CF897" s="276"/>
      <c r="CG897" s="276"/>
      <c r="CH897" s="276"/>
      <c r="CI897" s="277"/>
      <c r="CJ897" s="276"/>
      <c r="CK897" s="277"/>
      <c r="CL897" s="276"/>
      <c r="CM897" s="277"/>
      <c r="CN897" s="276"/>
      <c r="CO897" s="277"/>
      <c r="CP897" s="276"/>
      <c r="CQ897" s="277"/>
      <c r="CR897" s="276"/>
      <c r="CS897" s="276"/>
      <c r="CT897" s="277"/>
      <c r="CU897" s="276"/>
      <c r="CV897" s="276"/>
      <c r="CW897" s="277"/>
      <c r="CX897" s="276"/>
      <c r="CY897" s="276"/>
      <c r="CZ897" s="276"/>
      <c r="DA897" s="276"/>
      <c r="DB897" s="277"/>
      <c r="DC897" s="276"/>
      <c r="DD897" s="276"/>
      <c r="DE897" s="277"/>
      <c r="DF897" s="276"/>
      <c r="DG897" s="276"/>
      <c r="DH897" s="277"/>
      <c r="DI897" s="276"/>
      <c r="DJ897" s="276"/>
      <c r="DK897" s="276"/>
      <c r="DL897" s="276"/>
      <c r="DM897" s="277"/>
      <c r="DN897" s="276"/>
      <c r="DO897" s="276"/>
      <c r="DP897" s="277"/>
      <c r="DQ897" s="276"/>
      <c r="DR897" s="276"/>
      <c r="DS897" s="276"/>
      <c r="DT897" s="276"/>
      <c r="DU897" s="276"/>
      <c r="DV897" s="276"/>
      <c r="DW897" s="276"/>
      <c r="DX897" s="276"/>
      <c r="DY897" s="276"/>
      <c r="DZ897" s="276"/>
      <c r="EA897" s="276"/>
      <c r="EB897" s="276"/>
      <c r="EC897" s="276"/>
      <c r="ED897" s="276"/>
      <c r="EE897" s="276"/>
      <c r="EF897" s="276"/>
      <c r="EG897" s="276"/>
      <c r="EH897" s="276"/>
      <c r="EI897" s="276"/>
      <c r="EJ897" s="276"/>
      <c r="EK897" s="276"/>
      <c r="EL897" s="276"/>
      <c r="EM897" s="276"/>
      <c r="EN897" s="276"/>
      <c r="EO897" s="276"/>
      <c r="EP897" s="276"/>
      <c r="EQ897" s="276"/>
      <c r="ER897" s="276"/>
      <c r="ES897" s="276"/>
      <c r="ET897" s="276"/>
    </row>
    <row r="898" spans="41:150" x14ac:dyDescent="0.25">
      <c r="AO898" s="276"/>
      <c r="AP898" s="276"/>
      <c r="BS898" s="276"/>
      <c r="BT898" s="277"/>
      <c r="BU898" s="276"/>
      <c r="BV898" s="277"/>
      <c r="BW898" s="276"/>
      <c r="BX898" s="277"/>
      <c r="BY898" s="276"/>
      <c r="BZ898" s="276"/>
      <c r="CA898" s="277"/>
      <c r="CB898" s="276"/>
      <c r="CC898" s="276"/>
      <c r="CD898" s="276"/>
      <c r="CE898" s="276"/>
      <c r="CF898" s="276"/>
      <c r="CG898" s="276"/>
      <c r="CH898" s="276"/>
      <c r="CI898" s="277"/>
      <c r="CJ898" s="276"/>
      <c r="CK898" s="277"/>
      <c r="CL898" s="276"/>
      <c r="CM898" s="277"/>
      <c r="CN898" s="276"/>
      <c r="CO898" s="277"/>
      <c r="CP898" s="276"/>
      <c r="CQ898" s="277"/>
      <c r="CR898" s="276"/>
      <c r="CS898" s="276"/>
      <c r="CT898" s="277"/>
      <c r="CU898" s="276"/>
      <c r="CV898" s="276"/>
      <c r="CW898" s="277"/>
      <c r="CX898" s="276"/>
      <c r="CY898" s="276"/>
      <c r="CZ898" s="276"/>
      <c r="DA898" s="276"/>
      <c r="DB898" s="277"/>
      <c r="DC898" s="276"/>
      <c r="DD898" s="276"/>
      <c r="DE898" s="277"/>
      <c r="DF898" s="276"/>
      <c r="DG898" s="276"/>
      <c r="DH898" s="277"/>
      <c r="DI898" s="276"/>
      <c r="DJ898" s="276"/>
      <c r="DK898" s="276"/>
      <c r="DL898" s="276"/>
      <c r="DM898" s="277"/>
      <c r="DN898" s="276"/>
      <c r="DO898" s="276"/>
      <c r="DP898" s="277"/>
      <c r="DQ898" s="276"/>
      <c r="DR898" s="276"/>
      <c r="DS898" s="276"/>
      <c r="DT898" s="276"/>
      <c r="DU898" s="276"/>
      <c r="DV898" s="276"/>
      <c r="DW898" s="276"/>
      <c r="DX898" s="276"/>
      <c r="DY898" s="276"/>
      <c r="DZ898" s="276"/>
      <c r="EA898" s="276"/>
      <c r="EB898" s="276"/>
      <c r="EC898" s="276"/>
      <c r="ED898" s="276"/>
      <c r="EE898" s="276"/>
      <c r="EF898" s="276"/>
      <c r="EG898" s="276"/>
      <c r="EH898" s="276"/>
      <c r="EI898" s="276"/>
      <c r="EJ898" s="276"/>
      <c r="EK898" s="276"/>
      <c r="EL898" s="276"/>
      <c r="EM898" s="276"/>
      <c r="EN898" s="276"/>
      <c r="EO898" s="276"/>
      <c r="EP898" s="276"/>
      <c r="EQ898" s="276"/>
      <c r="ER898" s="276"/>
      <c r="ES898" s="276"/>
      <c r="ET898" s="276"/>
    </row>
    <row r="899" spans="41:150" x14ac:dyDescent="0.25">
      <c r="AO899" s="276"/>
      <c r="AP899" s="276"/>
      <c r="BS899" s="276"/>
      <c r="BT899" s="277"/>
      <c r="BU899" s="276"/>
      <c r="BV899" s="277"/>
      <c r="BW899" s="276"/>
      <c r="BX899" s="277"/>
      <c r="BY899" s="276"/>
      <c r="BZ899" s="276"/>
      <c r="CA899" s="277"/>
      <c r="CB899" s="276"/>
      <c r="CC899" s="276"/>
      <c r="CD899" s="276"/>
      <c r="CE899" s="276"/>
      <c r="CF899" s="276"/>
      <c r="CG899" s="276"/>
      <c r="CH899" s="276"/>
      <c r="CI899" s="277"/>
      <c r="CJ899" s="276"/>
      <c r="CK899" s="277"/>
      <c r="CL899" s="276"/>
      <c r="CM899" s="277"/>
      <c r="CN899" s="276"/>
      <c r="CO899" s="277"/>
      <c r="CP899" s="276"/>
      <c r="CQ899" s="277"/>
      <c r="CR899" s="276"/>
      <c r="CS899" s="276"/>
      <c r="CT899" s="277"/>
      <c r="CU899" s="276"/>
      <c r="CV899" s="276"/>
      <c r="CW899" s="277"/>
      <c r="CX899" s="276"/>
      <c r="CY899" s="276"/>
      <c r="CZ899" s="276"/>
      <c r="DA899" s="276"/>
      <c r="DB899" s="277"/>
      <c r="DC899" s="276"/>
      <c r="DD899" s="276"/>
      <c r="DE899" s="277"/>
      <c r="DF899" s="276"/>
      <c r="DG899" s="276"/>
      <c r="DH899" s="277"/>
      <c r="DI899" s="276"/>
      <c r="DJ899" s="276"/>
      <c r="DK899" s="276"/>
      <c r="DL899" s="276"/>
      <c r="DM899" s="277"/>
      <c r="DN899" s="276"/>
      <c r="DO899" s="276"/>
      <c r="DP899" s="277"/>
      <c r="DQ899" s="276"/>
      <c r="DR899" s="276"/>
      <c r="DS899" s="276"/>
      <c r="DT899" s="276"/>
      <c r="DU899" s="276"/>
      <c r="DV899" s="276"/>
      <c r="DW899" s="276"/>
      <c r="DX899" s="276"/>
      <c r="DY899" s="276"/>
      <c r="DZ899" s="276"/>
      <c r="EA899" s="276"/>
      <c r="EB899" s="276"/>
      <c r="EC899" s="276"/>
      <c r="ED899" s="276"/>
      <c r="EE899" s="276"/>
      <c r="EF899" s="276"/>
      <c r="EG899" s="276"/>
      <c r="EH899" s="276"/>
      <c r="EI899" s="276"/>
      <c r="EJ899" s="276"/>
      <c r="EK899" s="276"/>
      <c r="EL899" s="276"/>
      <c r="EM899" s="276"/>
      <c r="EN899" s="276"/>
      <c r="EO899" s="276"/>
      <c r="EP899" s="276"/>
      <c r="EQ899" s="276"/>
      <c r="ER899" s="276"/>
      <c r="ES899" s="276"/>
      <c r="ET899" s="276"/>
    </row>
    <row r="900" spans="41:150" x14ac:dyDescent="0.25">
      <c r="AO900" s="276"/>
      <c r="AP900" s="276"/>
      <c r="BS900" s="276"/>
      <c r="BT900" s="277"/>
      <c r="BU900" s="276"/>
      <c r="BV900" s="277"/>
      <c r="BW900" s="276"/>
      <c r="BX900" s="277"/>
      <c r="BY900" s="276"/>
      <c r="BZ900" s="276"/>
      <c r="CA900" s="277"/>
      <c r="CB900" s="276"/>
      <c r="CC900" s="276"/>
      <c r="CD900" s="276"/>
      <c r="CE900" s="276"/>
      <c r="CF900" s="276"/>
      <c r="CG900" s="276"/>
      <c r="CH900" s="276"/>
      <c r="CI900" s="277"/>
      <c r="CJ900" s="276"/>
      <c r="CK900" s="277"/>
      <c r="CL900" s="276"/>
      <c r="CM900" s="277"/>
      <c r="CN900" s="276"/>
      <c r="CO900" s="277"/>
      <c r="CP900" s="276"/>
      <c r="CQ900" s="277"/>
      <c r="CR900" s="276"/>
      <c r="CS900" s="276"/>
      <c r="CT900" s="277"/>
      <c r="CU900" s="276"/>
      <c r="CV900" s="276"/>
      <c r="CW900" s="277"/>
      <c r="CX900" s="276"/>
      <c r="CY900" s="276"/>
      <c r="CZ900" s="276"/>
      <c r="DA900" s="276"/>
      <c r="DB900" s="277"/>
      <c r="DC900" s="276"/>
      <c r="DD900" s="276"/>
      <c r="DE900" s="277"/>
      <c r="DF900" s="276"/>
      <c r="DG900" s="276"/>
      <c r="DH900" s="277"/>
      <c r="DI900" s="276"/>
      <c r="DJ900" s="276"/>
      <c r="DK900" s="276"/>
      <c r="DL900" s="276"/>
      <c r="DM900" s="277"/>
      <c r="DN900" s="276"/>
      <c r="DO900" s="276"/>
      <c r="DP900" s="277"/>
      <c r="DQ900" s="276"/>
      <c r="DR900" s="276"/>
      <c r="DS900" s="276"/>
      <c r="DT900" s="276"/>
      <c r="DU900" s="276"/>
      <c r="DV900" s="276"/>
      <c r="DW900" s="276"/>
      <c r="DX900" s="276"/>
      <c r="DY900" s="276"/>
      <c r="DZ900" s="276"/>
      <c r="EA900" s="276"/>
      <c r="EB900" s="276"/>
      <c r="EC900" s="276"/>
      <c r="ED900" s="276"/>
      <c r="EE900" s="276"/>
      <c r="EF900" s="276"/>
      <c r="EG900" s="276"/>
      <c r="EH900" s="276"/>
      <c r="EI900" s="276"/>
      <c r="EJ900" s="276"/>
      <c r="EK900" s="276"/>
      <c r="EL900" s="276"/>
      <c r="EM900" s="276"/>
      <c r="EN900" s="276"/>
      <c r="EO900" s="276"/>
      <c r="EP900" s="276"/>
      <c r="EQ900" s="276"/>
      <c r="ER900" s="276"/>
      <c r="ES900" s="276"/>
      <c r="ET900" s="276"/>
    </row>
    <row r="901" spans="41:150" x14ac:dyDescent="0.25">
      <c r="AO901" s="276"/>
      <c r="AP901" s="276"/>
      <c r="BS901" s="276"/>
      <c r="BT901" s="277"/>
      <c r="BU901" s="276"/>
      <c r="BV901" s="277"/>
      <c r="BW901" s="276"/>
      <c r="BX901" s="277"/>
      <c r="BY901" s="276"/>
      <c r="BZ901" s="276"/>
      <c r="CA901" s="277"/>
      <c r="CB901" s="276"/>
      <c r="CC901" s="276"/>
      <c r="CD901" s="276"/>
      <c r="CE901" s="276"/>
      <c r="CF901" s="276"/>
      <c r="CG901" s="276"/>
      <c r="CH901" s="276"/>
      <c r="CI901" s="277"/>
      <c r="CJ901" s="276"/>
      <c r="CK901" s="277"/>
      <c r="CL901" s="276"/>
      <c r="CM901" s="277"/>
      <c r="CN901" s="276"/>
      <c r="CO901" s="277"/>
      <c r="CP901" s="276"/>
      <c r="CQ901" s="277"/>
      <c r="CR901" s="276"/>
      <c r="CS901" s="276"/>
      <c r="CT901" s="277"/>
      <c r="CU901" s="276"/>
      <c r="CV901" s="276"/>
      <c r="CW901" s="277"/>
      <c r="CX901" s="276"/>
      <c r="CY901" s="276"/>
      <c r="CZ901" s="276"/>
      <c r="DA901" s="276"/>
      <c r="DB901" s="277"/>
      <c r="DC901" s="276"/>
      <c r="DD901" s="276"/>
      <c r="DE901" s="277"/>
      <c r="DF901" s="276"/>
      <c r="DG901" s="276"/>
      <c r="DH901" s="277"/>
      <c r="DI901" s="276"/>
      <c r="DJ901" s="276"/>
      <c r="DK901" s="276"/>
      <c r="DL901" s="276"/>
      <c r="DM901" s="277"/>
      <c r="DN901" s="276"/>
      <c r="DO901" s="276"/>
      <c r="DP901" s="277"/>
      <c r="DQ901" s="276"/>
      <c r="DR901" s="276"/>
      <c r="DS901" s="276"/>
      <c r="DT901" s="276"/>
      <c r="DU901" s="276"/>
      <c r="DV901" s="276"/>
      <c r="DW901" s="276"/>
      <c r="DX901" s="276"/>
      <c r="DY901" s="276"/>
      <c r="DZ901" s="276"/>
      <c r="EA901" s="276"/>
      <c r="EB901" s="276"/>
      <c r="EC901" s="276"/>
      <c r="ED901" s="276"/>
      <c r="EE901" s="276"/>
      <c r="EF901" s="276"/>
      <c r="EG901" s="276"/>
      <c r="EH901" s="276"/>
      <c r="EI901" s="276"/>
      <c r="EJ901" s="276"/>
      <c r="EK901" s="276"/>
      <c r="EL901" s="276"/>
      <c r="EM901" s="276"/>
      <c r="EN901" s="276"/>
      <c r="EO901" s="276"/>
      <c r="EP901" s="276"/>
      <c r="EQ901" s="276"/>
      <c r="ER901" s="276"/>
      <c r="ES901" s="276"/>
      <c r="ET901" s="276"/>
    </row>
    <row r="902" spans="41:150" x14ac:dyDescent="0.25">
      <c r="AO902" s="276"/>
      <c r="AP902" s="276"/>
      <c r="BS902" s="276"/>
      <c r="BT902" s="277"/>
      <c r="BU902" s="276"/>
      <c r="BV902" s="277"/>
      <c r="BW902" s="276"/>
      <c r="BX902" s="277"/>
      <c r="BY902" s="276"/>
      <c r="BZ902" s="276"/>
      <c r="CA902" s="277"/>
      <c r="CB902" s="276"/>
      <c r="CC902" s="276"/>
      <c r="CD902" s="276"/>
      <c r="CE902" s="276"/>
      <c r="CF902" s="276"/>
      <c r="CG902" s="276"/>
      <c r="CH902" s="276"/>
      <c r="CI902" s="277"/>
      <c r="CJ902" s="276"/>
      <c r="CK902" s="277"/>
      <c r="CL902" s="276"/>
      <c r="CM902" s="277"/>
      <c r="CN902" s="276"/>
      <c r="CO902" s="277"/>
      <c r="CP902" s="276"/>
      <c r="CQ902" s="277"/>
      <c r="CR902" s="276"/>
      <c r="CS902" s="276"/>
      <c r="CT902" s="277"/>
      <c r="CU902" s="276"/>
      <c r="CV902" s="276"/>
      <c r="CW902" s="277"/>
      <c r="CX902" s="276"/>
      <c r="CY902" s="276"/>
      <c r="CZ902" s="276"/>
      <c r="DA902" s="276"/>
      <c r="DB902" s="277"/>
      <c r="DC902" s="276"/>
      <c r="DD902" s="276"/>
      <c r="DE902" s="277"/>
      <c r="DF902" s="276"/>
      <c r="DG902" s="276"/>
      <c r="DH902" s="277"/>
      <c r="DI902" s="276"/>
      <c r="DJ902" s="276"/>
      <c r="DK902" s="276"/>
      <c r="DL902" s="276"/>
      <c r="DM902" s="277"/>
      <c r="DN902" s="276"/>
      <c r="DO902" s="276"/>
      <c r="DP902" s="277"/>
      <c r="DQ902" s="276"/>
      <c r="DR902" s="276"/>
      <c r="DS902" s="276"/>
      <c r="DT902" s="276"/>
      <c r="DU902" s="276"/>
      <c r="DV902" s="276"/>
      <c r="DW902" s="276"/>
      <c r="DX902" s="276"/>
      <c r="DY902" s="276"/>
      <c r="DZ902" s="276"/>
      <c r="EA902" s="276"/>
      <c r="EB902" s="276"/>
      <c r="EC902" s="276"/>
      <c r="ED902" s="276"/>
      <c r="EE902" s="276"/>
      <c r="EF902" s="276"/>
      <c r="EG902" s="276"/>
      <c r="EH902" s="276"/>
      <c r="EI902" s="276"/>
      <c r="EJ902" s="276"/>
      <c r="EK902" s="276"/>
      <c r="EL902" s="276"/>
      <c r="EM902" s="276"/>
      <c r="EN902" s="276"/>
      <c r="EO902" s="276"/>
      <c r="EP902" s="276"/>
      <c r="EQ902" s="276"/>
      <c r="ER902" s="276"/>
      <c r="ES902" s="276"/>
      <c r="ET902" s="276"/>
    </row>
    <row r="903" spans="41:150" x14ac:dyDescent="0.25">
      <c r="AO903" s="276"/>
      <c r="AP903" s="276"/>
      <c r="BS903" s="276"/>
      <c r="BT903" s="277"/>
      <c r="BU903" s="276"/>
      <c r="BV903" s="277"/>
      <c r="BW903" s="276"/>
      <c r="BX903" s="277"/>
      <c r="BY903" s="276"/>
      <c r="BZ903" s="276"/>
      <c r="CA903" s="277"/>
      <c r="CB903" s="276"/>
      <c r="CC903" s="276"/>
      <c r="CD903" s="276"/>
      <c r="CE903" s="276"/>
      <c r="CF903" s="276"/>
      <c r="CG903" s="276"/>
      <c r="CH903" s="276"/>
      <c r="CI903" s="277"/>
      <c r="CJ903" s="276"/>
      <c r="CK903" s="277"/>
      <c r="CL903" s="276"/>
      <c r="CM903" s="277"/>
      <c r="CN903" s="276"/>
      <c r="CO903" s="277"/>
      <c r="CP903" s="276"/>
      <c r="CQ903" s="277"/>
      <c r="CR903" s="276"/>
      <c r="CS903" s="276"/>
      <c r="CT903" s="277"/>
      <c r="CU903" s="276"/>
      <c r="CV903" s="276"/>
      <c r="CW903" s="277"/>
      <c r="CX903" s="276"/>
      <c r="CY903" s="276"/>
      <c r="CZ903" s="276"/>
      <c r="DA903" s="276"/>
      <c r="DB903" s="277"/>
      <c r="DC903" s="276"/>
      <c r="DD903" s="276"/>
      <c r="DE903" s="277"/>
      <c r="DF903" s="276"/>
      <c r="DG903" s="276"/>
      <c r="DH903" s="277"/>
      <c r="DI903" s="276"/>
      <c r="DJ903" s="276"/>
      <c r="DK903" s="276"/>
      <c r="DL903" s="276"/>
      <c r="DM903" s="277"/>
      <c r="DN903" s="276"/>
      <c r="DO903" s="276"/>
      <c r="DP903" s="277"/>
      <c r="DQ903" s="276"/>
      <c r="DR903" s="276"/>
      <c r="DS903" s="276"/>
      <c r="DT903" s="276"/>
      <c r="DU903" s="276"/>
      <c r="DV903" s="276"/>
      <c r="DW903" s="276"/>
      <c r="DX903" s="276"/>
      <c r="DY903" s="276"/>
      <c r="DZ903" s="276"/>
      <c r="EA903" s="276"/>
      <c r="EB903" s="276"/>
      <c r="EC903" s="276"/>
      <c r="ED903" s="276"/>
      <c r="EE903" s="276"/>
      <c r="EF903" s="276"/>
      <c r="EG903" s="276"/>
      <c r="EH903" s="276"/>
      <c r="EI903" s="276"/>
      <c r="EJ903" s="276"/>
      <c r="EK903" s="276"/>
      <c r="EL903" s="276"/>
      <c r="EM903" s="276"/>
      <c r="EN903" s="276"/>
      <c r="EO903" s="276"/>
      <c r="EP903" s="276"/>
      <c r="EQ903" s="276"/>
      <c r="ER903" s="276"/>
      <c r="ES903" s="276"/>
      <c r="ET903" s="276"/>
    </row>
    <row r="904" spans="41:150" x14ac:dyDescent="0.25">
      <c r="AO904" s="276"/>
      <c r="AP904" s="276"/>
      <c r="BS904" s="276"/>
      <c r="BT904" s="277"/>
      <c r="BU904" s="276"/>
      <c r="BV904" s="277"/>
      <c r="BW904" s="276"/>
      <c r="BX904" s="277"/>
      <c r="BY904" s="276"/>
      <c r="BZ904" s="276"/>
      <c r="CA904" s="277"/>
      <c r="CB904" s="276"/>
      <c r="CC904" s="276"/>
      <c r="CD904" s="276"/>
      <c r="CE904" s="276"/>
      <c r="CF904" s="276"/>
      <c r="CG904" s="276"/>
      <c r="CH904" s="276"/>
      <c r="CI904" s="277"/>
      <c r="CJ904" s="276"/>
      <c r="CK904" s="277"/>
      <c r="CL904" s="276"/>
      <c r="CM904" s="277"/>
      <c r="CN904" s="276"/>
      <c r="CO904" s="277"/>
      <c r="CP904" s="276"/>
      <c r="CQ904" s="277"/>
      <c r="CR904" s="276"/>
      <c r="CS904" s="276"/>
      <c r="CT904" s="277"/>
      <c r="CU904" s="276"/>
      <c r="CV904" s="276"/>
      <c r="CW904" s="277"/>
      <c r="CX904" s="276"/>
      <c r="CY904" s="276"/>
      <c r="CZ904" s="276"/>
      <c r="DA904" s="276"/>
      <c r="DB904" s="277"/>
      <c r="DC904" s="276"/>
      <c r="DD904" s="276"/>
      <c r="DE904" s="277"/>
      <c r="DF904" s="276"/>
      <c r="DG904" s="276"/>
      <c r="DH904" s="277"/>
      <c r="DI904" s="276"/>
      <c r="DJ904" s="276"/>
      <c r="DK904" s="276"/>
      <c r="DL904" s="276"/>
      <c r="DM904" s="277"/>
      <c r="DN904" s="276"/>
      <c r="DO904" s="276"/>
      <c r="DP904" s="277"/>
      <c r="DQ904" s="276"/>
      <c r="DR904" s="276"/>
      <c r="DS904" s="276"/>
      <c r="DT904" s="276"/>
      <c r="DU904" s="276"/>
      <c r="DV904" s="276"/>
      <c r="DW904" s="276"/>
      <c r="DX904" s="276"/>
      <c r="DY904" s="276"/>
      <c r="DZ904" s="276"/>
      <c r="EA904" s="276"/>
      <c r="EB904" s="276"/>
      <c r="EC904" s="276"/>
      <c r="ED904" s="276"/>
      <c r="EE904" s="276"/>
      <c r="EF904" s="276"/>
      <c r="EG904" s="276"/>
      <c r="EH904" s="276"/>
      <c r="EI904" s="276"/>
      <c r="EJ904" s="276"/>
      <c r="EK904" s="276"/>
      <c r="EL904" s="276"/>
      <c r="EM904" s="276"/>
      <c r="EN904" s="276"/>
      <c r="EO904" s="276"/>
      <c r="EP904" s="276"/>
      <c r="EQ904" s="276"/>
      <c r="ER904" s="276"/>
      <c r="ES904" s="276"/>
      <c r="ET904" s="276"/>
    </row>
    <row r="905" spans="41:150" x14ac:dyDescent="0.25">
      <c r="AO905" s="276"/>
      <c r="AP905" s="276"/>
      <c r="BS905" s="276"/>
      <c r="BT905" s="277"/>
      <c r="BU905" s="276"/>
      <c r="BV905" s="277"/>
      <c r="BW905" s="276"/>
      <c r="BX905" s="277"/>
      <c r="BY905" s="276"/>
      <c r="BZ905" s="276"/>
      <c r="CA905" s="277"/>
      <c r="CB905" s="276"/>
      <c r="CC905" s="276"/>
      <c r="CD905" s="276"/>
      <c r="CE905" s="276"/>
      <c r="CF905" s="276"/>
      <c r="CG905" s="276"/>
      <c r="CH905" s="276"/>
      <c r="CI905" s="277"/>
      <c r="CJ905" s="276"/>
      <c r="CK905" s="277"/>
      <c r="CL905" s="276"/>
      <c r="CM905" s="277"/>
      <c r="CN905" s="276"/>
      <c r="CO905" s="277"/>
      <c r="CP905" s="276"/>
      <c r="CQ905" s="277"/>
      <c r="CR905" s="276"/>
      <c r="CS905" s="276"/>
      <c r="CT905" s="277"/>
      <c r="CU905" s="276"/>
      <c r="CV905" s="276"/>
      <c r="CW905" s="277"/>
      <c r="CX905" s="276"/>
      <c r="CY905" s="276"/>
      <c r="CZ905" s="276"/>
      <c r="DA905" s="276"/>
      <c r="DB905" s="277"/>
      <c r="DC905" s="276"/>
      <c r="DD905" s="276"/>
      <c r="DE905" s="277"/>
      <c r="DF905" s="276"/>
      <c r="DG905" s="276"/>
      <c r="DH905" s="277"/>
      <c r="DI905" s="276"/>
      <c r="DJ905" s="276"/>
      <c r="DK905" s="276"/>
      <c r="DL905" s="276"/>
      <c r="DM905" s="277"/>
      <c r="DN905" s="276"/>
      <c r="DO905" s="276"/>
      <c r="DP905" s="277"/>
      <c r="DQ905" s="276"/>
      <c r="DR905" s="276"/>
      <c r="DS905" s="276"/>
      <c r="DT905" s="276"/>
      <c r="DU905" s="276"/>
      <c r="DV905" s="276"/>
      <c r="DW905" s="276"/>
      <c r="DX905" s="276"/>
      <c r="DY905" s="276"/>
      <c r="DZ905" s="276"/>
      <c r="EA905" s="276"/>
      <c r="EB905" s="276"/>
      <c r="EC905" s="276"/>
      <c r="ED905" s="276"/>
      <c r="EE905" s="276"/>
      <c r="EF905" s="276"/>
      <c r="EG905" s="276"/>
      <c r="EH905" s="276"/>
      <c r="EI905" s="276"/>
      <c r="EJ905" s="276"/>
      <c r="EK905" s="276"/>
      <c r="EL905" s="276"/>
      <c r="EM905" s="276"/>
      <c r="EN905" s="276"/>
      <c r="EO905" s="276"/>
      <c r="EP905" s="276"/>
      <c r="EQ905" s="276"/>
      <c r="ER905" s="276"/>
      <c r="ES905" s="276"/>
      <c r="ET905" s="276"/>
    </row>
    <row r="906" spans="41:150" x14ac:dyDescent="0.25">
      <c r="AO906" s="276"/>
      <c r="AP906" s="276"/>
      <c r="BS906" s="276"/>
      <c r="BT906" s="277"/>
      <c r="BU906" s="276"/>
      <c r="BV906" s="277"/>
      <c r="BW906" s="276"/>
      <c r="BX906" s="277"/>
      <c r="BY906" s="276"/>
      <c r="BZ906" s="276"/>
      <c r="CA906" s="277"/>
      <c r="CB906" s="276"/>
      <c r="CC906" s="276"/>
      <c r="CD906" s="276"/>
      <c r="CE906" s="276"/>
      <c r="CF906" s="276"/>
      <c r="CG906" s="276"/>
      <c r="CH906" s="276"/>
      <c r="CI906" s="277"/>
      <c r="CJ906" s="276"/>
      <c r="CK906" s="277"/>
      <c r="CL906" s="276"/>
      <c r="CM906" s="277"/>
      <c r="CN906" s="276"/>
      <c r="CO906" s="277"/>
      <c r="CP906" s="276"/>
      <c r="CQ906" s="277"/>
      <c r="CR906" s="276"/>
      <c r="CS906" s="276"/>
      <c r="CT906" s="277"/>
      <c r="CU906" s="276"/>
      <c r="CV906" s="276"/>
      <c r="CW906" s="277"/>
      <c r="CX906" s="276"/>
      <c r="CY906" s="276"/>
      <c r="CZ906" s="276"/>
      <c r="DA906" s="276"/>
      <c r="DB906" s="277"/>
      <c r="DC906" s="276"/>
      <c r="DD906" s="276"/>
      <c r="DE906" s="277"/>
      <c r="DF906" s="276"/>
      <c r="DG906" s="276"/>
      <c r="DH906" s="277"/>
      <c r="DI906" s="276"/>
      <c r="DJ906" s="276"/>
      <c r="DK906" s="276"/>
      <c r="DL906" s="276"/>
      <c r="DM906" s="277"/>
      <c r="DN906" s="276"/>
      <c r="DO906" s="276"/>
      <c r="DP906" s="277"/>
      <c r="DQ906" s="276"/>
      <c r="DR906" s="276"/>
      <c r="DS906" s="276"/>
      <c r="DT906" s="276"/>
      <c r="DU906" s="276"/>
      <c r="DV906" s="276"/>
      <c r="DW906" s="276"/>
      <c r="DX906" s="276"/>
      <c r="DY906" s="276"/>
      <c r="DZ906" s="276"/>
      <c r="EA906" s="276"/>
      <c r="EB906" s="276"/>
      <c r="EC906" s="276"/>
      <c r="ED906" s="276"/>
      <c r="EE906" s="276"/>
      <c r="EF906" s="276"/>
      <c r="EG906" s="276"/>
      <c r="EH906" s="276"/>
      <c r="EI906" s="276"/>
      <c r="EJ906" s="276"/>
      <c r="EK906" s="276"/>
      <c r="EL906" s="276"/>
      <c r="EM906" s="276"/>
      <c r="EN906" s="276"/>
      <c r="EO906" s="276"/>
      <c r="EP906" s="276"/>
      <c r="EQ906" s="276"/>
      <c r="ER906" s="276"/>
      <c r="ES906" s="276"/>
      <c r="ET906" s="276"/>
    </row>
    <row r="907" spans="41:150" x14ac:dyDescent="0.25">
      <c r="AO907" s="276"/>
      <c r="AP907" s="276"/>
      <c r="BS907" s="276"/>
      <c r="BT907" s="277"/>
      <c r="BU907" s="276"/>
      <c r="BV907" s="277"/>
      <c r="BW907" s="276"/>
      <c r="BX907" s="277"/>
      <c r="BY907" s="276"/>
      <c r="BZ907" s="276"/>
      <c r="CA907" s="277"/>
      <c r="CB907" s="276"/>
      <c r="CC907" s="276"/>
      <c r="CD907" s="276"/>
      <c r="CE907" s="276"/>
      <c r="CF907" s="276"/>
      <c r="CG907" s="276"/>
      <c r="CH907" s="276"/>
      <c r="CI907" s="277"/>
      <c r="CJ907" s="276"/>
      <c r="CK907" s="277"/>
      <c r="CL907" s="276"/>
      <c r="CM907" s="277"/>
      <c r="CN907" s="276"/>
      <c r="CO907" s="277"/>
      <c r="CP907" s="276"/>
      <c r="CQ907" s="277"/>
      <c r="CR907" s="276"/>
      <c r="CS907" s="276"/>
      <c r="CT907" s="277"/>
      <c r="CU907" s="276"/>
      <c r="CV907" s="276"/>
      <c r="CW907" s="277"/>
      <c r="CX907" s="276"/>
      <c r="CY907" s="276"/>
      <c r="CZ907" s="276"/>
      <c r="DA907" s="276"/>
      <c r="DB907" s="277"/>
      <c r="DC907" s="276"/>
      <c r="DD907" s="276"/>
      <c r="DE907" s="277"/>
      <c r="DF907" s="276"/>
      <c r="DG907" s="276"/>
      <c r="DH907" s="277"/>
      <c r="DI907" s="276"/>
      <c r="DJ907" s="276"/>
      <c r="DK907" s="276"/>
      <c r="DL907" s="276"/>
      <c r="DM907" s="277"/>
      <c r="DN907" s="276"/>
      <c r="DO907" s="276"/>
      <c r="DP907" s="277"/>
      <c r="DQ907" s="276"/>
      <c r="DR907" s="276"/>
      <c r="DS907" s="276"/>
      <c r="DT907" s="276"/>
      <c r="DU907" s="276"/>
      <c r="DV907" s="276"/>
      <c r="DW907" s="276"/>
      <c r="DX907" s="276"/>
      <c r="DY907" s="276"/>
      <c r="DZ907" s="276"/>
      <c r="EA907" s="276"/>
      <c r="EB907" s="276"/>
      <c r="EC907" s="276"/>
      <c r="ED907" s="276"/>
      <c r="EE907" s="276"/>
      <c r="EF907" s="276"/>
      <c r="EG907" s="276"/>
      <c r="EH907" s="276"/>
      <c r="EI907" s="276"/>
      <c r="EJ907" s="276"/>
      <c r="EK907" s="276"/>
      <c r="EL907" s="276"/>
      <c r="EM907" s="276"/>
      <c r="EN907" s="276"/>
      <c r="EO907" s="276"/>
      <c r="EP907" s="276"/>
      <c r="EQ907" s="276"/>
      <c r="ER907" s="276"/>
      <c r="ES907" s="276"/>
      <c r="ET907" s="276"/>
    </row>
    <row r="908" spans="41:150" x14ac:dyDescent="0.25">
      <c r="AO908" s="276"/>
      <c r="AP908" s="276"/>
      <c r="BS908" s="276"/>
      <c r="BT908" s="277"/>
      <c r="BU908" s="276"/>
      <c r="BV908" s="277"/>
      <c r="BW908" s="276"/>
      <c r="BX908" s="277"/>
      <c r="BY908" s="276"/>
      <c r="BZ908" s="276"/>
      <c r="CA908" s="277"/>
      <c r="CB908" s="276"/>
      <c r="CC908" s="276"/>
      <c r="CD908" s="276"/>
      <c r="CE908" s="276"/>
      <c r="CF908" s="276"/>
      <c r="CG908" s="276"/>
      <c r="CH908" s="276"/>
      <c r="CI908" s="277"/>
      <c r="CJ908" s="276"/>
      <c r="CK908" s="277"/>
      <c r="CL908" s="276"/>
      <c r="CM908" s="277"/>
      <c r="CN908" s="276"/>
      <c r="CO908" s="277"/>
      <c r="CP908" s="276"/>
      <c r="CQ908" s="277"/>
      <c r="CR908" s="276"/>
      <c r="CS908" s="276"/>
      <c r="CT908" s="277"/>
      <c r="CU908" s="276"/>
      <c r="CV908" s="276"/>
      <c r="CW908" s="277"/>
      <c r="CX908" s="276"/>
      <c r="CY908" s="276"/>
      <c r="CZ908" s="276"/>
      <c r="DA908" s="276"/>
      <c r="DB908" s="277"/>
      <c r="DC908" s="276"/>
      <c r="DD908" s="276"/>
      <c r="DE908" s="277"/>
      <c r="DF908" s="276"/>
      <c r="DG908" s="276"/>
      <c r="DH908" s="277"/>
      <c r="DI908" s="276"/>
      <c r="DJ908" s="276"/>
      <c r="DK908" s="276"/>
      <c r="DL908" s="276"/>
      <c r="DM908" s="277"/>
      <c r="DN908" s="276"/>
      <c r="DO908" s="276"/>
      <c r="DP908" s="277"/>
      <c r="DQ908" s="276"/>
      <c r="DR908" s="276"/>
      <c r="DS908" s="276"/>
      <c r="DT908" s="276"/>
      <c r="DU908" s="276"/>
      <c r="DV908" s="276"/>
      <c r="DW908" s="276"/>
      <c r="DX908" s="276"/>
      <c r="DY908" s="276"/>
      <c r="DZ908" s="276"/>
      <c r="EA908" s="276"/>
      <c r="EB908" s="276"/>
      <c r="EC908" s="276"/>
      <c r="ED908" s="276"/>
      <c r="EE908" s="276"/>
      <c r="EF908" s="276"/>
      <c r="EG908" s="276"/>
      <c r="EH908" s="276"/>
      <c r="EI908" s="276"/>
      <c r="EJ908" s="276"/>
      <c r="EK908" s="276"/>
      <c r="EL908" s="276"/>
      <c r="EM908" s="276"/>
      <c r="EN908" s="276"/>
      <c r="EO908" s="276"/>
      <c r="EP908" s="276"/>
      <c r="EQ908" s="276"/>
      <c r="ER908" s="276"/>
      <c r="ES908" s="276"/>
      <c r="ET908" s="276"/>
    </row>
    <row r="909" spans="41:150" x14ac:dyDescent="0.25">
      <c r="AO909" s="276"/>
      <c r="AP909" s="276"/>
      <c r="BS909" s="276"/>
      <c r="BT909" s="277"/>
      <c r="BU909" s="276"/>
      <c r="BV909" s="277"/>
      <c r="BW909" s="276"/>
      <c r="BX909" s="277"/>
      <c r="BY909" s="276"/>
      <c r="BZ909" s="276"/>
      <c r="CA909" s="277"/>
      <c r="CB909" s="276"/>
      <c r="CC909" s="276"/>
      <c r="CD909" s="276"/>
      <c r="CE909" s="276"/>
      <c r="CF909" s="276"/>
      <c r="CG909" s="276"/>
      <c r="CH909" s="276"/>
      <c r="CI909" s="277"/>
      <c r="CJ909" s="276"/>
      <c r="CK909" s="277"/>
      <c r="CL909" s="276"/>
      <c r="CM909" s="277"/>
      <c r="CN909" s="276"/>
      <c r="CO909" s="277"/>
      <c r="CP909" s="276"/>
      <c r="CQ909" s="277"/>
      <c r="CR909" s="276"/>
      <c r="CS909" s="276"/>
      <c r="CT909" s="277"/>
      <c r="CU909" s="276"/>
      <c r="CV909" s="276"/>
      <c r="CW909" s="277"/>
      <c r="CX909" s="276"/>
      <c r="CY909" s="276"/>
      <c r="CZ909" s="276"/>
      <c r="DA909" s="276"/>
      <c r="DB909" s="277"/>
      <c r="DC909" s="276"/>
      <c r="DD909" s="276"/>
      <c r="DE909" s="277"/>
      <c r="DF909" s="276"/>
      <c r="DG909" s="276"/>
      <c r="DH909" s="277"/>
      <c r="DI909" s="276"/>
      <c r="DJ909" s="276"/>
      <c r="DK909" s="276"/>
      <c r="DL909" s="276"/>
      <c r="DM909" s="277"/>
      <c r="DN909" s="276"/>
      <c r="DO909" s="276"/>
      <c r="DP909" s="277"/>
      <c r="DQ909" s="276"/>
      <c r="DR909" s="276"/>
      <c r="DS909" s="276"/>
      <c r="DT909" s="276"/>
      <c r="DU909" s="276"/>
      <c r="DV909" s="276"/>
      <c r="DW909" s="276"/>
      <c r="DX909" s="276"/>
      <c r="DY909" s="276"/>
      <c r="DZ909" s="276"/>
      <c r="EA909" s="276"/>
      <c r="EB909" s="276"/>
      <c r="EC909" s="276"/>
      <c r="ED909" s="276"/>
      <c r="EE909" s="276"/>
      <c r="EF909" s="276"/>
      <c r="EG909" s="276"/>
      <c r="EH909" s="276"/>
      <c r="EI909" s="276"/>
      <c r="EJ909" s="276"/>
      <c r="EK909" s="276"/>
      <c r="EL909" s="276"/>
      <c r="EM909" s="276"/>
      <c r="EN909" s="276"/>
      <c r="EO909" s="276"/>
      <c r="EP909" s="276"/>
      <c r="EQ909" s="276"/>
      <c r="ER909" s="276"/>
      <c r="ES909" s="276"/>
      <c r="ET909" s="276"/>
    </row>
    <row r="910" spans="41:150" x14ac:dyDescent="0.25">
      <c r="AO910" s="276"/>
      <c r="AP910" s="276"/>
      <c r="BS910" s="276"/>
      <c r="BT910" s="277"/>
      <c r="BU910" s="276"/>
      <c r="BV910" s="277"/>
      <c r="BW910" s="276"/>
      <c r="BX910" s="277"/>
      <c r="BY910" s="276"/>
      <c r="BZ910" s="276"/>
      <c r="CA910" s="277"/>
      <c r="CB910" s="276"/>
      <c r="CC910" s="276"/>
      <c r="CD910" s="276"/>
      <c r="CE910" s="276"/>
      <c r="CF910" s="276"/>
      <c r="CG910" s="276"/>
      <c r="CH910" s="276"/>
      <c r="CI910" s="277"/>
      <c r="CJ910" s="276"/>
      <c r="CK910" s="277"/>
      <c r="CL910" s="276"/>
      <c r="CM910" s="277"/>
      <c r="CN910" s="276"/>
      <c r="CO910" s="277"/>
      <c r="CP910" s="276"/>
      <c r="CQ910" s="277"/>
      <c r="CR910" s="276"/>
      <c r="CS910" s="276"/>
      <c r="CT910" s="277"/>
      <c r="CU910" s="276"/>
      <c r="CV910" s="276"/>
      <c r="CW910" s="277"/>
      <c r="CX910" s="276"/>
      <c r="CY910" s="276"/>
      <c r="CZ910" s="276"/>
      <c r="DA910" s="276"/>
      <c r="DB910" s="277"/>
      <c r="DC910" s="276"/>
      <c r="DD910" s="276"/>
      <c r="DE910" s="277"/>
      <c r="DF910" s="276"/>
      <c r="DG910" s="276"/>
      <c r="DH910" s="277"/>
      <c r="DI910" s="276"/>
      <c r="DJ910" s="276"/>
      <c r="DK910" s="276"/>
      <c r="DL910" s="276"/>
      <c r="DM910" s="277"/>
      <c r="DN910" s="276"/>
      <c r="DO910" s="276"/>
      <c r="DP910" s="277"/>
      <c r="DQ910" s="276"/>
      <c r="DR910" s="276"/>
      <c r="DS910" s="276"/>
      <c r="DT910" s="276"/>
      <c r="DU910" s="276"/>
      <c r="DV910" s="276"/>
      <c r="DW910" s="276"/>
      <c r="DX910" s="276"/>
      <c r="DY910" s="276"/>
      <c r="DZ910" s="276"/>
      <c r="EA910" s="276"/>
      <c r="EB910" s="276"/>
      <c r="EC910" s="276"/>
      <c r="ED910" s="276"/>
      <c r="EE910" s="276"/>
      <c r="EF910" s="276"/>
      <c r="EG910" s="276"/>
      <c r="EH910" s="276"/>
      <c r="EI910" s="276"/>
      <c r="EJ910" s="276"/>
      <c r="EK910" s="276"/>
      <c r="EL910" s="276"/>
      <c r="EM910" s="276"/>
      <c r="EN910" s="276"/>
      <c r="EO910" s="276"/>
      <c r="EP910" s="276"/>
      <c r="EQ910" s="276"/>
      <c r="ER910" s="276"/>
      <c r="ES910" s="276"/>
      <c r="ET910" s="276"/>
    </row>
    <row r="911" spans="41:150" x14ac:dyDescent="0.25">
      <c r="AO911" s="276"/>
      <c r="AP911" s="276"/>
      <c r="BS911" s="276"/>
      <c r="BT911" s="277"/>
      <c r="BU911" s="276"/>
      <c r="BV911" s="277"/>
      <c r="BW911" s="276"/>
      <c r="BX911" s="277"/>
      <c r="BY911" s="276"/>
      <c r="BZ911" s="276"/>
      <c r="CA911" s="277"/>
      <c r="CB911" s="276"/>
      <c r="CC911" s="276"/>
      <c r="CD911" s="276"/>
      <c r="CE911" s="276"/>
      <c r="CF911" s="276"/>
      <c r="CG911" s="276"/>
      <c r="CH911" s="276"/>
      <c r="CI911" s="277"/>
      <c r="CJ911" s="276"/>
      <c r="CK911" s="277"/>
      <c r="CL911" s="276"/>
      <c r="CM911" s="277"/>
      <c r="CN911" s="276"/>
      <c r="CO911" s="277"/>
      <c r="CP911" s="276"/>
      <c r="CQ911" s="277"/>
      <c r="CR911" s="276"/>
      <c r="CS911" s="276"/>
      <c r="CT911" s="277"/>
      <c r="CU911" s="276"/>
      <c r="CV911" s="276"/>
      <c r="CW911" s="277"/>
      <c r="CX911" s="276"/>
      <c r="CY911" s="276"/>
      <c r="CZ911" s="276"/>
      <c r="DA911" s="276"/>
      <c r="DB911" s="277"/>
      <c r="DC911" s="276"/>
      <c r="DD911" s="276"/>
      <c r="DE911" s="277"/>
      <c r="DF911" s="276"/>
      <c r="DG911" s="276"/>
      <c r="DH911" s="277"/>
      <c r="DI911" s="276"/>
      <c r="DJ911" s="276"/>
      <c r="DK911" s="276"/>
      <c r="DL911" s="276"/>
      <c r="DM911" s="277"/>
      <c r="DN911" s="276"/>
      <c r="DO911" s="276"/>
      <c r="DP911" s="277"/>
      <c r="DQ911" s="276"/>
      <c r="DR911" s="276"/>
      <c r="DS911" s="276"/>
      <c r="DT911" s="276"/>
      <c r="DU911" s="276"/>
      <c r="DV911" s="276"/>
      <c r="DW911" s="276"/>
      <c r="DX911" s="276"/>
      <c r="DY911" s="276"/>
      <c r="DZ911" s="276"/>
      <c r="EA911" s="276"/>
      <c r="EB911" s="276"/>
      <c r="EC911" s="276"/>
      <c r="ED911" s="276"/>
      <c r="EE911" s="276"/>
      <c r="EF911" s="276"/>
      <c r="EG911" s="276"/>
      <c r="EH911" s="276"/>
      <c r="EI911" s="276"/>
      <c r="EJ911" s="276"/>
      <c r="EK911" s="276"/>
      <c r="EL911" s="276"/>
      <c r="EM911" s="276"/>
      <c r="EN911" s="276"/>
      <c r="EO911" s="276"/>
      <c r="EP911" s="276"/>
      <c r="EQ911" s="276"/>
      <c r="ER911" s="276"/>
      <c r="ES911" s="276"/>
      <c r="ET911" s="276"/>
    </row>
    <row r="912" spans="41:150" x14ac:dyDescent="0.25">
      <c r="AO912" s="276"/>
      <c r="AP912" s="276"/>
      <c r="BS912" s="276"/>
      <c r="BT912" s="277"/>
      <c r="BU912" s="276"/>
      <c r="BV912" s="277"/>
      <c r="BW912" s="276"/>
      <c r="BX912" s="277"/>
      <c r="BY912" s="276"/>
      <c r="BZ912" s="276"/>
      <c r="CA912" s="277"/>
      <c r="CB912" s="276"/>
      <c r="CC912" s="276"/>
      <c r="CD912" s="276"/>
      <c r="CE912" s="276"/>
      <c r="CF912" s="276"/>
      <c r="CG912" s="276"/>
      <c r="CH912" s="276"/>
      <c r="CI912" s="277"/>
      <c r="CJ912" s="276"/>
      <c r="CK912" s="277"/>
      <c r="CL912" s="276"/>
      <c r="CM912" s="277"/>
      <c r="CN912" s="276"/>
      <c r="CO912" s="277"/>
      <c r="CP912" s="276"/>
      <c r="CQ912" s="277"/>
      <c r="CR912" s="276"/>
      <c r="CS912" s="276"/>
      <c r="CT912" s="277"/>
      <c r="CU912" s="276"/>
      <c r="CV912" s="276"/>
      <c r="CW912" s="277"/>
      <c r="CX912" s="276"/>
      <c r="CY912" s="276"/>
      <c r="CZ912" s="276"/>
      <c r="DA912" s="276"/>
      <c r="DB912" s="277"/>
      <c r="DC912" s="276"/>
      <c r="DD912" s="276"/>
      <c r="DE912" s="277"/>
      <c r="DF912" s="276"/>
      <c r="DG912" s="276"/>
      <c r="DH912" s="277"/>
      <c r="DI912" s="276"/>
      <c r="DJ912" s="276"/>
      <c r="DK912" s="276"/>
      <c r="DL912" s="276"/>
      <c r="DM912" s="277"/>
      <c r="DN912" s="276"/>
      <c r="DO912" s="276"/>
      <c r="DP912" s="277"/>
      <c r="DQ912" s="276"/>
      <c r="DR912" s="276"/>
      <c r="DS912" s="276"/>
      <c r="DT912" s="276"/>
      <c r="DU912" s="276"/>
      <c r="DV912" s="276"/>
      <c r="DW912" s="276"/>
      <c r="DX912" s="276"/>
      <c r="DY912" s="276"/>
      <c r="DZ912" s="276"/>
      <c r="EA912" s="276"/>
      <c r="EB912" s="276"/>
      <c r="EC912" s="276"/>
      <c r="ED912" s="276"/>
      <c r="EE912" s="276"/>
      <c r="EF912" s="276"/>
      <c r="EG912" s="276"/>
      <c r="EH912" s="276"/>
      <c r="EI912" s="276"/>
      <c r="EJ912" s="276"/>
      <c r="EK912" s="276"/>
      <c r="EL912" s="276"/>
      <c r="EM912" s="276"/>
      <c r="EN912" s="276"/>
      <c r="EO912" s="276"/>
      <c r="EP912" s="276"/>
      <c r="EQ912" s="276"/>
      <c r="ER912" s="276"/>
      <c r="ES912" s="276"/>
      <c r="ET912" s="276"/>
    </row>
    <row r="913" spans="41:150" x14ac:dyDescent="0.25">
      <c r="AO913" s="276"/>
      <c r="AP913" s="276"/>
      <c r="BS913" s="276"/>
      <c r="BT913" s="277"/>
      <c r="BU913" s="276"/>
      <c r="BV913" s="277"/>
      <c r="BW913" s="276"/>
      <c r="BX913" s="277"/>
      <c r="BY913" s="276"/>
      <c r="BZ913" s="276"/>
      <c r="CA913" s="277"/>
      <c r="CB913" s="276"/>
      <c r="CC913" s="276"/>
      <c r="CD913" s="276"/>
      <c r="CE913" s="276"/>
      <c r="CF913" s="276"/>
      <c r="CG913" s="276"/>
      <c r="CH913" s="276"/>
      <c r="CI913" s="277"/>
      <c r="CJ913" s="276"/>
      <c r="CK913" s="277"/>
      <c r="CL913" s="276"/>
      <c r="CM913" s="277"/>
      <c r="CN913" s="276"/>
      <c r="CO913" s="277"/>
      <c r="CP913" s="276"/>
      <c r="CQ913" s="277"/>
      <c r="CR913" s="276"/>
      <c r="CS913" s="276"/>
      <c r="CT913" s="277"/>
      <c r="CU913" s="276"/>
      <c r="CV913" s="276"/>
      <c r="CW913" s="277"/>
      <c r="CX913" s="276"/>
      <c r="CY913" s="276"/>
      <c r="CZ913" s="276"/>
      <c r="DA913" s="276"/>
      <c r="DB913" s="277"/>
      <c r="DC913" s="276"/>
      <c r="DD913" s="276"/>
      <c r="DE913" s="277"/>
      <c r="DF913" s="276"/>
      <c r="DG913" s="276"/>
      <c r="DH913" s="277"/>
      <c r="DI913" s="276"/>
      <c r="DJ913" s="276"/>
      <c r="DK913" s="276"/>
      <c r="DL913" s="276"/>
      <c r="DM913" s="277"/>
      <c r="DN913" s="276"/>
      <c r="DO913" s="276"/>
      <c r="DP913" s="277"/>
      <c r="DQ913" s="276"/>
      <c r="DR913" s="276"/>
      <c r="DS913" s="276"/>
      <c r="DT913" s="276"/>
      <c r="DU913" s="276"/>
      <c r="DV913" s="276"/>
      <c r="DW913" s="276"/>
      <c r="DX913" s="276"/>
      <c r="DY913" s="276"/>
      <c r="DZ913" s="276"/>
      <c r="EA913" s="276"/>
      <c r="EB913" s="276"/>
      <c r="EC913" s="276"/>
      <c r="ED913" s="276"/>
      <c r="EE913" s="276"/>
      <c r="EF913" s="276"/>
      <c r="EG913" s="276"/>
      <c r="EH913" s="276"/>
      <c r="EI913" s="276"/>
      <c r="EJ913" s="276"/>
      <c r="EK913" s="276"/>
      <c r="EL913" s="276"/>
      <c r="EM913" s="276"/>
      <c r="EN913" s="276"/>
      <c r="EO913" s="276"/>
      <c r="EP913" s="276"/>
      <c r="EQ913" s="276"/>
      <c r="ER913" s="276"/>
      <c r="ES913" s="276"/>
      <c r="ET913" s="276"/>
    </row>
    <row r="914" spans="41:150" x14ac:dyDescent="0.25">
      <c r="AO914" s="276"/>
      <c r="AP914" s="276"/>
      <c r="BS914" s="276"/>
      <c r="BT914" s="277"/>
      <c r="BU914" s="276"/>
      <c r="BV914" s="277"/>
      <c r="BW914" s="276"/>
      <c r="BX914" s="277"/>
      <c r="BY914" s="276"/>
      <c r="BZ914" s="276"/>
      <c r="CA914" s="277"/>
      <c r="CB914" s="276"/>
      <c r="CC914" s="276"/>
      <c r="CD914" s="276"/>
      <c r="CE914" s="276"/>
      <c r="CF914" s="276"/>
      <c r="CG914" s="276"/>
      <c r="CH914" s="276"/>
      <c r="CI914" s="277"/>
      <c r="CJ914" s="276"/>
      <c r="CK914" s="277"/>
      <c r="CL914" s="276"/>
      <c r="CM914" s="277"/>
      <c r="CN914" s="276"/>
      <c r="CO914" s="277"/>
      <c r="CP914" s="276"/>
      <c r="CQ914" s="277"/>
      <c r="CR914" s="276"/>
      <c r="CS914" s="276"/>
      <c r="CT914" s="277"/>
      <c r="CU914" s="276"/>
      <c r="CV914" s="276"/>
      <c r="CW914" s="277"/>
      <c r="CX914" s="276"/>
      <c r="CY914" s="276"/>
      <c r="CZ914" s="276"/>
      <c r="DA914" s="276"/>
      <c r="DB914" s="277"/>
      <c r="DC914" s="276"/>
      <c r="DD914" s="276"/>
      <c r="DE914" s="277"/>
      <c r="DF914" s="276"/>
      <c r="DG914" s="276"/>
      <c r="DH914" s="277"/>
      <c r="DI914" s="276"/>
      <c r="DJ914" s="276"/>
      <c r="DK914" s="276"/>
      <c r="DL914" s="276"/>
      <c r="DM914" s="277"/>
      <c r="DN914" s="276"/>
      <c r="DO914" s="276"/>
      <c r="DP914" s="277"/>
      <c r="DQ914" s="276"/>
      <c r="DR914" s="276"/>
      <c r="DS914" s="276"/>
      <c r="DT914" s="276"/>
      <c r="DU914" s="276"/>
      <c r="DV914" s="276"/>
      <c r="DW914" s="276"/>
      <c r="DX914" s="276"/>
      <c r="DY914" s="276"/>
      <c r="DZ914" s="276"/>
      <c r="EA914" s="276"/>
      <c r="EB914" s="276"/>
      <c r="EC914" s="276"/>
      <c r="ED914" s="276"/>
      <c r="EE914" s="276"/>
      <c r="EF914" s="276"/>
      <c r="EG914" s="276"/>
      <c r="EH914" s="276"/>
      <c r="EI914" s="276"/>
      <c r="EJ914" s="276"/>
      <c r="EK914" s="276"/>
      <c r="EL914" s="276"/>
      <c r="EM914" s="276"/>
      <c r="EN914" s="276"/>
      <c r="EO914" s="276"/>
      <c r="EP914" s="276"/>
      <c r="EQ914" s="276"/>
      <c r="ER914" s="276"/>
      <c r="ES914" s="276"/>
      <c r="ET914" s="276"/>
    </row>
    <row r="915" spans="41:150" x14ac:dyDescent="0.25">
      <c r="AO915" s="276"/>
      <c r="AP915" s="276"/>
      <c r="BS915" s="276"/>
      <c r="BT915" s="277"/>
      <c r="BU915" s="276"/>
      <c r="BV915" s="277"/>
      <c r="BW915" s="276"/>
      <c r="BX915" s="277"/>
      <c r="BY915" s="276"/>
      <c r="BZ915" s="276"/>
      <c r="CA915" s="277"/>
      <c r="CB915" s="276"/>
      <c r="CC915" s="276"/>
      <c r="CD915" s="276"/>
      <c r="CE915" s="276"/>
      <c r="CF915" s="276"/>
      <c r="CG915" s="276"/>
      <c r="CH915" s="276"/>
      <c r="CI915" s="277"/>
      <c r="CJ915" s="276"/>
      <c r="CK915" s="277"/>
      <c r="CL915" s="276"/>
      <c r="CM915" s="277"/>
      <c r="CN915" s="276"/>
      <c r="CO915" s="277"/>
      <c r="CP915" s="276"/>
      <c r="CQ915" s="277"/>
      <c r="CR915" s="276"/>
      <c r="CS915" s="276"/>
      <c r="CT915" s="277"/>
      <c r="CU915" s="276"/>
      <c r="CV915" s="276"/>
      <c r="CW915" s="277"/>
      <c r="CX915" s="276"/>
      <c r="CY915" s="276"/>
      <c r="CZ915" s="276"/>
      <c r="DA915" s="276"/>
      <c r="DB915" s="277"/>
      <c r="DC915" s="276"/>
      <c r="DD915" s="276"/>
      <c r="DE915" s="277"/>
      <c r="DF915" s="276"/>
      <c r="DG915" s="276"/>
      <c r="DH915" s="277"/>
      <c r="DI915" s="276"/>
      <c r="DJ915" s="276"/>
      <c r="DK915" s="276"/>
      <c r="DL915" s="276"/>
      <c r="DM915" s="277"/>
      <c r="DN915" s="276"/>
      <c r="DO915" s="276"/>
      <c r="DP915" s="277"/>
      <c r="DQ915" s="276"/>
      <c r="DR915" s="276"/>
      <c r="DS915" s="276"/>
      <c r="DT915" s="276"/>
      <c r="DU915" s="276"/>
      <c r="DV915" s="276"/>
      <c r="DW915" s="276"/>
      <c r="DX915" s="276"/>
      <c r="DY915" s="276"/>
      <c r="DZ915" s="276"/>
      <c r="EA915" s="276"/>
      <c r="EB915" s="276"/>
      <c r="EC915" s="276"/>
      <c r="ED915" s="276"/>
      <c r="EE915" s="276"/>
      <c r="EF915" s="276"/>
      <c r="EG915" s="276"/>
      <c r="EH915" s="276"/>
      <c r="EI915" s="276"/>
      <c r="EJ915" s="276"/>
      <c r="EK915" s="276"/>
      <c r="EL915" s="276"/>
      <c r="EM915" s="276"/>
      <c r="EN915" s="276"/>
      <c r="EO915" s="276"/>
      <c r="EP915" s="276"/>
      <c r="EQ915" s="276"/>
      <c r="ER915" s="276"/>
      <c r="ES915" s="276"/>
      <c r="ET915" s="276"/>
    </row>
    <row r="916" spans="41:150" x14ac:dyDescent="0.25">
      <c r="AO916" s="276"/>
      <c r="AP916" s="276"/>
      <c r="BS916" s="276"/>
      <c r="BT916" s="277"/>
      <c r="BU916" s="276"/>
      <c r="BV916" s="277"/>
      <c r="BW916" s="276"/>
      <c r="BX916" s="277"/>
      <c r="BY916" s="276"/>
      <c r="BZ916" s="276"/>
      <c r="CA916" s="277"/>
      <c r="CB916" s="276"/>
      <c r="CC916" s="276"/>
      <c r="CD916" s="276"/>
      <c r="CE916" s="276"/>
      <c r="CF916" s="276"/>
      <c r="CG916" s="276"/>
      <c r="CH916" s="276"/>
      <c r="CI916" s="277"/>
      <c r="CJ916" s="276"/>
      <c r="CK916" s="277"/>
      <c r="CL916" s="276"/>
      <c r="CM916" s="277"/>
      <c r="CN916" s="276"/>
      <c r="CO916" s="277"/>
      <c r="CP916" s="276"/>
      <c r="CQ916" s="277"/>
      <c r="CR916" s="276"/>
      <c r="CS916" s="276"/>
      <c r="CT916" s="277"/>
      <c r="CU916" s="276"/>
      <c r="CV916" s="276"/>
      <c r="CW916" s="277"/>
      <c r="CX916" s="276"/>
      <c r="CY916" s="276"/>
      <c r="CZ916" s="276"/>
      <c r="DA916" s="276"/>
      <c r="DB916" s="277"/>
      <c r="DC916" s="276"/>
      <c r="DD916" s="276"/>
      <c r="DE916" s="277"/>
      <c r="DF916" s="276"/>
      <c r="DG916" s="276"/>
      <c r="DH916" s="277"/>
      <c r="DI916" s="276"/>
      <c r="DJ916" s="276"/>
      <c r="DK916" s="276"/>
      <c r="DL916" s="276"/>
      <c r="DM916" s="277"/>
      <c r="DN916" s="276"/>
      <c r="DO916" s="276"/>
      <c r="DP916" s="277"/>
      <c r="DQ916" s="276"/>
      <c r="DR916" s="276"/>
      <c r="DS916" s="276"/>
      <c r="DT916" s="276"/>
      <c r="DU916" s="276"/>
      <c r="DV916" s="276"/>
      <c r="DW916" s="276"/>
      <c r="DX916" s="276"/>
      <c r="DY916" s="276"/>
      <c r="DZ916" s="276"/>
      <c r="EA916" s="276"/>
      <c r="EB916" s="276"/>
      <c r="EC916" s="276"/>
      <c r="ED916" s="276"/>
      <c r="EE916" s="276"/>
      <c r="EF916" s="276"/>
      <c r="EG916" s="276"/>
      <c r="EH916" s="276"/>
      <c r="EI916" s="276"/>
      <c r="EJ916" s="276"/>
      <c r="EK916" s="276"/>
      <c r="EL916" s="276"/>
      <c r="EM916" s="276"/>
      <c r="EN916" s="276"/>
      <c r="EO916" s="276"/>
      <c r="EP916" s="276"/>
      <c r="EQ916" s="276"/>
      <c r="ER916" s="276"/>
      <c r="ES916" s="276"/>
      <c r="ET916" s="276"/>
    </row>
    <row r="917" spans="41:150" x14ac:dyDescent="0.25">
      <c r="AO917" s="276"/>
      <c r="AP917" s="276"/>
      <c r="BS917" s="276"/>
      <c r="BT917" s="277"/>
      <c r="BU917" s="276"/>
      <c r="BV917" s="277"/>
      <c r="BW917" s="276"/>
      <c r="BX917" s="277"/>
      <c r="BY917" s="276"/>
      <c r="BZ917" s="276"/>
      <c r="CA917" s="277"/>
      <c r="CB917" s="276"/>
      <c r="CC917" s="276"/>
      <c r="CD917" s="276"/>
      <c r="CE917" s="276"/>
      <c r="CF917" s="276"/>
      <c r="CG917" s="276"/>
      <c r="CH917" s="276"/>
      <c r="CI917" s="277"/>
      <c r="CJ917" s="276"/>
      <c r="CK917" s="277"/>
      <c r="CL917" s="276"/>
      <c r="CM917" s="277"/>
      <c r="CN917" s="276"/>
      <c r="CO917" s="277"/>
      <c r="CP917" s="276"/>
      <c r="CQ917" s="277"/>
      <c r="CR917" s="276"/>
      <c r="CS917" s="276"/>
      <c r="CT917" s="277"/>
      <c r="CU917" s="276"/>
      <c r="CV917" s="276"/>
      <c r="CW917" s="277"/>
      <c r="CX917" s="276"/>
      <c r="CY917" s="276"/>
      <c r="CZ917" s="276"/>
      <c r="DA917" s="276"/>
      <c r="DB917" s="277"/>
      <c r="DC917" s="276"/>
      <c r="DD917" s="276"/>
      <c r="DE917" s="277"/>
      <c r="DF917" s="276"/>
      <c r="DG917" s="276"/>
      <c r="DH917" s="277"/>
      <c r="DI917" s="276"/>
      <c r="DJ917" s="276"/>
      <c r="DK917" s="276"/>
      <c r="DL917" s="276"/>
      <c r="DM917" s="277"/>
      <c r="DN917" s="276"/>
      <c r="DO917" s="276"/>
      <c r="DP917" s="277"/>
      <c r="DQ917" s="276"/>
      <c r="DR917" s="276"/>
      <c r="DS917" s="276"/>
      <c r="DT917" s="276"/>
      <c r="DU917" s="276"/>
      <c r="DV917" s="276"/>
      <c r="DW917" s="276"/>
      <c r="DX917" s="276"/>
      <c r="DY917" s="276"/>
      <c r="DZ917" s="276"/>
      <c r="EA917" s="276"/>
      <c r="EB917" s="276"/>
      <c r="EC917" s="276"/>
      <c r="ED917" s="276"/>
      <c r="EE917" s="276"/>
      <c r="EF917" s="276"/>
      <c r="EG917" s="276"/>
      <c r="EH917" s="276"/>
      <c r="EI917" s="276"/>
      <c r="EJ917" s="276"/>
      <c r="EK917" s="276"/>
      <c r="EL917" s="276"/>
      <c r="EM917" s="276"/>
      <c r="EN917" s="276"/>
      <c r="EO917" s="276"/>
      <c r="EP917" s="276"/>
      <c r="EQ917" s="276"/>
      <c r="ER917" s="276"/>
      <c r="ES917" s="276"/>
      <c r="ET917" s="276"/>
    </row>
    <row r="918" spans="41:150" x14ac:dyDescent="0.25">
      <c r="AO918" s="276"/>
      <c r="AP918" s="276"/>
      <c r="BS918" s="276"/>
      <c r="BT918" s="277"/>
      <c r="BU918" s="276"/>
      <c r="BV918" s="277"/>
      <c r="BW918" s="276"/>
      <c r="BX918" s="277"/>
      <c r="BY918" s="276"/>
      <c r="BZ918" s="276"/>
      <c r="CA918" s="277"/>
      <c r="CB918" s="276"/>
      <c r="CC918" s="276"/>
      <c r="CD918" s="276"/>
      <c r="CE918" s="276"/>
      <c r="CF918" s="276"/>
      <c r="CG918" s="276"/>
      <c r="CH918" s="276"/>
      <c r="CI918" s="277"/>
      <c r="CJ918" s="276"/>
      <c r="CK918" s="277"/>
      <c r="CL918" s="276"/>
      <c r="CM918" s="277"/>
      <c r="CN918" s="276"/>
      <c r="CO918" s="277"/>
      <c r="CP918" s="276"/>
      <c r="CQ918" s="277"/>
      <c r="CR918" s="276"/>
      <c r="CS918" s="276"/>
      <c r="CT918" s="277"/>
      <c r="CU918" s="276"/>
      <c r="CV918" s="276"/>
      <c r="CW918" s="277"/>
      <c r="CX918" s="276"/>
      <c r="CY918" s="276"/>
      <c r="CZ918" s="276"/>
      <c r="DA918" s="276"/>
      <c r="DB918" s="277"/>
      <c r="DC918" s="276"/>
      <c r="DD918" s="276"/>
      <c r="DE918" s="277"/>
      <c r="DF918" s="276"/>
      <c r="DG918" s="276"/>
      <c r="DH918" s="277"/>
      <c r="DI918" s="276"/>
      <c r="DJ918" s="276"/>
      <c r="DK918" s="276"/>
      <c r="DL918" s="276"/>
      <c r="DM918" s="277"/>
      <c r="DN918" s="276"/>
      <c r="DO918" s="276"/>
      <c r="DP918" s="277"/>
      <c r="DQ918" s="276"/>
      <c r="DR918" s="276"/>
      <c r="DS918" s="276"/>
      <c r="DT918" s="276"/>
      <c r="DU918" s="276"/>
      <c r="DV918" s="276"/>
      <c r="DW918" s="276"/>
      <c r="DX918" s="276"/>
      <c r="DY918" s="276"/>
      <c r="DZ918" s="276"/>
      <c r="EA918" s="276"/>
      <c r="EB918" s="276"/>
      <c r="EC918" s="276"/>
      <c r="ED918" s="276"/>
      <c r="EE918" s="276"/>
      <c r="EF918" s="276"/>
      <c r="EG918" s="276"/>
      <c r="EH918" s="276"/>
      <c r="EI918" s="276"/>
      <c r="EJ918" s="276"/>
      <c r="EK918" s="276"/>
      <c r="EL918" s="276"/>
      <c r="EM918" s="276"/>
      <c r="EN918" s="276"/>
      <c r="EO918" s="276"/>
      <c r="EP918" s="276"/>
      <c r="EQ918" s="276"/>
      <c r="ER918" s="276"/>
      <c r="ES918" s="276"/>
      <c r="ET918" s="276"/>
    </row>
    <row r="919" spans="41:150" x14ac:dyDescent="0.25">
      <c r="AO919" s="276"/>
      <c r="AP919" s="276"/>
      <c r="BS919" s="276"/>
      <c r="BT919" s="277"/>
      <c r="BU919" s="276"/>
      <c r="BV919" s="277"/>
      <c r="BW919" s="276"/>
      <c r="BX919" s="277"/>
      <c r="BY919" s="276"/>
      <c r="BZ919" s="276"/>
      <c r="CA919" s="277"/>
      <c r="CB919" s="276"/>
      <c r="CC919" s="276"/>
      <c r="CD919" s="276"/>
      <c r="CE919" s="276"/>
      <c r="CF919" s="276"/>
      <c r="CG919" s="276"/>
      <c r="CH919" s="276"/>
      <c r="CI919" s="277"/>
      <c r="CJ919" s="276"/>
      <c r="CK919" s="277"/>
      <c r="CL919" s="276"/>
      <c r="CM919" s="277"/>
      <c r="CN919" s="276"/>
      <c r="CO919" s="277"/>
      <c r="CP919" s="276"/>
      <c r="CQ919" s="277"/>
      <c r="CR919" s="276"/>
      <c r="CS919" s="276"/>
      <c r="CT919" s="277"/>
      <c r="CU919" s="276"/>
      <c r="CV919" s="276"/>
      <c r="CW919" s="277"/>
      <c r="CX919" s="276"/>
      <c r="CY919" s="276"/>
      <c r="CZ919" s="276"/>
      <c r="DA919" s="276"/>
      <c r="DB919" s="277"/>
      <c r="DC919" s="276"/>
      <c r="DD919" s="276"/>
      <c r="DE919" s="277"/>
      <c r="DF919" s="276"/>
      <c r="DG919" s="276"/>
      <c r="DH919" s="277"/>
      <c r="DI919" s="276"/>
      <c r="DJ919" s="276"/>
      <c r="DK919" s="276"/>
      <c r="DL919" s="276"/>
      <c r="DM919" s="277"/>
      <c r="DN919" s="276"/>
      <c r="DO919" s="276"/>
      <c r="DP919" s="277"/>
      <c r="DQ919" s="276"/>
      <c r="DR919" s="276"/>
      <c r="DS919" s="276"/>
      <c r="DT919" s="276"/>
      <c r="DU919" s="276"/>
      <c r="DV919" s="276"/>
      <c r="DW919" s="276"/>
      <c r="DX919" s="276"/>
      <c r="DY919" s="276"/>
      <c r="DZ919" s="276"/>
      <c r="EA919" s="276"/>
      <c r="EB919" s="276"/>
      <c r="EC919" s="276"/>
      <c r="ED919" s="276"/>
      <c r="EE919" s="276"/>
      <c r="EF919" s="276"/>
      <c r="EG919" s="276"/>
      <c r="EH919" s="276"/>
      <c r="EI919" s="276"/>
      <c r="EJ919" s="276"/>
      <c r="EK919" s="276"/>
      <c r="EL919" s="276"/>
      <c r="EM919" s="276"/>
      <c r="EN919" s="276"/>
      <c r="EO919" s="276"/>
      <c r="EP919" s="276"/>
      <c r="EQ919" s="276"/>
      <c r="ER919" s="276"/>
      <c r="ES919" s="276"/>
      <c r="ET919" s="276"/>
    </row>
    <row r="920" spans="41:150" x14ac:dyDescent="0.25">
      <c r="AO920" s="276"/>
      <c r="AP920" s="276"/>
      <c r="BS920" s="276"/>
      <c r="BT920" s="277"/>
      <c r="BU920" s="276"/>
      <c r="BV920" s="277"/>
      <c r="BW920" s="276"/>
      <c r="BX920" s="277"/>
      <c r="BY920" s="276"/>
      <c r="BZ920" s="276"/>
      <c r="CA920" s="277"/>
      <c r="CB920" s="276"/>
      <c r="CC920" s="276"/>
      <c r="CD920" s="276"/>
      <c r="CE920" s="276"/>
      <c r="CF920" s="276"/>
      <c r="CG920" s="276"/>
      <c r="CH920" s="276"/>
      <c r="CI920" s="277"/>
      <c r="CJ920" s="276"/>
      <c r="CK920" s="277"/>
      <c r="CL920" s="276"/>
      <c r="CM920" s="277"/>
      <c r="CN920" s="276"/>
      <c r="CO920" s="277"/>
      <c r="CP920" s="276"/>
      <c r="CQ920" s="277"/>
      <c r="CR920" s="276"/>
      <c r="CS920" s="276"/>
      <c r="CT920" s="277"/>
      <c r="CU920" s="276"/>
      <c r="CV920" s="276"/>
      <c r="CW920" s="277"/>
      <c r="CX920" s="276"/>
      <c r="CY920" s="276"/>
      <c r="CZ920" s="276"/>
      <c r="DA920" s="276"/>
      <c r="DB920" s="277"/>
      <c r="DC920" s="276"/>
      <c r="DD920" s="276"/>
      <c r="DE920" s="277"/>
      <c r="DF920" s="276"/>
      <c r="DG920" s="276"/>
      <c r="DH920" s="277"/>
      <c r="DI920" s="276"/>
      <c r="DJ920" s="276"/>
      <c r="DK920" s="276"/>
      <c r="DL920" s="276"/>
      <c r="DM920" s="277"/>
      <c r="DN920" s="276"/>
      <c r="DO920" s="276"/>
      <c r="DP920" s="277"/>
      <c r="DQ920" s="276"/>
      <c r="DR920" s="276"/>
      <c r="DS920" s="276"/>
      <c r="DT920" s="276"/>
      <c r="DU920" s="276"/>
      <c r="DV920" s="276"/>
      <c r="DW920" s="276"/>
      <c r="DX920" s="276"/>
      <c r="DY920" s="276"/>
      <c r="DZ920" s="276"/>
      <c r="EA920" s="276"/>
      <c r="EB920" s="276"/>
      <c r="EC920" s="276"/>
      <c r="ED920" s="276"/>
      <c r="EE920" s="276"/>
      <c r="EF920" s="276"/>
      <c r="EG920" s="276"/>
      <c r="EH920" s="276"/>
      <c r="EI920" s="276"/>
      <c r="EJ920" s="276"/>
      <c r="EK920" s="276"/>
      <c r="EL920" s="276"/>
      <c r="EM920" s="276"/>
      <c r="EN920" s="276"/>
      <c r="EO920" s="276"/>
      <c r="EP920" s="276"/>
      <c r="EQ920" s="276"/>
      <c r="ER920" s="276"/>
      <c r="ES920" s="276"/>
      <c r="ET920" s="276"/>
    </row>
    <row r="921" spans="41:150" x14ac:dyDescent="0.25">
      <c r="AO921" s="276"/>
      <c r="AP921" s="276"/>
      <c r="BS921" s="276"/>
      <c r="BT921" s="277"/>
      <c r="BU921" s="276"/>
      <c r="BV921" s="277"/>
      <c r="BW921" s="276"/>
      <c r="BX921" s="277"/>
      <c r="BY921" s="276"/>
      <c r="BZ921" s="276"/>
      <c r="CA921" s="277"/>
      <c r="CB921" s="276"/>
      <c r="CC921" s="276"/>
      <c r="CD921" s="276"/>
      <c r="CE921" s="276"/>
      <c r="CF921" s="276"/>
      <c r="CG921" s="276"/>
      <c r="CH921" s="276"/>
      <c r="CI921" s="277"/>
      <c r="CJ921" s="276"/>
      <c r="CK921" s="277"/>
      <c r="CL921" s="276"/>
      <c r="CM921" s="277"/>
      <c r="CN921" s="276"/>
      <c r="CO921" s="277"/>
      <c r="CP921" s="276"/>
      <c r="CQ921" s="277"/>
      <c r="CR921" s="276"/>
      <c r="CS921" s="276"/>
      <c r="CT921" s="277"/>
      <c r="CU921" s="276"/>
      <c r="CV921" s="276"/>
      <c r="CW921" s="277"/>
      <c r="CX921" s="276"/>
      <c r="CY921" s="276"/>
      <c r="CZ921" s="276"/>
      <c r="DA921" s="276"/>
      <c r="DB921" s="277"/>
      <c r="DC921" s="276"/>
      <c r="DD921" s="276"/>
      <c r="DE921" s="277"/>
      <c r="DF921" s="276"/>
      <c r="DG921" s="276"/>
      <c r="DH921" s="277"/>
      <c r="DI921" s="276"/>
      <c r="DJ921" s="276"/>
      <c r="DK921" s="276"/>
      <c r="DL921" s="276"/>
      <c r="DM921" s="277"/>
      <c r="DN921" s="276"/>
      <c r="DO921" s="276"/>
      <c r="DP921" s="277"/>
      <c r="DQ921" s="276"/>
      <c r="DR921" s="276"/>
      <c r="DS921" s="276"/>
      <c r="DT921" s="276"/>
      <c r="DU921" s="276"/>
      <c r="DV921" s="276"/>
      <c r="DW921" s="276"/>
      <c r="DX921" s="276"/>
      <c r="DY921" s="276"/>
      <c r="DZ921" s="276"/>
      <c r="EA921" s="276"/>
      <c r="EB921" s="276"/>
      <c r="EC921" s="276"/>
      <c r="ED921" s="276"/>
      <c r="EE921" s="276"/>
      <c r="EF921" s="276"/>
      <c r="EG921" s="276"/>
      <c r="EH921" s="276"/>
      <c r="EI921" s="276"/>
      <c r="EJ921" s="276"/>
      <c r="EK921" s="276"/>
      <c r="EL921" s="276"/>
      <c r="EM921" s="276"/>
      <c r="EN921" s="276"/>
      <c r="EO921" s="276"/>
      <c r="EP921" s="276"/>
      <c r="EQ921" s="276"/>
      <c r="ER921" s="276"/>
      <c r="ES921" s="276"/>
      <c r="ET921" s="276"/>
    </row>
    <row r="922" spans="41:150" x14ac:dyDescent="0.25">
      <c r="AO922" s="276"/>
      <c r="AP922" s="276"/>
      <c r="BS922" s="276"/>
      <c r="BT922" s="277"/>
      <c r="BU922" s="276"/>
      <c r="BV922" s="277"/>
      <c r="BW922" s="276"/>
      <c r="BX922" s="277"/>
      <c r="BY922" s="276"/>
      <c r="BZ922" s="276"/>
      <c r="CA922" s="277"/>
      <c r="CB922" s="276"/>
      <c r="CC922" s="276"/>
      <c r="CD922" s="276"/>
      <c r="CE922" s="276"/>
      <c r="CF922" s="276"/>
      <c r="CG922" s="276"/>
      <c r="CH922" s="276"/>
      <c r="CI922" s="277"/>
      <c r="CJ922" s="276"/>
      <c r="CK922" s="277"/>
      <c r="CL922" s="276"/>
      <c r="CM922" s="277"/>
      <c r="CN922" s="276"/>
      <c r="CO922" s="277"/>
      <c r="CP922" s="276"/>
      <c r="CQ922" s="277"/>
      <c r="CR922" s="276"/>
      <c r="CS922" s="276"/>
      <c r="CT922" s="277"/>
      <c r="CU922" s="276"/>
      <c r="CV922" s="276"/>
      <c r="CW922" s="277"/>
      <c r="CX922" s="276"/>
      <c r="CY922" s="276"/>
      <c r="CZ922" s="276"/>
      <c r="DA922" s="276"/>
      <c r="DB922" s="277"/>
      <c r="DC922" s="276"/>
      <c r="DD922" s="276"/>
      <c r="DE922" s="277"/>
      <c r="DF922" s="276"/>
      <c r="DG922" s="276"/>
      <c r="DH922" s="277"/>
      <c r="DI922" s="276"/>
      <c r="DJ922" s="276"/>
      <c r="DK922" s="276"/>
      <c r="DL922" s="276"/>
      <c r="DM922" s="277"/>
      <c r="DN922" s="276"/>
      <c r="DO922" s="276"/>
      <c r="DP922" s="277"/>
      <c r="DQ922" s="276"/>
      <c r="DR922" s="276"/>
      <c r="DS922" s="276"/>
      <c r="DT922" s="276"/>
      <c r="DU922" s="276"/>
      <c r="DV922" s="276"/>
      <c r="DW922" s="276"/>
      <c r="DX922" s="276"/>
      <c r="DY922" s="276"/>
      <c r="DZ922" s="276"/>
      <c r="EA922" s="276"/>
      <c r="EB922" s="276"/>
      <c r="EC922" s="276"/>
      <c r="ED922" s="276"/>
      <c r="EE922" s="276"/>
      <c r="EF922" s="276"/>
      <c r="EG922" s="276"/>
      <c r="EH922" s="276"/>
      <c r="EI922" s="276"/>
      <c r="EJ922" s="276"/>
      <c r="EK922" s="276"/>
      <c r="EL922" s="276"/>
      <c r="EM922" s="276"/>
      <c r="EN922" s="276"/>
      <c r="EO922" s="276"/>
      <c r="EP922" s="276"/>
      <c r="EQ922" s="276"/>
      <c r="ER922" s="276"/>
      <c r="ES922" s="276"/>
      <c r="ET922" s="276"/>
    </row>
    <row r="923" spans="41:150" x14ac:dyDescent="0.25">
      <c r="AO923" s="276"/>
      <c r="AP923" s="276"/>
      <c r="BS923" s="276"/>
      <c r="BT923" s="277"/>
      <c r="BU923" s="276"/>
      <c r="BV923" s="277"/>
      <c r="BW923" s="276"/>
      <c r="BX923" s="277"/>
      <c r="BY923" s="276"/>
      <c r="BZ923" s="276"/>
      <c r="CA923" s="277"/>
      <c r="CB923" s="276"/>
      <c r="CC923" s="276"/>
      <c r="CD923" s="276"/>
      <c r="CE923" s="276"/>
      <c r="CF923" s="276"/>
      <c r="CG923" s="276"/>
      <c r="CH923" s="276"/>
      <c r="CI923" s="277"/>
      <c r="CJ923" s="276"/>
      <c r="CK923" s="277"/>
      <c r="CL923" s="276"/>
      <c r="CM923" s="277"/>
      <c r="CN923" s="276"/>
      <c r="CO923" s="277"/>
      <c r="CP923" s="276"/>
      <c r="CQ923" s="277"/>
      <c r="CR923" s="276"/>
      <c r="CS923" s="276"/>
      <c r="CT923" s="277"/>
      <c r="CU923" s="276"/>
      <c r="CV923" s="276"/>
      <c r="CW923" s="277"/>
      <c r="CX923" s="276"/>
      <c r="CY923" s="276"/>
      <c r="CZ923" s="276"/>
      <c r="DA923" s="276"/>
      <c r="DB923" s="277"/>
      <c r="DC923" s="276"/>
      <c r="DD923" s="276"/>
      <c r="DE923" s="277"/>
      <c r="DF923" s="276"/>
      <c r="DG923" s="276"/>
      <c r="DH923" s="277"/>
      <c r="DI923" s="276"/>
      <c r="DJ923" s="276"/>
      <c r="DK923" s="276"/>
      <c r="DL923" s="276"/>
      <c r="DM923" s="277"/>
      <c r="DN923" s="276"/>
      <c r="DO923" s="276"/>
      <c r="DP923" s="277"/>
      <c r="DQ923" s="276"/>
      <c r="DR923" s="276"/>
      <c r="DS923" s="276"/>
      <c r="DT923" s="276"/>
      <c r="DU923" s="276"/>
      <c r="DV923" s="276"/>
      <c r="DW923" s="276"/>
      <c r="DX923" s="276"/>
      <c r="DY923" s="276"/>
      <c r="DZ923" s="276"/>
      <c r="EA923" s="276"/>
      <c r="EB923" s="276"/>
      <c r="EC923" s="276"/>
      <c r="ED923" s="276"/>
      <c r="EE923" s="276"/>
      <c r="EF923" s="276"/>
      <c r="EG923" s="276"/>
      <c r="EH923" s="276"/>
      <c r="EI923" s="276"/>
      <c r="EJ923" s="276"/>
      <c r="EK923" s="276"/>
      <c r="EL923" s="276"/>
      <c r="EM923" s="276"/>
      <c r="EN923" s="276"/>
      <c r="EO923" s="276"/>
      <c r="EP923" s="276"/>
      <c r="EQ923" s="276"/>
      <c r="ER923" s="276"/>
      <c r="ES923" s="276"/>
      <c r="ET923" s="276"/>
    </row>
    <row r="924" spans="41:150" x14ac:dyDescent="0.25">
      <c r="AO924" s="276"/>
      <c r="AP924" s="276"/>
      <c r="BS924" s="276"/>
      <c r="BT924" s="277"/>
      <c r="BU924" s="276"/>
      <c r="BV924" s="277"/>
      <c r="BW924" s="276"/>
      <c r="BX924" s="277"/>
      <c r="BY924" s="276"/>
      <c r="BZ924" s="276"/>
      <c r="CA924" s="277"/>
      <c r="CB924" s="276"/>
      <c r="CC924" s="276"/>
      <c r="CD924" s="276"/>
      <c r="CE924" s="276"/>
      <c r="CF924" s="276"/>
      <c r="CG924" s="276"/>
      <c r="CH924" s="276"/>
      <c r="CI924" s="277"/>
      <c r="CJ924" s="276"/>
      <c r="CK924" s="277"/>
      <c r="CL924" s="276"/>
      <c r="CM924" s="277"/>
      <c r="CN924" s="276"/>
      <c r="CO924" s="277"/>
      <c r="CP924" s="276"/>
      <c r="CQ924" s="277"/>
      <c r="CR924" s="276"/>
      <c r="CS924" s="276"/>
      <c r="CT924" s="277"/>
      <c r="CU924" s="276"/>
      <c r="CV924" s="276"/>
      <c r="CW924" s="277"/>
      <c r="CX924" s="276"/>
      <c r="CY924" s="276"/>
      <c r="CZ924" s="276"/>
      <c r="DA924" s="276"/>
      <c r="DB924" s="277"/>
      <c r="DC924" s="276"/>
      <c r="DD924" s="276"/>
      <c r="DE924" s="277"/>
      <c r="DF924" s="276"/>
      <c r="DG924" s="276"/>
      <c r="DH924" s="277"/>
      <c r="DI924" s="276"/>
      <c r="DJ924" s="276"/>
      <c r="DK924" s="276"/>
      <c r="DL924" s="276"/>
      <c r="DM924" s="277"/>
      <c r="DN924" s="276"/>
      <c r="DO924" s="276"/>
      <c r="DP924" s="277"/>
      <c r="DQ924" s="276"/>
      <c r="DR924" s="276"/>
      <c r="DS924" s="276"/>
      <c r="DT924" s="276"/>
      <c r="DU924" s="276"/>
      <c r="DV924" s="276"/>
      <c r="DW924" s="276"/>
      <c r="DX924" s="276"/>
      <c r="DY924" s="276"/>
      <c r="DZ924" s="276"/>
      <c r="EA924" s="276"/>
      <c r="EB924" s="276"/>
      <c r="EC924" s="276"/>
      <c r="ED924" s="276"/>
      <c r="EE924" s="276"/>
      <c r="EF924" s="276"/>
      <c r="EG924" s="276"/>
      <c r="EH924" s="276"/>
      <c r="EI924" s="276"/>
      <c r="EJ924" s="276"/>
      <c r="EK924" s="276"/>
      <c r="EL924" s="276"/>
      <c r="EM924" s="276"/>
      <c r="EN924" s="276"/>
      <c r="EO924" s="276"/>
      <c r="EP924" s="276"/>
      <c r="EQ924" s="276"/>
      <c r="ER924" s="276"/>
      <c r="ES924" s="276"/>
      <c r="ET924" s="276"/>
    </row>
    <row r="925" spans="41:150" x14ac:dyDescent="0.25">
      <c r="AO925" s="276"/>
      <c r="AP925" s="276"/>
      <c r="BS925" s="276"/>
      <c r="BT925" s="277"/>
      <c r="BU925" s="276"/>
      <c r="BV925" s="277"/>
      <c r="BW925" s="276"/>
      <c r="BX925" s="277"/>
      <c r="BY925" s="276"/>
      <c r="BZ925" s="276"/>
      <c r="CA925" s="277"/>
      <c r="CB925" s="276"/>
      <c r="CC925" s="276"/>
      <c r="CD925" s="276"/>
      <c r="CE925" s="276"/>
      <c r="CF925" s="276"/>
      <c r="CG925" s="276"/>
      <c r="CH925" s="276"/>
      <c r="CI925" s="277"/>
      <c r="CJ925" s="276"/>
      <c r="CK925" s="277"/>
      <c r="CL925" s="276"/>
      <c r="CM925" s="277"/>
      <c r="CN925" s="276"/>
      <c r="CO925" s="277"/>
      <c r="CP925" s="276"/>
      <c r="CQ925" s="277"/>
      <c r="CR925" s="276"/>
      <c r="CS925" s="276"/>
      <c r="CT925" s="277"/>
      <c r="CU925" s="276"/>
      <c r="CV925" s="276"/>
      <c r="CW925" s="277"/>
      <c r="CX925" s="276"/>
      <c r="CY925" s="276"/>
      <c r="CZ925" s="276"/>
      <c r="DA925" s="276"/>
      <c r="DB925" s="277"/>
      <c r="DC925" s="276"/>
      <c r="DD925" s="276"/>
      <c r="DE925" s="277"/>
      <c r="DF925" s="276"/>
      <c r="DG925" s="276"/>
      <c r="DH925" s="277"/>
      <c r="DI925" s="276"/>
      <c r="DJ925" s="276"/>
      <c r="DK925" s="276"/>
      <c r="DL925" s="276"/>
      <c r="DM925" s="277"/>
      <c r="DN925" s="276"/>
      <c r="DO925" s="276"/>
      <c r="DP925" s="277"/>
      <c r="DQ925" s="276"/>
      <c r="DR925" s="276"/>
      <c r="DS925" s="276"/>
      <c r="DT925" s="276"/>
      <c r="DU925" s="276"/>
      <c r="DV925" s="276"/>
      <c r="DW925" s="276"/>
      <c r="DX925" s="276"/>
      <c r="DY925" s="276"/>
      <c r="DZ925" s="276"/>
      <c r="EA925" s="276"/>
      <c r="EB925" s="276"/>
      <c r="EC925" s="276"/>
      <c r="ED925" s="276"/>
      <c r="EE925" s="276"/>
      <c r="EF925" s="276"/>
      <c r="EG925" s="276"/>
      <c r="EH925" s="276"/>
      <c r="EI925" s="276"/>
      <c r="EJ925" s="276"/>
      <c r="EK925" s="276"/>
      <c r="EL925" s="276"/>
      <c r="EM925" s="276"/>
      <c r="EN925" s="276"/>
      <c r="EO925" s="276"/>
      <c r="EP925" s="276"/>
      <c r="EQ925" s="276"/>
      <c r="ER925" s="276"/>
      <c r="ES925" s="276"/>
      <c r="ET925" s="276"/>
    </row>
    <row r="926" spans="41:150" x14ac:dyDescent="0.25">
      <c r="AO926" s="276"/>
      <c r="AP926" s="276"/>
      <c r="BS926" s="276"/>
      <c r="BT926" s="277"/>
      <c r="BU926" s="276"/>
      <c r="BV926" s="277"/>
      <c r="BW926" s="276"/>
      <c r="BX926" s="277"/>
      <c r="BY926" s="276"/>
      <c r="BZ926" s="276"/>
      <c r="CA926" s="277"/>
      <c r="CB926" s="276"/>
      <c r="CC926" s="276"/>
      <c r="CD926" s="276"/>
      <c r="CE926" s="276"/>
      <c r="CF926" s="276"/>
      <c r="CG926" s="276"/>
      <c r="CH926" s="276"/>
      <c r="CI926" s="277"/>
      <c r="CJ926" s="276"/>
      <c r="CK926" s="277"/>
      <c r="CL926" s="276"/>
      <c r="CM926" s="277"/>
      <c r="CN926" s="276"/>
      <c r="CO926" s="277"/>
      <c r="CP926" s="276"/>
      <c r="CQ926" s="277"/>
      <c r="CR926" s="276"/>
      <c r="CS926" s="276"/>
      <c r="CT926" s="277"/>
      <c r="CU926" s="276"/>
      <c r="CV926" s="276"/>
      <c r="CW926" s="277"/>
      <c r="CX926" s="276"/>
      <c r="CY926" s="276"/>
      <c r="CZ926" s="276"/>
      <c r="DA926" s="276"/>
      <c r="DB926" s="277"/>
      <c r="DC926" s="276"/>
      <c r="DD926" s="276"/>
      <c r="DE926" s="277"/>
      <c r="DF926" s="276"/>
      <c r="DG926" s="276"/>
      <c r="DH926" s="277"/>
      <c r="DI926" s="276"/>
      <c r="DJ926" s="276"/>
      <c r="DK926" s="276"/>
      <c r="DL926" s="276"/>
      <c r="DM926" s="277"/>
      <c r="DN926" s="276"/>
      <c r="DO926" s="276"/>
      <c r="DP926" s="277"/>
      <c r="DQ926" s="276"/>
      <c r="DR926" s="276"/>
      <c r="DS926" s="276"/>
      <c r="DT926" s="276"/>
      <c r="DU926" s="276"/>
      <c r="DV926" s="276"/>
      <c r="DW926" s="276"/>
      <c r="DX926" s="276"/>
      <c r="DY926" s="276"/>
      <c r="DZ926" s="276"/>
      <c r="EA926" s="276"/>
      <c r="EB926" s="276"/>
      <c r="EC926" s="276"/>
      <c r="ED926" s="276"/>
      <c r="EE926" s="276"/>
      <c r="EF926" s="276"/>
      <c r="EG926" s="276"/>
      <c r="EH926" s="276"/>
      <c r="EI926" s="276"/>
      <c r="EJ926" s="276"/>
      <c r="EK926" s="276"/>
      <c r="EL926" s="276"/>
      <c r="EM926" s="276"/>
      <c r="EN926" s="276"/>
      <c r="EO926" s="276"/>
      <c r="EP926" s="276"/>
      <c r="EQ926" s="276"/>
      <c r="ER926" s="276"/>
      <c r="ES926" s="276"/>
      <c r="ET926" s="276"/>
    </row>
    <row r="927" spans="41:150" x14ac:dyDescent="0.25">
      <c r="AO927" s="276"/>
      <c r="AP927" s="276"/>
      <c r="BS927" s="276"/>
      <c r="BT927" s="277"/>
      <c r="BU927" s="276"/>
      <c r="BV927" s="277"/>
      <c r="BW927" s="276"/>
      <c r="BX927" s="277"/>
      <c r="BY927" s="276"/>
      <c r="BZ927" s="276"/>
      <c r="CA927" s="277"/>
      <c r="CB927" s="276"/>
      <c r="CC927" s="276"/>
      <c r="CD927" s="276"/>
      <c r="CE927" s="276"/>
      <c r="CF927" s="276"/>
      <c r="CG927" s="276"/>
      <c r="CH927" s="276"/>
      <c r="CI927" s="277"/>
      <c r="CJ927" s="276"/>
      <c r="CK927" s="277"/>
      <c r="CL927" s="276"/>
      <c r="CM927" s="277"/>
      <c r="CN927" s="276"/>
      <c r="CO927" s="277"/>
      <c r="CP927" s="276"/>
      <c r="CQ927" s="277"/>
      <c r="CR927" s="276"/>
      <c r="CS927" s="276"/>
      <c r="CT927" s="277"/>
      <c r="CU927" s="276"/>
      <c r="CV927" s="276"/>
      <c r="CW927" s="277"/>
      <c r="CX927" s="276"/>
      <c r="CY927" s="276"/>
      <c r="CZ927" s="276"/>
      <c r="DA927" s="276"/>
      <c r="DB927" s="277"/>
      <c r="DC927" s="276"/>
      <c r="DD927" s="276"/>
      <c r="DE927" s="277"/>
      <c r="DF927" s="276"/>
      <c r="DG927" s="276"/>
      <c r="DH927" s="277"/>
      <c r="DI927" s="276"/>
      <c r="DJ927" s="276"/>
      <c r="DK927" s="276"/>
      <c r="DL927" s="276"/>
      <c r="DM927" s="277"/>
      <c r="DN927" s="276"/>
      <c r="DO927" s="276"/>
      <c r="DP927" s="277"/>
      <c r="DQ927" s="276"/>
      <c r="DR927" s="276"/>
      <c r="DS927" s="276"/>
      <c r="DT927" s="276"/>
      <c r="DU927" s="276"/>
      <c r="DV927" s="276"/>
      <c r="DW927" s="276"/>
      <c r="DX927" s="276"/>
      <c r="DY927" s="276"/>
      <c r="DZ927" s="276"/>
      <c r="EA927" s="276"/>
      <c r="EB927" s="276"/>
      <c r="EC927" s="276"/>
      <c r="ED927" s="276"/>
      <c r="EE927" s="276"/>
      <c r="EF927" s="276"/>
      <c r="EG927" s="276"/>
      <c r="EH927" s="276"/>
      <c r="EI927" s="276"/>
      <c r="EJ927" s="276"/>
      <c r="EK927" s="276"/>
      <c r="EL927" s="276"/>
      <c r="EM927" s="276"/>
      <c r="EN927" s="276"/>
      <c r="EO927" s="276"/>
      <c r="EP927" s="276"/>
      <c r="EQ927" s="276"/>
      <c r="ER927" s="276"/>
      <c r="ES927" s="276"/>
      <c r="ET927" s="276"/>
    </row>
    <row r="928" spans="41:150" x14ac:dyDescent="0.25">
      <c r="AO928" s="276"/>
      <c r="AP928" s="276"/>
      <c r="BS928" s="276"/>
      <c r="BT928" s="277"/>
      <c r="BU928" s="276"/>
      <c r="BV928" s="277"/>
      <c r="BW928" s="276"/>
      <c r="BX928" s="277"/>
      <c r="BY928" s="276"/>
      <c r="BZ928" s="276"/>
      <c r="CA928" s="277"/>
      <c r="CB928" s="276"/>
      <c r="CC928" s="276"/>
      <c r="CD928" s="276"/>
      <c r="CE928" s="276"/>
      <c r="CF928" s="276"/>
      <c r="CG928" s="276"/>
      <c r="CH928" s="276"/>
      <c r="CI928" s="277"/>
      <c r="CJ928" s="276"/>
      <c r="CK928" s="277"/>
      <c r="CL928" s="276"/>
      <c r="CM928" s="277"/>
      <c r="CN928" s="276"/>
      <c r="CO928" s="277"/>
      <c r="CP928" s="276"/>
      <c r="CQ928" s="277"/>
      <c r="CR928" s="276"/>
      <c r="CS928" s="276"/>
      <c r="CT928" s="277"/>
      <c r="CU928" s="276"/>
      <c r="CV928" s="276"/>
      <c r="CW928" s="277"/>
      <c r="CX928" s="276"/>
      <c r="CY928" s="276"/>
      <c r="CZ928" s="276"/>
      <c r="DA928" s="276"/>
      <c r="DB928" s="277"/>
      <c r="DC928" s="276"/>
      <c r="DD928" s="276"/>
      <c r="DE928" s="277"/>
      <c r="DF928" s="276"/>
      <c r="DG928" s="276"/>
      <c r="DH928" s="277"/>
      <c r="DI928" s="276"/>
      <c r="DJ928" s="276"/>
      <c r="DK928" s="276"/>
      <c r="DL928" s="276"/>
      <c r="DM928" s="277"/>
      <c r="DN928" s="276"/>
      <c r="DO928" s="276"/>
      <c r="DP928" s="277"/>
      <c r="DQ928" s="276"/>
      <c r="DR928" s="276"/>
      <c r="DS928" s="276"/>
      <c r="DT928" s="276"/>
      <c r="DU928" s="276"/>
      <c r="DV928" s="276"/>
      <c r="DW928" s="276"/>
      <c r="DX928" s="276"/>
      <c r="DY928" s="276"/>
      <c r="DZ928" s="276"/>
      <c r="EA928" s="276"/>
      <c r="EB928" s="276"/>
      <c r="EC928" s="276"/>
      <c r="ED928" s="276"/>
      <c r="EE928" s="276"/>
      <c r="EF928" s="276"/>
      <c r="EG928" s="276"/>
      <c r="EH928" s="276"/>
      <c r="EI928" s="276"/>
      <c r="EJ928" s="276"/>
      <c r="EK928" s="276"/>
      <c r="EL928" s="276"/>
      <c r="EM928" s="276"/>
      <c r="EN928" s="276"/>
      <c r="EO928" s="276"/>
      <c r="EP928" s="276"/>
      <c r="EQ928" s="276"/>
      <c r="ER928" s="276"/>
      <c r="ES928" s="276"/>
      <c r="ET928" s="276"/>
    </row>
    <row r="929" spans="41:150" x14ac:dyDescent="0.25">
      <c r="AO929" s="276"/>
      <c r="AP929" s="276"/>
      <c r="BS929" s="276"/>
      <c r="BT929" s="277"/>
      <c r="BU929" s="276"/>
      <c r="BV929" s="277"/>
      <c r="BW929" s="276"/>
      <c r="BX929" s="277"/>
      <c r="BY929" s="276"/>
      <c r="BZ929" s="276"/>
      <c r="CA929" s="277"/>
      <c r="CB929" s="276"/>
      <c r="CC929" s="276"/>
      <c r="CD929" s="276"/>
      <c r="CE929" s="276"/>
      <c r="CF929" s="276"/>
      <c r="CG929" s="276"/>
      <c r="CH929" s="276"/>
      <c r="CI929" s="277"/>
      <c r="CJ929" s="276"/>
      <c r="CK929" s="277"/>
      <c r="CL929" s="276"/>
      <c r="CM929" s="277"/>
      <c r="CN929" s="276"/>
      <c r="CO929" s="277"/>
      <c r="CP929" s="276"/>
      <c r="CQ929" s="277"/>
      <c r="CR929" s="276"/>
      <c r="CS929" s="276"/>
      <c r="CT929" s="277"/>
      <c r="CU929" s="276"/>
      <c r="CV929" s="276"/>
      <c r="CW929" s="277"/>
      <c r="CX929" s="276"/>
      <c r="CY929" s="276"/>
      <c r="CZ929" s="276"/>
      <c r="DA929" s="276"/>
      <c r="DB929" s="277"/>
      <c r="DC929" s="276"/>
      <c r="DD929" s="276"/>
      <c r="DE929" s="277"/>
      <c r="DF929" s="276"/>
      <c r="DG929" s="276"/>
      <c r="DH929" s="277"/>
      <c r="DI929" s="276"/>
      <c r="DJ929" s="276"/>
      <c r="DK929" s="276"/>
      <c r="DL929" s="276"/>
      <c r="DM929" s="277"/>
      <c r="DN929" s="276"/>
      <c r="DO929" s="276"/>
      <c r="DP929" s="277"/>
      <c r="DQ929" s="276"/>
      <c r="DR929" s="276"/>
      <c r="DS929" s="276"/>
      <c r="DT929" s="276"/>
      <c r="DU929" s="276"/>
      <c r="DV929" s="276"/>
      <c r="DW929" s="276"/>
      <c r="DX929" s="276"/>
      <c r="DY929" s="276"/>
      <c r="DZ929" s="276"/>
      <c r="EA929" s="276"/>
      <c r="EB929" s="276"/>
      <c r="EC929" s="276"/>
      <c r="ED929" s="276"/>
      <c r="EE929" s="276"/>
      <c r="EF929" s="276"/>
      <c r="EG929" s="276"/>
      <c r="EH929" s="276"/>
      <c r="EI929" s="276"/>
      <c r="EJ929" s="276"/>
      <c r="EK929" s="276"/>
      <c r="EL929" s="276"/>
      <c r="EM929" s="276"/>
      <c r="EN929" s="276"/>
      <c r="EO929" s="276"/>
      <c r="EP929" s="276"/>
      <c r="EQ929" s="276"/>
      <c r="ER929" s="276"/>
      <c r="ES929" s="276"/>
      <c r="ET929" s="276"/>
    </row>
    <row r="930" spans="41:150" x14ac:dyDescent="0.25">
      <c r="AO930" s="276"/>
      <c r="AP930" s="276"/>
      <c r="BS930" s="276"/>
      <c r="BT930" s="277"/>
      <c r="BU930" s="276"/>
      <c r="BV930" s="277"/>
      <c r="BW930" s="276"/>
      <c r="BX930" s="277"/>
      <c r="BY930" s="276"/>
      <c r="BZ930" s="276"/>
      <c r="CA930" s="277"/>
      <c r="CB930" s="276"/>
      <c r="CC930" s="276"/>
      <c r="CD930" s="276"/>
      <c r="CE930" s="276"/>
      <c r="CF930" s="276"/>
      <c r="CG930" s="276"/>
      <c r="CH930" s="276"/>
      <c r="CI930" s="277"/>
      <c r="CJ930" s="276"/>
      <c r="CK930" s="277"/>
      <c r="CL930" s="276"/>
      <c r="CM930" s="277"/>
      <c r="CN930" s="276"/>
      <c r="CO930" s="277"/>
      <c r="CP930" s="276"/>
      <c r="CQ930" s="277"/>
      <c r="CR930" s="276"/>
      <c r="CS930" s="276"/>
      <c r="CT930" s="277"/>
      <c r="CU930" s="276"/>
      <c r="CV930" s="276"/>
      <c r="CW930" s="277"/>
      <c r="CX930" s="276"/>
      <c r="CY930" s="276"/>
      <c r="CZ930" s="276"/>
      <c r="DA930" s="276"/>
      <c r="DB930" s="277"/>
      <c r="DC930" s="276"/>
      <c r="DD930" s="276"/>
      <c r="DE930" s="277"/>
      <c r="DF930" s="276"/>
      <c r="DG930" s="276"/>
      <c r="DH930" s="277"/>
      <c r="DI930" s="276"/>
      <c r="DJ930" s="276"/>
      <c r="DK930" s="276"/>
      <c r="DL930" s="276"/>
      <c r="DM930" s="277"/>
      <c r="DN930" s="276"/>
      <c r="DO930" s="276"/>
      <c r="DP930" s="277"/>
      <c r="DQ930" s="276"/>
      <c r="DR930" s="276"/>
      <c r="DS930" s="276"/>
      <c r="DT930" s="276"/>
      <c r="DU930" s="276"/>
      <c r="DV930" s="276"/>
      <c r="DW930" s="276"/>
      <c r="DX930" s="276"/>
      <c r="DY930" s="276"/>
      <c r="DZ930" s="276"/>
      <c r="EA930" s="276"/>
      <c r="EB930" s="276"/>
      <c r="EC930" s="276"/>
      <c r="ED930" s="276"/>
      <c r="EE930" s="276"/>
      <c r="EF930" s="276"/>
      <c r="EG930" s="276"/>
      <c r="EH930" s="276"/>
      <c r="EI930" s="276"/>
      <c r="EJ930" s="276"/>
      <c r="EK930" s="276"/>
      <c r="EL930" s="276"/>
      <c r="EM930" s="276"/>
      <c r="EN930" s="276"/>
      <c r="EO930" s="276"/>
      <c r="EP930" s="276"/>
      <c r="EQ930" s="276"/>
      <c r="ER930" s="276"/>
      <c r="ES930" s="276"/>
      <c r="ET930" s="276"/>
    </row>
    <row r="931" spans="41:150" x14ac:dyDescent="0.25">
      <c r="AO931" s="276"/>
      <c r="AP931" s="276"/>
      <c r="BS931" s="276"/>
      <c r="BT931" s="277"/>
      <c r="BU931" s="276"/>
      <c r="BV931" s="277"/>
      <c r="BW931" s="276"/>
      <c r="BX931" s="277"/>
      <c r="BY931" s="276"/>
      <c r="BZ931" s="276"/>
      <c r="CA931" s="277"/>
      <c r="CB931" s="276"/>
      <c r="CC931" s="276"/>
      <c r="CD931" s="276"/>
      <c r="CE931" s="276"/>
      <c r="CF931" s="276"/>
      <c r="CG931" s="276"/>
      <c r="CH931" s="276"/>
      <c r="CI931" s="277"/>
      <c r="CJ931" s="276"/>
      <c r="CK931" s="277"/>
      <c r="CL931" s="276"/>
      <c r="CM931" s="277"/>
      <c r="CN931" s="276"/>
      <c r="CO931" s="277"/>
      <c r="CP931" s="276"/>
      <c r="CQ931" s="277"/>
      <c r="CR931" s="276"/>
      <c r="CS931" s="276"/>
      <c r="CT931" s="277"/>
      <c r="CU931" s="276"/>
      <c r="CV931" s="276"/>
      <c r="CW931" s="277"/>
      <c r="CX931" s="276"/>
      <c r="CY931" s="276"/>
      <c r="CZ931" s="276"/>
      <c r="DA931" s="276"/>
      <c r="DB931" s="277"/>
      <c r="DC931" s="276"/>
      <c r="DD931" s="276"/>
      <c r="DE931" s="277"/>
      <c r="DF931" s="276"/>
      <c r="DG931" s="276"/>
      <c r="DH931" s="277"/>
      <c r="DI931" s="276"/>
      <c r="DJ931" s="276"/>
      <c r="DK931" s="276"/>
      <c r="DL931" s="276"/>
      <c r="DM931" s="277"/>
      <c r="DN931" s="276"/>
      <c r="DO931" s="276"/>
      <c r="DP931" s="277"/>
      <c r="DQ931" s="276"/>
      <c r="DR931" s="276"/>
      <c r="DS931" s="276"/>
      <c r="DT931" s="276"/>
      <c r="DU931" s="276"/>
      <c r="DV931" s="276"/>
      <c r="DW931" s="276"/>
      <c r="DX931" s="276"/>
      <c r="DY931" s="276"/>
      <c r="DZ931" s="276"/>
      <c r="EA931" s="276"/>
      <c r="EB931" s="276"/>
      <c r="EC931" s="276"/>
      <c r="ED931" s="276"/>
      <c r="EE931" s="276"/>
      <c r="EF931" s="276"/>
      <c r="EG931" s="276"/>
      <c r="EH931" s="276"/>
      <c r="EI931" s="276"/>
      <c r="EJ931" s="276"/>
      <c r="EK931" s="276"/>
      <c r="EL931" s="276"/>
      <c r="EM931" s="276"/>
      <c r="EN931" s="276"/>
      <c r="EO931" s="276"/>
      <c r="EP931" s="276"/>
      <c r="EQ931" s="276"/>
      <c r="ER931" s="276"/>
      <c r="ES931" s="276"/>
      <c r="ET931" s="276"/>
    </row>
    <row r="932" spans="41:150" x14ac:dyDescent="0.25">
      <c r="AO932" s="276"/>
      <c r="AP932" s="276"/>
      <c r="BS932" s="276"/>
      <c r="BT932" s="277"/>
      <c r="BU932" s="276"/>
      <c r="BV932" s="277"/>
      <c r="BW932" s="276"/>
      <c r="BX932" s="277"/>
      <c r="BY932" s="276"/>
      <c r="BZ932" s="276"/>
      <c r="CA932" s="277"/>
      <c r="CB932" s="276"/>
      <c r="CC932" s="276"/>
      <c r="CD932" s="276"/>
      <c r="CE932" s="276"/>
      <c r="CF932" s="276"/>
      <c r="CG932" s="276"/>
      <c r="CH932" s="276"/>
      <c r="CI932" s="277"/>
      <c r="CJ932" s="276"/>
      <c r="CK932" s="277"/>
      <c r="CL932" s="276"/>
      <c r="CM932" s="277"/>
      <c r="CN932" s="276"/>
      <c r="CO932" s="277"/>
      <c r="CP932" s="276"/>
      <c r="CQ932" s="277"/>
      <c r="CR932" s="276"/>
      <c r="CS932" s="276"/>
      <c r="CT932" s="277"/>
      <c r="CU932" s="276"/>
      <c r="CV932" s="276"/>
      <c r="CW932" s="277"/>
      <c r="CX932" s="276"/>
      <c r="CY932" s="276"/>
      <c r="CZ932" s="276"/>
      <c r="DA932" s="276"/>
      <c r="DB932" s="277"/>
      <c r="DC932" s="276"/>
      <c r="DD932" s="276"/>
      <c r="DE932" s="277"/>
      <c r="DF932" s="276"/>
      <c r="DG932" s="276"/>
      <c r="DH932" s="277"/>
      <c r="DI932" s="276"/>
      <c r="DJ932" s="276"/>
      <c r="DK932" s="276"/>
      <c r="DL932" s="276"/>
      <c r="DM932" s="277"/>
      <c r="DN932" s="276"/>
      <c r="DO932" s="276"/>
      <c r="DP932" s="277"/>
      <c r="DQ932" s="276"/>
      <c r="DR932" s="276"/>
      <c r="DS932" s="276"/>
      <c r="DT932" s="276"/>
      <c r="DU932" s="276"/>
      <c r="DV932" s="276"/>
      <c r="DW932" s="276"/>
      <c r="DX932" s="276"/>
      <c r="DY932" s="276"/>
      <c r="DZ932" s="276"/>
      <c r="EA932" s="276"/>
      <c r="EB932" s="276"/>
      <c r="EC932" s="276"/>
      <c r="ED932" s="276"/>
      <c r="EE932" s="276"/>
      <c r="EF932" s="276"/>
      <c r="EG932" s="276"/>
      <c r="EH932" s="276"/>
      <c r="EI932" s="276"/>
      <c r="EJ932" s="276"/>
      <c r="EK932" s="276"/>
      <c r="EL932" s="276"/>
      <c r="EM932" s="276"/>
      <c r="EN932" s="276"/>
      <c r="EO932" s="276"/>
      <c r="EP932" s="276"/>
      <c r="EQ932" s="276"/>
      <c r="ER932" s="276"/>
      <c r="ES932" s="276"/>
      <c r="ET932" s="276"/>
    </row>
    <row r="933" spans="41:150" x14ac:dyDescent="0.25">
      <c r="AO933" s="276"/>
      <c r="AP933" s="276"/>
      <c r="BS933" s="276"/>
      <c r="BT933" s="277"/>
      <c r="BU933" s="276"/>
      <c r="BV933" s="277"/>
      <c r="BW933" s="276"/>
      <c r="BX933" s="277"/>
      <c r="BY933" s="276"/>
      <c r="BZ933" s="276"/>
      <c r="CA933" s="277"/>
      <c r="CB933" s="276"/>
      <c r="CC933" s="276"/>
      <c r="CD933" s="276"/>
      <c r="CE933" s="276"/>
      <c r="CF933" s="276"/>
      <c r="CG933" s="276"/>
      <c r="CH933" s="276"/>
      <c r="CI933" s="277"/>
      <c r="CJ933" s="276"/>
      <c r="CK933" s="277"/>
      <c r="CL933" s="276"/>
      <c r="CM933" s="277"/>
      <c r="CN933" s="276"/>
      <c r="CO933" s="277"/>
      <c r="CP933" s="276"/>
      <c r="CQ933" s="277"/>
      <c r="CR933" s="276"/>
      <c r="CS933" s="276"/>
      <c r="CT933" s="277"/>
      <c r="CU933" s="276"/>
      <c r="CV933" s="276"/>
      <c r="CW933" s="277"/>
      <c r="CX933" s="276"/>
      <c r="CY933" s="276"/>
      <c r="CZ933" s="276"/>
      <c r="DA933" s="276"/>
      <c r="DB933" s="277"/>
      <c r="DC933" s="276"/>
      <c r="DD933" s="276"/>
      <c r="DE933" s="277"/>
      <c r="DF933" s="276"/>
      <c r="DG933" s="276"/>
      <c r="DH933" s="277"/>
      <c r="DI933" s="276"/>
      <c r="DJ933" s="276"/>
      <c r="DK933" s="276"/>
      <c r="DL933" s="276"/>
      <c r="DM933" s="277"/>
      <c r="DN933" s="276"/>
      <c r="DO933" s="276"/>
      <c r="DP933" s="277"/>
      <c r="DQ933" s="276"/>
      <c r="DR933" s="276"/>
      <c r="DS933" s="276"/>
      <c r="DT933" s="276"/>
      <c r="DU933" s="276"/>
      <c r="DV933" s="276"/>
      <c r="DW933" s="276"/>
      <c r="DX933" s="276"/>
      <c r="DY933" s="276"/>
      <c r="DZ933" s="276"/>
      <c r="EA933" s="276"/>
      <c r="EB933" s="276"/>
      <c r="EC933" s="276"/>
      <c r="ED933" s="276"/>
      <c r="EE933" s="276"/>
      <c r="EF933" s="276"/>
      <c r="EG933" s="276"/>
      <c r="EH933" s="276"/>
      <c r="EI933" s="276"/>
      <c r="EJ933" s="276"/>
      <c r="EK933" s="276"/>
      <c r="EL933" s="276"/>
      <c r="EM933" s="276"/>
      <c r="EN933" s="276"/>
      <c r="EO933" s="276"/>
      <c r="EP933" s="276"/>
      <c r="EQ933" s="276"/>
      <c r="ER933" s="276"/>
      <c r="ES933" s="276"/>
      <c r="ET933" s="276"/>
    </row>
    <row r="934" spans="41:150" x14ac:dyDescent="0.25">
      <c r="AO934" s="276"/>
      <c r="AP934" s="276"/>
      <c r="BS934" s="276"/>
      <c r="BT934" s="277"/>
      <c r="BU934" s="276"/>
      <c r="BV934" s="277"/>
      <c r="BW934" s="276"/>
      <c r="BX934" s="277"/>
      <c r="BY934" s="276"/>
      <c r="BZ934" s="276"/>
      <c r="CA934" s="277"/>
      <c r="CB934" s="276"/>
      <c r="CC934" s="276"/>
      <c r="CD934" s="276"/>
      <c r="CE934" s="276"/>
      <c r="CF934" s="276"/>
      <c r="CG934" s="276"/>
      <c r="CH934" s="276"/>
      <c r="CI934" s="277"/>
      <c r="CJ934" s="276"/>
      <c r="CK934" s="277"/>
      <c r="CL934" s="276"/>
      <c r="CM934" s="277"/>
      <c r="CN934" s="276"/>
      <c r="CO934" s="277"/>
      <c r="CP934" s="276"/>
      <c r="CQ934" s="277"/>
      <c r="CR934" s="276"/>
      <c r="CS934" s="276"/>
      <c r="CT934" s="277"/>
      <c r="CU934" s="276"/>
      <c r="CV934" s="276"/>
      <c r="CW934" s="277"/>
      <c r="CX934" s="276"/>
      <c r="CY934" s="276"/>
      <c r="CZ934" s="276"/>
      <c r="DA934" s="276"/>
      <c r="DB934" s="277"/>
      <c r="DC934" s="276"/>
      <c r="DD934" s="276"/>
      <c r="DE934" s="277"/>
      <c r="DF934" s="276"/>
      <c r="DG934" s="276"/>
      <c r="DH934" s="277"/>
      <c r="DI934" s="276"/>
      <c r="DJ934" s="276"/>
      <c r="DK934" s="276"/>
      <c r="DL934" s="276"/>
      <c r="DM934" s="277"/>
      <c r="DN934" s="276"/>
      <c r="DO934" s="276"/>
      <c r="DP934" s="277"/>
      <c r="DQ934" s="276"/>
      <c r="DR934" s="276"/>
      <c r="DS934" s="276"/>
      <c r="DT934" s="276"/>
      <c r="DU934" s="276"/>
      <c r="DV934" s="276"/>
      <c r="DW934" s="276"/>
      <c r="DX934" s="276"/>
      <c r="DY934" s="276"/>
      <c r="DZ934" s="276"/>
      <c r="EA934" s="276"/>
      <c r="EB934" s="276"/>
      <c r="EC934" s="276"/>
      <c r="ED934" s="276"/>
      <c r="EE934" s="276"/>
      <c r="EF934" s="276"/>
      <c r="EG934" s="276"/>
      <c r="EH934" s="276"/>
      <c r="EI934" s="276"/>
      <c r="EJ934" s="276"/>
      <c r="EK934" s="276"/>
      <c r="EL934" s="276"/>
      <c r="EM934" s="276"/>
      <c r="EN934" s="276"/>
      <c r="EO934" s="276"/>
      <c r="EP934" s="276"/>
      <c r="EQ934" s="276"/>
      <c r="ER934" s="276"/>
      <c r="ES934" s="276"/>
      <c r="ET934" s="276"/>
    </row>
    <row r="935" spans="41:150" x14ac:dyDescent="0.25">
      <c r="AO935" s="276"/>
      <c r="AP935" s="276"/>
      <c r="BS935" s="276"/>
      <c r="BT935" s="277"/>
      <c r="BU935" s="276"/>
      <c r="BV935" s="277"/>
      <c r="BW935" s="276"/>
      <c r="BX935" s="277"/>
      <c r="BY935" s="276"/>
      <c r="BZ935" s="276"/>
      <c r="CA935" s="277"/>
      <c r="CB935" s="276"/>
      <c r="CC935" s="276"/>
      <c r="CD935" s="276"/>
      <c r="CE935" s="276"/>
      <c r="CF935" s="276"/>
      <c r="CG935" s="276"/>
      <c r="CH935" s="276"/>
      <c r="CI935" s="277"/>
      <c r="CJ935" s="276"/>
      <c r="CK935" s="277"/>
      <c r="CL935" s="276"/>
      <c r="CM935" s="277"/>
      <c r="CN935" s="276"/>
      <c r="CO935" s="277"/>
      <c r="CP935" s="276"/>
      <c r="CQ935" s="277"/>
      <c r="CR935" s="276"/>
      <c r="CS935" s="276"/>
      <c r="CT935" s="277"/>
      <c r="CU935" s="276"/>
      <c r="CV935" s="276"/>
      <c r="CW935" s="277"/>
      <c r="CX935" s="276"/>
      <c r="CY935" s="276"/>
      <c r="CZ935" s="276"/>
      <c r="DA935" s="276"/>
      <c r="DB935" s="277"/>
      <c r="DC935" s="276"/>
      <c r="DD935" s="276"/>
      <c r="DE935" s="277"/>
      <c r="DF935" s="276"/>
      <c r="DG935" s="276"/>
      <c r="DH935" s="277"/>
      <c r="DI935" s="276"/>
      <c r="DJ935" s="276"/>
      <c r="DK935" s="276"/>
      <c r="DL935" s="276"/>
      <c r="DM935" s="277"/>
      <c r="DN935" s="276"/>
      <c r="DO935" s="276"/>
      <c r="DP935" s="277"/>
      <c r="DQ935" s="276"/>
      <c r="DR935" s="276"/>
      <c r="DS935" s="276"/>
      <c r="DT935" s="276"/>
      <c r="DU935" s="276"/>
      <c r="DV935" s="276"/>
      <c r="DW935" s="276"/>
      <c r="DX935" s="276"/>
      <c r="DY935" s="276"/>
      <c r="DZ935" s="276"/>
      <c r="EA935" s="276"/>
      <c r="EB935" s="276"/>
      <c r="EC935" s="276"/>
      <c r="ED935" s="276"/>
      <c r="EE935" s="276"/>
      <c r="EF935" s="276"/>
      <c r="EG935" s="276"/>
      <c r="EH935" s="276"/>
      <c r="EI935" s="276"/>
      <c r="EJ935" s="276"/>
      <c r="EK935" s="276"/>
      <c r="EL935" s="276"/>
      <c r="EM935" s="276"/>
      <c r="EN935" s="276"/>
      <c r="EO935" s="276"/>
      <c r="EP935" s="276"/>
      <c r="EQ935" s="276"/>
      <c r="ER935" s="276"/>
      <c r="ES935" s="276"/>
      <c r="ET935" s="276"/>
    </row>
    <row r="936" spans="41:150" x14ac:dyDescent="0.25">
      <c r="AO936" s="276"/>
      <c r="AP936" s="276"/>
      <c r="BS936" s="276"/>
      <c r="BT936" s="277"/>
      <c r="BU936" s="276"/>
      <c r="BV936" s="277"/>
      <c r="BW936" s="276"/>
      <c r="BX936" s="277"/>
      <c r="BY936" s="276"/>
      <c r="BZ936" s="276"/>
      <c r="CA936" s="277"/>
      <c r="CB936" s="276"/>
      <c r="CC936" s="276"/>
      <c r="CD936" s="276"/>
      <c r="CE936" s="276"/>
      <c r="CF936" s="276"/>
      <c r="CG936" s="276"/>
      <c r="CH936" s="276"/>
      <c r="CI936" s="277"/>
      <c r="CJ936" s="276"/>
      <c r="CK936" s="277"/>
      <c r="CL936" s="276"/>
      <c r="CM936" s="277"/>
      <c r="CN936" s="276"/>
      <c r="CO936" s="277"/>
      <c r="CP936" s="276"/>
      <c r="CQ936" s="277"/>
      <c r="CR936" s="276"/>
      <c r="CS936" s="276"/>
      <c r="CT936" s="277"/>
      <c r="CU936" s="276"/>
      <c r="CV936" s="276"/>
      <c r="CW936" s="277"/>
      <c r="CX936" s="276"/>
      <c r="CY936" s="276"/>
      <c r="CZ936" s="276"/>
      <c r="DA936" s="276"/>
      <c r="DB936" s="277"/>
      <c r="DC936" s="276"/>
      <c r="DD936" s="276"/>
      <c r="DE936" s="277"/>
      <c r="DF936" s="276"/>
      <c r="DG936" s="276"/>
      <c r="DH936" s="277"/>
      <c r="DI936" s="276"/>
      <c r="DJ936" s="276"/>
      <c r="DK936" s="276"/>
      <c r="DL936" s="276"/>
      <c r="DM936" s="277"/>
      <c r="DN936" s="276"/>
      <c r="DO936" s="276"/>
      <c r="DP936" s="277"/>
      <c r="DQ936" s="276"/>
      <c r="DR936" s="276"/>
      <c r="DS936" s="276"/>
      <c r="DT936" s="276"/>
      <c r="DU936" s="276"/>
      <c r="DV936" s="276"/>
      <c r="DW936" s="276"/>
      <c r="DX936" s="276"/>
      <c r="DY936" s="276"/>
      <c r="DZ936" s="276"/>
      <c r="EA936" s="276"/>
      <c r="EB936" s="276"/>
      <c r="EC936" s="276"/>
      <c r="ED936" s="276"/>
      <c r="EE936" s="276"/>
      <c r="EF936" s="276"/>
      <c r="EG936" s="276"/>
      <c r="EH936" s="276"/>
      <c r="EI936" s="276"/>
      <c r="EJ936" s="276"/>
      <c r="EK936" s="276"/>
      <c r="EL936" s="276"/>
      <c r="EM936" s="276"/>
      <c r="EN936" s="276"/>
      <c r="EO936" s="276"/>
      <c r="EP936" s="276"/>
      <c r="EQ936" s="276"/>
      <c r="ER936" s="276"/>
      <c r="ES936" s="276"/>
      <c r="ET936" s="276"/>
    </row>
    <row r="937" spans="41:150" x14ac:dyDescent="0.25">
      <c r="AO937" s="276"/>
      <c r="AP937" s="276"/>
      <c r="BS937" s="276"/>
      <c r="BT937" s="277"/>
      <c r="BU937" s="276"/>
      <c r="BV937" s="277"/>
      <c r="BW937" s="276"/>
      <c r="BX937" s="277"/>
      <c r="BY937" s="276"/>
      <c r="BZ937" s="276"/>
      <c r="CA937" s="277"/>
      <c r="CB937" s="276"/>
      <c r="CC937" s="276"/>
      <c r="CD937" s="276"/>
      <c r="CE937" s="276"/>
      <c r="CF937" s="276"/>
      <c r="CG937" s="276"/>
      <c r="CH937" s="276"/>
      <c r="CI937" s="277"/>
      <c r="CJ937" s="276"/>
      <c r="CK937" s="277"/>
      <c r="CL937" s="276"/>
      <c r="CM937" s="277"/>
      <c r="CN937" s="276"/>
      <c r="CO937" s="277"/>
      <c r="CP937" s="276"/>
      <c r="CQ937" s="277"/>
      <c r="CR937" s="276"/>
      <c r="CS937" s="276"/>
      <c r="CT937" s="277"/>
      <c r="CU937" s="276"/>
      <c r="CV937" s="276"/>
      <c r="CW937" s="277"/>
      <c r="CX937" s="276"/>
      <c r="CY937" s="276"/>
      <c r="CZ937" s="276"/>
      <c r="DA937" s="276"/>
      <c r="DB937" s="277"/>
      <c r="DC937" s="276"/>
      <c r="DD937" s="276"/>
      <c r="DE937" s="277"/>
      <c r="DF937" s="276"/>
      <c r="DG937" s="276"/>
      <c r="DH937" s="277"/>
      <c r="DI937" s="276"/>
      <c r="DJ937" s="276"/>
      <c r="DK937" s="276"/>
      <c r="DL937" s="276"/>
      <c r="DM937" s="277"/>
      <c r="DN937" s="276"/>
      <c r="DO937" s="276"/>
      <c r="DP937" s="277"/>
      <c r="DQ937" s="276"/>
      <c r="DR937" s="276"/>
      <c r="DS937" s="276"/>
      <c r="DT937" s="276"/>
      <c r="DU937" s="276"/>
      <c r="DV937" s="276"/>
      <c r="DW937" s="276"/>
      <c r="DX937" s="276"/>
      <c r="DY937" s="276"/>
      <c r="DZ937" s="276"/>
      <c r="EA937" s="276"/>
      <c r="EB937" s="276"/>
      <c r="EC937" s="276"/>
      <c r="ED937" s="276"/>
      <c r="EE937" s="276"/>
      <c r="EF937" s="276"/>
      <c r="EG937" s="276"/>
      <c r="EH937" s="276"/>
      <c r="EI937" s="276"/>
      <c r="EJ937" s="276"/>
      <c r="EK937" s="276"/>
      <c r="EL937" s="276"/>
      <c r="EM937" s="276"/>
      <c r="EN937" s="276"/>
      <c r="EO937" s="276"/>
      <c r="EP937" s="276"/>
      <c r="EQ937" s="276"/>
      <c r="ER937" s="276"/>
      <c r="ES937" s="276"/>
      <c r="ET937" s="276"/>
    </row>
    <row r="938" spans="41:150" x14ac:dyDescent="0.25">
      <c r="AO938" s="276"/>
      <c r="AP938" s="276"/>
      <c r="BS938" s="276"/>
      <c r="BT938" s="277"/>
      <c r="BU938" s="276"/>
      <c r="BV938" s="277"/>
      <c r="BW938" s="276"/>
      <c r="BX938" s="277"/>
      <c r="BY938" s="276"/>
      <c r="BZ938" s="276"/>
      <c r="CA938" s="277"/>
      <c r="CB938" s="276"/>
      <c r="CC938" s="276"/>
      <c r="CD938" s="276"/>
      <c r="CE938" s="276"/>
      <c r="CF938" s="276"/>
      <c r="CG938" s="276"/>
      <c r="CH938" s="276"/>
      <c r="CI938" s="277"/>
      <c r="CJ938" s="276"/>
      <c r="CK938" s="277"/>
      <c r="CL938" s="276"/>
      <c r="CM938" s="277"/>
      <c r="CN938" s="276"/>
      <c r="CO938" s="277"/>
      <c r="CP938" s="276"/>
      <c r="CQ938" s="277"/>
      <c r="CR938" s="276"/>
      <c r="CS938" s="276"/>
      <c r="CT938" s="277"/>
      <c r="CU938" s="276"/>
      <c r="CV938" s="276"/>
      <c r="CW938" s="277"/>
      <c r="CX938" s="276"/>
      <c r="CY938" s="276"/>
      <c r="CZ938" s="276"/>
      <c r="DA938" s="276"/>
      <c r="DB938" s="277"/>
      <c r="DC938" s="276"/>
      <c r="DD938" s="276"/>
      <c r="DE938" s="277"/>
      <c r="DF938" s="276"/>
      <c r="DG938" s="276"/>
      <c r="DH938" s="277"/>
      <c r="DI938" s="276"/>
      <c r="DJ938" s="276"/>
      <c r="DK938" s="276"/>
      <c r="DL938" s="276"/>
      <c r="DM938" s="277"/>
      <c r="DN938" s="276"/>
      <c r="DO938" s="276"/>
      <c r="DP938" s="277"/>
      <c r="DQ938" s="276"/>
      <c r="DR938" s="276"/>
      <c r="DS938" s="276"/>
      <c r="DT938" s="276"/>
      <c r="DU938" s="276"/>
      <c r="DV938" s="276"/>
      <c r="DW938" s="276"/>
      <c r="DX938" s="276"/>
      <c r="DY938" s="276"/>
      <c r="DZ938" s="276"/>
      <c r="EA938" s="276"/>
      <c r="EB938" s="276"/>
      <c r="EC938" s="276"/>
      <c r="ED938" s="276"/>
      <c r="EE938" s="276"/>
      <c r="EF938" s="276"/>
      <c r="EG938" s="276"/>
      <c r="EH938" s="276"/>
      <c r="EI938" s="276"/>
      <c r="EJ938" s="276"/>
      <c r="EK938" s="276"/>
      <c r="EL938" s="276"/>
      <c r="EM938" s="276"/>
      <c r="EN938" s="276"/>
      <c r="EO938" s="276"/>
      <c r="EP938" s="276"/>
      <c r="EQ938" s="276"/>
      <c r="ER938" s="276"/>
      <c r="ES938" s="276"/>
      <c r="ET938" s="276"/>
    </row>
    <row r="939" spans="41:150" x14ac:dyDescent="0.25">
      <c r="AO939" s="276"/>
      <c r="AP939" s="276"/>
      <c r="BS939" s="276"/>
      <c r="BT939" s="277"/>
      <c r="BU939" s="276"/>
      <c r="BV939" s="277"/>
      <c r="BW939" s="276"/>
      <c r="BX939" s="277"/>
      <c r="BY939" s="276"/>
      <c r="BZ939" s="276"/>
      <c r="CA939" s="277"/>
      <c r="CB939" s="276"/>
      <c r="CC939" s="276"/>
      <c r="CD939" s="276"/>
      <c r="CE939" s="276"/>
      <c r="CF939" s="276"/>
      <c r="CG939" s="276"/>
      <c r="CH939" s="276"/>
      <c r="CI939" s="277"/>
      <c r="CJ939" s="276"/>
      <c r="CK939" s="277"/>
      <c r="CL939" s="276"/>
      <c r="CM939" s="277"/>
      <c r="CN939" s="276"/>
      <c r="CO939" s="277"/>
      <c r="CP939" s="276"/>
      <c r="CQ939" s="277"/>
      <c r="CR939" s="276"/>
      <c r="CS939" s="276"/>
      <c r="CT939" s="277"/>
      <c r="CU939" s="276"/>
      <c r="CV939" s="276"/>
      <c r="CW939" s="277"/>
      <c r="CX939" s="276"/>
      <c r="CY939" s="276"/>
      <c r="CZ939" s="276"/>
      <c r="DA939" s="276"/>
      <c r="DB939" s="277"/>
      <c r="DC939" s="276"/>
      <c r="DD939" s="276"/>
      <c r="DE939" s="277"/>
      <c r="DF939" s="276"/>
      <c r="DG939" s="276"/>
      <c r="DH939" s="277"/>
      <c r="DI939" s="276"/>
      <c r="DJ939" s="276"/>
      <c r="DK939" s="276"/>
      <c r="DL939" s="276"/>
      <c r="DM939" s="277"/>
      <c r="DN939" s="276"/>
      <c r="DO939" s="276"/>
      <c r="DP939" s="277"/>
      <c r="DQ939" s="276"/>
      <c r="DR939" s="276"/>
      <c r="DS939" s="276"/>
      <c r="DT939" s="276"/>
      <c r="DU939" s="276"/>
      <c r="DV939" s="276"/>
      <c r="DW939" s="276"/>
      <c r="DX939" s="276"/>
      <c r="DY939" s="276"/>
      <c r="DZ939" s="276"/>
      <c r="EA939" s="276"/>
      <c r="EB939" s="276"/>
      <c r="EC939" s="276"/>
      <c r="ED939" s="276"/>
      <c r="EE939" s="276"/>
      <c r="EF939" s="276"/>
      <c r="EG939" s="276"/>
      <c r="EH939" s="276"/>
      <c r="EI939" s="276"/>
      <c r="EJ939" s="276"/>
      <c r="EK939" s="276"/>
      <c r="EL939" s="276"/>
      <c r="EM939" s="276"/>
      <c r="EN939" s="276"/>
      <c r="EO939" s="276"/>
      <c r="EP939" s="276"/>
      <c r="EQ939" s="276"/>
      <c r="ER939" s="276"/>
      <c r="ES939" s="276"/>
      <c r="ET939" s="276"/>
    </row>
    <row r="940" spans="41:150" x14ac:dyDescent="0.25">
      <c r="AO940" s="276"/>
      <c r="AP940" s="276"/>
      <c r="BS940" s="276"/>
      <c r="BT940" s="277"/>
      <c r="BU940" s="276"/>
      <c r="BV940" s="277"/>
      <c r="BW940" s="276"/>
      <c r="BX940" s="277"/>
      <c r="BY940" s="276"/>
      <c r="BZ940" s="276"/>
      <c r="CA940" s="277"/>
      <c r="CB940" s="276"/>
      <c r="CC940" s="276"/>
      <c r="CD940" s="276"/>
      <c r="CE940" s="276"/>
      <c r="CF940" s="276"/>
      <c r="CG940" s="276"/>
      <c r="CH940" s="276"/>
      <c r="CI940" s="277"/>
      <c r="CJ940" s="276"/>
      <c r="CK940" s="277"/>
      <c r="CL940" s="276"/>
      <c r="CM940" s="277"/>
      <c r="CN940" s="276"/>
      <c r="CO940" s="277"/>
      <c r="CP940" s="276"/>
      <c r="CQ940" s="277"/>
      <c r="CR940" s="276"/>
      <c r="CS940" s="276"/>
      <c r="CT940" s="277"/>
      <c r="CU940" s="276"/>
      <c r="CV940" s="276"/>
      <c r="CW940" s="277"/>
      <c r="CX940" s="276"/>
      <c r="CY940" s="276"/>
      <c r="CZ940" s="276"/>
      <c r="DA940" s="276"/>
      <c r="DB940" s="277"/>
      <c r="DC940" s="276"/>
      <c r="DD940" s="276"/>
      <c r="DE940" s="277"/>
      <c r="DF940" s="276"/>
      <c r="DG940" s="276"/>
      <c r="DH940" s="277"/>
      <c r="DI940" s="276"/>
      <c r="DJ940" s="276"/>
      <c r="DK940" s="276"/>
      <c r="DL940" s="276"/>
      <c r="DM940" s="277"/>
      <c r="DN940" s="276"/>
      <c r="DO940" s="276"/>
      <c r="DP940" s="277"/>
      <c r="DQ940" s="276"/>
      <c r="DR940" s="276"/>
      <c r="DS940" s="276"/>
      <c r="DT940" s="276"/>
      <c r="DU940" s="276"/>
      <c r="DV940" s="276"/>
      <c r="DW940" s="276"/>
      <c r="DX940" s="276"/>
      <c r="DY940" s="276"/>
      <c r="DZ940" s="276"/>
      <c r="EA940" s="276"/>
      <c r="EB940" s="276"/>
      <c r="EC940" s="276"/>
      <c r="ED940" s="276"/>
      <c r="EE940" s="276"/>
      <c r="EF940" s="276"/>
      <c r="EG940" s="276"/>
      <c r="EH940" s="276"/>
      <c r="EI940" s="276"/>
      <c r="EJ940" s="276"/>
      <c r="EK940" s="276"/>
      <c r="EL940" s="276"/>
      <c r="EM940" s="276"/>
      <c r="EN940" s="276"/>
      <c r="EO940" s="276"/>
      <c r="EP940" s="276"/>
      <c r="EQ940" s="276"/>
      <c r="ER940" s="276"/>
      <c r="ES940" s="276"/>
      <c r="ET940" s="276"/>
    </row>
    <row r="941" spans="41:150" x14ac:dyDescent="0.25">
      <c r="AO941" s="276"/>
      <c r="AP941" s="276"/>
      <c r="BS941" s="276"/>
      <c r="BT941" s="277"/>
      <c r="BU941" s="276"/>
      <c r="BV941" s="277"/>
      <c r="BW941" s="276"/>
      <c r="BX941" s="277"/>
      <c r="BY941" s="276"/>
      <c r="BZ941" s="276"/>
      <c r="CA941" s="277"/>
      <c r="CB941" s="276"/>
      <c r="CC941" s="276"/>
      <c r="CD941" s="276"/>
      <c r="CE941" s="276"/>
      <c r="CF941" s="276"/>
      <c r="CG941" s="276"/>
      <c r="CH941" s="276"/>
      <c r="CI941" s="277"/>
      <c r="CJ941" s="276"/>
      <c r="CK941" s="277"/>
      <c r="CL941" s="276"/>
      <c r="CM941" s="277"/>
      <c r="CN941" s="276"/>
      <c r="CO941" s="277"/>
      <c r="CP941" s="276"/>
      <c r="CQ941" s="277"/>
      <c r="CR941" s="276"/>
      <c r="CS941" s="276"/>
      <c r="CT941" s="277"/>
      <c r="CU941" s="276"/>
      <c r="CV941" s="276"/>
      <c r="CW941" s="277"/>
      <c r="CX941" s="276"/>
      <c r="CY941" s="276"/>
      <c r="CZ941" s="276"/>
      <c r="DA941" s="276"/>
      <c r="DB941" s="277"/>
      <c r="DC941" s="276"/>
      <c r="DD941" s="276"/>
      <c r="DE941" s="277"/>
      <c r="DF941" s="276"/>
      <c r="DG941" s="276"/>
      <c r="DH941" s="277"/>
      <c r="DI941" s="276"/>
      <c r="DJ941" s="276"/>
      <c r="DK941" s="276"/>
      <c r="DL941" s="276"/>
      <c r="DM941" s="277"/>
      <c r="DN941" s="276"/>
      <c r="DO941" s="276"/>
      <c r="DP941" s="277"/>
      <c r="DQ941" s="276"/>
      <c r="DR941" s="276"/>
      <c r="DS941" s="276"/>
      <c r="DT941" s="276"/>
      <c r="DU941" s="276"/>
      <c r="DV941" s="276"/>
      <c r="DW941" s="276"/>
      <c r="DX941" s="276"/>
      <c r="DY941" s="276"/>
      <c r="DZ941" s="276"/>
      <c r="EA941" s="276"/>
      <c r="EB941" s="276"/>
      <c r="EC941" s="276"/>
      <c r="ED941" s="276"/>
      <c r="EE941" s="276"/>
      <c r="EF941" s="276"/>
      <c r="EG941" s="276"/>
      <c r="EH941" s="276"/>
      <c r="EI941" s="276"/>
      <c r="EJ941" s="276"/>
      <c r="EK941" s="276"/>
      <c r="EL941" s="276"/>
      <c r="EM941" s="276"/>
      <c r="EN941" s="276"/>
      <c r="EO941" s="276"/>
      <c r="EP941" s="276"/>
      <c r="EQ941" s="276"/>
      <c r="ER941" s="276"/>
      <c r="ES941" s="276"/>
      <c r="ET941" s="276"/>
    </row>
    <row r="942" spans="41:150" x14ac:dyDescent="0.25">
      <c r="AO942" s="276"/>
      <c r="AP942" s="276"/>
      <c r="BS942" s="276"/>
      <c r="BT942" s="277"/>
      <c r="BU942" s="276"/>
      <c r="BV942" s="277"/>
      <c r="BW942" s="276"/>
      <c r="BX942" s="277"/>
      <c r="BY942" s="276"/>
      <c r="BZ942" s="276"/>
      <c r="CA942" s="277"/>
      <c r="CB942" s="276"/>
      <c r="CC942" s="276"/>
      <c r="CD942" s="276"/>
      <c r="CE942" s="276"/>
      <c r="CF942" s="276"/>
      <c r="CG942" s="276"/>
      <c r="CH942" s="276"/>
      <c r="CI942" s="277"/>
      <c r="CJ942" s="276"/>
      <c r="CK942" s="277"/>
      <c r="CL942" s="276"/>
      <c r="CM942" s="277"/>
      <c r="CN942" s="276"/>
      <c r="CO942" s="277"/>
      <c r="CP942" s="276"/>
      <c r="CQ942" s="277"/>
      <c r="CR942" s="276"/>
      <c r="CS942" s="276"/>
      <c r="CT942" s="277"/>
      <c r="CU942" s="276"/>
      <c r="CV942" s="276"/>
      <c r="CW942" s="277"/>
      <c r="CX942" s="276"/>
      <c r="CY942" s="276"/>
      <c r="CZ942" s="276"/>
      <c r="DA942" s="276"/>
      <c r="DB942" s="277"/>
      <c r="DC942" s="276"/>
      <c r="DD942" s="276"/>
      <c r="DE942" s="277"/>
      <c r="DF942" s="276"/>
      <c r="DG942" s="276"/>
      <c r="DH942" s="277"/>
      <c r="DI942" s="276"/>
      <c r="DJ942" s="276"/>
      <c r="DK942" s="276"/>
      <c r="DL942" s="276"/>
      <c r="DM942" s="277"/>
      <c r="DN942" s="276"/>
      <c r="DO942" s="276"/>
      <c r="DP942" s="277"/>
      <c r="DQ942" s="276"/>
      <c r="DR942" s="276"/>
      <c r="DS942" s="276"/>
      <c r="DT942" s="276"/>
      <c r="DU942" s="276"/>
      <c r="DV942" s="276"/>
      <c r="DW942" s="276"/>
      <c r="DX942" s="276"/>
      <c r="DY942" s="276"/>
      <c r="DZ942" s="276"/>
      <c r="EA942" s="276"/>
      <c r="EB942" s="276"/>
      <c r="EC942" s="276"/>
      <c r="ED942" s="276"/>
      <c r="EE942" s="276"/>
      <c r="EF942" s="276"/>
      <c r="EG942" s="276"/>
      <c r="EH942" s="276"/>
      <c r="EI942" s="276"/>
      <c r="EJ942" s="276"/>
      <c r="EK942" s="276"/>
      <c r="EL942" s="276"/>
      <c r="EM942" s="276"/>
      <c r="EN942" s="276"/>
      <c r="EO942" s="276"/>
      <c r="EP942" s="276"/>
      <c r="EQ942" s="276"/>
      <c r="ER942" s="276"/>
      <c r="ES942" s="276"/>
      <c r="ET942" s="276"/>
    </row>
    <row r="943" spans="41:150" x14ac:dyDescent="0.25">
      <c r="AO943" s="276"/>
      <c r="AP943" s="276"/>
      <c r="BS943" s="276"/>
      <c r="BT943" s="277"/>
      <c r="BU943" s="276"/>
      <c r="BV943" s="277"/>
      <c r="BW943" s="276"/>
      <c r="BX943" s="277"/>
      <c r="BY943" s="276"/>
      <c r="BZ943" s="276"/>
      <c r="CA943" s="277"/>
      <c r="CB943" s="276"/>
      <c r="CC943" s="276"/>
      <c r="CD943" s="276"/>
      <c r="CE943" s="276"/>
      <c r="CF943" s="276"/>
      <c r="CG943" s="276"/>
      <c r="CH943" s="276"/>
      <c r="CI943" s="277"/>
      <c r="CJ943" s="276"/>
      <c r="CK943" s="277"/>
      <c r="CL943" s="276"/>
      <c r="CM943" s="277"/>
      <c r="CN943" s="276"/>
      <c r="CO943" s="277"/>
      <c r="CP943" s="276"/>
      <c r="CQ943" s="277"/>
      <c r="CR943" s="276"/>
      <c r="CS943" s="276"/>
      <c r="CT943" s="277"/>
      <c r="CU943" s="276"/>
      <c r="CV943" s="276"/>
      <c r="CW943" s="277"/>
      <c r="CX943" s="276"/>
      <c r="CY943" s="276"/>
      <c r="CZ943" s="276"/>
      <c r="DA943" s="276"/>
      <c r="DB943" s="277"/>
      <c r="DC943" s="276"/>
      <c r="DD943" s="276"/>
      <c r="DE943" s="277"/>
      <c r="DF943" s="276"/>
      <c r="DG943" s="276"/>
      <c r="DH943" s="277"/>
      <c r="DI943" s="276"/>
      <c r="DJ943" s="276"/>
      <c r="DK943" s="276"/>
      <c r="DL943" s="276"/>
      <c r="DM943" s="277"/>
      <c r="DN943" s="276"/>
      <c r="DO943" s="276"/>
      <c r="DP943" s="277"/>
      <c r="DQ943" s="276"/>
      <c r="DR943" s="276"/>
      <c r="DS943" s="276"/>
      <c r="DT943" s="276"/>
      <c r="DU943" s="276"/>
      <c r="DV943" s="276"/>
      <c r="DW943" s="276"/>
      <c r="DX943" s="276"/>
      <c r="DY943" s="276"/>
      <c r="DZ943" s="276"/>
      <c r="EA943" s="276"/>
      <c r="EB943" s="276"/>
      <c r="EC943" s="276"/>
      <c r="ED943" s="276"/>
      <c r="EE943" s="276"/>
      <c r="EF943" s="276"/>
      <c r="EG943" s="276"/>
      <c r="EH943" s="276"/>
      <c r="EI943" s="276"/>
      <c r="EJ943" s="276"/>
      <c r="EK943" s="276"/>
      <c r="EL943" s="276"/>
      <c r="EM943" s="276"/>
      <c r="EN943" s="276"/>
      <c r="EO943" s="276"/>
      <c r="EP943" s="276"/>
      <c r="EQ943" s="276"/>
      <c r="ER943" s="276"/>
      <c r="ES943" s="276"/>
      <c r="ET943" s="276"/>
    </row>
    <row r="944" spans="41:150" x14ac:dyDescent="0.25">
      <c r="AO944" s="276"/>
      <c r="AP944" s="276"/>
      <c r="BS944" s="276"/>
      <c r="BT944" s="277"/>
      <c r="BU944" s="276"/>
      <c r="BV944" s="277"/>
      <c r="BW944" s="276"/>
      <c r="BX944" s="277"/>
      <c r="BY944" s="276"/>
      <c r="BZ944" s="276"/>
      <c r="CA944" s="277"/>
      <c r="CB944" s="276"/>
      <c r="CC944" s="276"/>
      <c r="CD944" s="276"/>
      <c r="CE944" s="276"/>
      <c r="CF944" s="276"/>
      <c r="CG944" s="276"/>
      <c r="CH944" s="276"/>
      <c r="CI944" s="277"/>
      <c r="CJ944" s="276"/>
      <c r="CK944" s="277"/>
      <c r="CL944" s="276"/>
      <c r="CM944" s="277"/>
      <c r="CN944" s="276"/>
      <c r="CO944" s="277"/>
      <c r="CP944" s="276"/>
      <c r="CQ944" s="277"/>
      <c r="CR944" s="276"/>
      <c r="CS944" s="276"/>
      <c r="CT944" s="277"/>
      <c r="CU944" s="276"/>
      <c r="CV944" s="276"/>
      <c r="CW944" s="277"/>
      <c r="CX944" s="276"/>
      <c r="CY944" s="276"/>
      <c r="CZ944" s="276"/>
      <c r="DA944" s="276"/>
      <c r="DB944" s="277"/>
      <c r="DC944" s="276"/>
      <c r="DD944" s="276"/>
      <c r="DE944" s="277"/>
      <c r="DF944" s="276"/>
      <c r="DG944" s="276"/>
      <c r="DH944" s="277"/>
      <c r="DI944" s="276"/>
      <c r="DJ944" s="276"/>
      <c r="DK944" s="276"/>
      <c r="DL944" s="276"/>
      <c r="DM944" s="277"/>
      <c r="DN944" s="276"/>
      <c r="DO944" s="276"/>
      <c r="DP944" s="277"/>
      <c r="DQ944" s="276"/>
      <c r="DR944" s="276"/>
      <c r="DS944" s="276"/>
      <c r="DT944" s="276"/>
      <c r="DU944" s="276"/>
      <c r="DV944" s="276"/>
      <c r="DW944" s="276"/>
      <c r="DX944" s="276"/>
      <c r="DY944" s="276"/>
      <c r="DZ944" s="276"/>
      <c r="EA944" s="276"/>
      <c r="EB944" s="276"/>
      <c r="EC944" s="276"/>
      <c r="ED944" s="276"/>
      <c r="EE944" s="276"/>
      <c r="EF944" s="276"/>
      <c r="EG944" s="276"/>
      <c r="EH944" s="276"/>
      <c r="EI944" s="276"/>
      <c r="EJ944" s="276"/>
      <c r="EK944" s="276"/>
      <c r="EL944" s="276"/>
      <c r="EM944" s="276"/>
      <c r="EN944" s="276"/>
      <c r="EO944" s="276"/>
      <c r="EP944" s="276"/>
      <c r="EQ944" s="276"/>
      <c r="ER944" s="276"/>
      <c r="ES944" s="276"/>
      <c r="ET944" s="276"/>
    </row>
    <row r="945" spans="41:150" x14ac:dyDescent="0.25">
      <c r="AO945" s="276"/>
      <c r="AP945" s="276"/>
      <c r="BS945" s="276"/>
      <c r="BT945" s="277"/>
      <c r="BU945" s="276"/>
      <c r="BV945" s="277"/>
      <c r="BW945" s="276"/>
      <c r="BX945" s="277"/>
      <c r="BY945" s="276"/>
      <c r="BZ945" s="276"/>
      <c r="CA945" s="277"/>
      <c r="CB945" s="276"/>
      <c r="CC945" s="276"/>
      <c r="CD945" s="276"/>
      <c r="CE945" s="276"/>
      <c r="CF945" s="276"/>
      <c r="CG945" s="276"/>
      <c r="CH945" s="276"/>
      <c r="CI945" s="277"/>
      <c r="CJ945" s="276"/>
      <c r="CK945" s="277"/>
      <c r="CL945" s="276"/>
      <c r="CM945" s="277"/>
      <c r="CN945" s="276"/>
      <c r="CO945" s="277"/>
      <c r="CP945" s="276"/>
      <c r="CQ945" s="277"/>
      <c r="CR945" s="276"/>
      <c r="CS945" s="276"/>
      <c r="CT945" s="277"/>
      <c r="CU945" s="276"/>
      <c r="CV945" s="276"/>
      <c r="CW945" s="277"/>
      <c r="CX945" s="276"/>
      <c r="CY945" s="276"/>
      <c r="CZ945" s="276"/>
      <c r="DA945" s="276"/>
      <c r="DB945" s="277"/>
      <c r="DC945" s="276"/>
      <c r="DD945" s="276"/>
      <c r="DE945" s="277"/>
      <c r="DF945" s="276"/>
      <c r="DG945" s="276"/>
      <c r="DH945" s="277"/>
      <c r="DI945" s="276"/>
      <c r="DJ945" s="276"/>
      <c r="DK945" s="276"/>
      <c r="DL945" s="276"/>
      <c r="DM945" s="277"/>
      <c r="DN945" s="276"/>
      <c r="DO945" s="276"/>
      <c r="DP945" s="277"/>
      <c r="DQ945" s="276"/>
      <c r="DR945" s="276"/>
      <c r="DS945" s="276"/>
      <c r="DT945" s="276"/>
      <c r="DU945" s="276"/>
      <c r="DV945" s="276"/>
      <c r="DW945" s="276"/>
      <c r="DX945" s="276"/>
      <c r="DY945" s="276"/>
      <c r="DZ945" s="276"/>
      <c r="EA945" s="276"/>
      <c r="EB945" s="276"/>
      <c r="EC945" s="276"/>
      <c r="ED945" s="276"/>
      <c r="EE945" s="276"/>
      <c r="EF945" s="276"/>
      <c r="EG945" s="276"/>
      <c r="EH945" s="276"/>
      <c r="EI945" s="276"/>
      <c r="EJ945" s="276"/>
      <c r="EK945" s="276"/>
      <c r="EL945" s="276"/>
      <c r="EM945" s="276"/>
      <c r="EN945" s="276"/>
      <c r="EO945" s="276"/>
      <c r="EP945" s="276"/>
      <c r="EQ945" s="276"/>
      <c r="ER945" s="276"/>
      <c r="ES945" s="276"/>
      <c r="ET945" s="276"/>
    </row>
    <row r="946" spans="41:150" x14ac:dyDescent="0.25">
      <c r="AO946" s="276"/>
      <c r="AP946" s="276"/>
      <c r="BS946" s="276"/>
      <c r="BT946" s="277"/>
      <c r="BU946" s="276"/>
      <c r="BV946" s="277"/>
      <c r="BW946" s="276"/>
      <c r="BX946" s="277"/>
      <c r="BY946" s="276"/>
      <c r="BZ946" s="276"/>
      <c r="CA946" s="277"/>
      <c r="CB946" s="276"/>
      <c r="CC946" s="276"/>
      <c r="CD946" s="276"/>
      <c r="CE946" s="276"/>
      <c r="CF946" s="276"/>
      <c r="CG946" s="276"/>
      <c r="CH946" s="276"/>
      <c r="CI946" s="277"/>
      <c r="CJ946" s="276"/>
      <c r="CK946" s="277"/>
      <c r="CL946" s="276"/>
      <c r="CM946" s="277"/>
      <c r="CN946" s="276"/>
      <c r="CO946" s="277"/>
      <c r="CP946" s="276"/>
      <c r="CQ946" s="277"/>
      <c r="CR946" s="276"/>
      <c r="CS946" s="276"/>
      <c r="CT946" s="277"/>
      <c r="CU946" s="276"/>
      <c r="CV946" s="276"/>
      <c r="CW946" s="277"/>
      <c r="CX946" s="276"/>
      <c r="CY946" s="276"/>
      <c r="CZ946" s="276"/>
      <c r="DA946" s="276"/>
      <c r="DB946" s="277"/>
      <c r="DC946" s="276"/>
      <c r="DD946" s="276"/>
      <c r="DE946" s="277"/>
      <c r="DF946" s="276"/>
      <c r="DG946" s="276"/>
      <c r="DH946" s="277"/>
      <c r="DI946" s="276"/>
      <c r="DJ946" s="276"/>
      <c r="DK946" s="276"/>
      <c r="DL946" s="276"/>
      <c r="DM946" s="277"/>
      <c r="DN946" s="276"/>
      <c r="DO946" s="276"/>
      <c r="DP946" s="277"/>
      <c r="DQ946" s="276"/>
      <c r="DR946" s="276"/>
      <c r="DS946" s="276"/>
      <c r="DT946" s="276"/>
      <c r="DU946" s="276"/>
      <c r="DV946" s="276"/>
      <c r="DW946" s="276"/>
      <c r="DX946" s="276"/>
      <c r="DY946" s="276"/>
      <c r="DZ946" s="276"/>
      <c r="EA946" s="276"/>
      <c r="EB946" s="276"/>
      <c r="EC946" s="276"/>
      <c r="ED946" s="276"/>
      <c r="EE946" s="276"/>
      <c r="EF946" s="276"/>
      <c r="EG946" s="276"/>
      <c r="EH946" s="276"/>
      <c r="EI946" s="276"/>
      <c r="EJ946" s="276"/>
      <c r="EK946" s="276"/>
      <c r="EL946" s="276"/>
      <c r="EM946" s="276"/>
      <c r="EN946" s="276"/>
      <c r="EO946" s="276"/>
      <c r="EP946" s="276"/>
      <c r="EQ946" s="276"/>
      <c r="ER946" s="276"/>
      <c r="ES946" s="276"/>
      <c r="ET946" s="276"/>
    </row>
    <row r="947" spans="41:150" x14ac:dyDescent="0.25">
      <c r="AO947" s="276"/>
      <c r="AP947" s="276"/>
      <c r="BS947" s="276"/>
      <c r="BT947" s="277"/>
      <c r="BU947" s="276"/>
      <c r="BV947" s="277"/>
      <c r="BW947" s="276"/>
      <c r="BX947" s="277"/>
      <c r="BY947" s="276"/>
      <c r="BZ947" s="276"/>
      <c r="CA947" s="277"/>
      <c r="CB947" s="276"/>
      <c r="CC947" s="276"/>
      <c r="CD947" s="276"/>
      <c r="CE947" s="276"/>
      <c r="CF947" s="276"/>
      <c r="CG947" s="276"/>
      <c r="CH947" s="276"/>
      <c r="CI947" s="277"/>
      <c r="CJ947" s="276"/>
      <c r="CK947" s="277"/>
      <c r="CL947" s="276"/>
      <c r="CM947" s="277"/>
      <c r="CN947" s="276"/>
      <c r="CO947" s="277"/>
      <c r="CP947" s="276"/>
      <c r="CQ947" s="277"/>
      <c r="CR947" s="276"/>
      <c r="CS947" s="276"/>
      <c r="CT947" s="277"/>
      <c r="CU947" s="276"/>
      <c r="CV947" s="276"/>
      <c r="CW947" s="277"/>
      <c r="CX947" s="276"/>
      <c r="CY947" s="276"/>
      <c r="CZ947" s="276"/>
      <c r="DA947" s="276"/>
      <c r="DB947" s="277"/>
      <c r="DC947" s="276"/>
      <c r="DD947" s="276"/>
      <c r="DE947" s="277"/>
      <c r="DF947" s="276"/>
      <c r="DG947" s="276"/>
      <c r="DH947" s="277"/>
      <c r="DI947" s="276"/>
      <c r="DJ947" s="276"/>
      <c r="DK947" s="276"/>
      <c r="DL947" s="276"/>
      <c r="DM947" s="277"/>
      <c r="DN947" s="276"/>
      <c r="DO947" s="276"/>
      <c r="DP947" s="277"/>
      <c r="DQ947" s="276"/>
      <c r="DR947" s="276"/>
      <c r="DS947" s="276"/>
      <c r="DT947" s="276"/>
      <c r="DU947" s="276"/>
      <c r="DV947" s="276"/>
      <c r="DW947" s="276"/>
      <c r="DX947" s="276"/>
      <c r="DY947" s="276"/>
      <c r="DZ947" s="276"/>
      <c r="EA947" s="276"/>
      <c r="EB947" s="276"/>
      <c r="EC947" s="276"/>
      <c r="ED947" s="276"/>
      <c r="EE947" s="276"/>
      <c r="EF947" s="276"/>
      <c r="EG947" s="276"/>
      <c r="EH947" s="276"/>
      <c r="EI947" s="276"/>
      <c r="EJ947" s="276"/>
      <c r="EK947" s="276"/>
      <c r="EL947" s="276"/>
      <c r="EM947" s="276"/>
      <c r="EN947" s="276"/>
      <c r="EO947" s="276"/>
      <c r="EP947" s="276"/>
      <c r="EQ947" s="276"/>
      <c r="ER947" s="276"/>
      <c r="ES947" s="276"/>
      <c r="ET947" s="276"/>
    </row>
    <row r="948" spans="41:150" x14ac:dyDescent="0.25">
      <c r="AO948" s="276"/>
      <c r="AP948" s="276"/>
      <c r="BS948" s="276"/>
      <c r="BT948" s="277"/>
      <c r="BU948" s="276"/>
      <c r="BV948" s="277"/>
      <c r="BW948" s="276"/>
      <c r="BX948" s="277"/>
      <c r="BY948" s="276"/>
      <c r="BZ948" s="276"/>
      <c r="CA948" s="277"/>
      <c r="CB948" s="276"/>
      <c r="CC948" s="276"/>
      <c r="CD948" s="276"/>
      <c r="CE948" s="276"/>
      <c r="CF948" s="276"/>
      <c r="CG948" s="276"/>
      <c r="CH948" s="276"/>
      <c r="CI948" s="277"/>
      <c r="CJ948" s="276"/>
      <c r="CK948" s="277"/>
      <c r="CL948" s="276"/>
      <c r="CM948" s="277"/>
      <c r="CN948" s="276"/>
      <c r="CO948" s="277"/>
      <c r="CP948" s="276"/>
      <c r="CQ948" s="277"/>
      <c r="CR948" s="276"/>
      <c r="CS948" s="276"/>
      <c r="CT948" s="277"/>
      <c r="CU948" s="276"/>
      <c r="CV948" s="276"/>
      <c r="CW948" s="277"/>
      <c r="CX948" s="276"/>
      <c r="CY948" s="276"/>
      <c r="CZ948" s="276"/>
      <c r="DA948" s="276"/>
      <c r="DB948" s="277"/>
      <c r="DC948" s="276"/>
      <c r="DD948" s="276"/>
      <c r="DE948" s="277"/>
      <c r="DF948" s="276"/>
      <c r="DG948" s="276"/>
      <c r="DH948" s="277"/>
      <c r="DI948" s="276"/>
      <c r="DJ948" s="276"/>
      <c r="DK948" s="276"/>
      <c r="DL948" s="276"/>
      <c r="DM948" s="277"/>
      <c r="DN948" s="276"/>
      <c r="DO948" s="276"/>
      <c r="DP948" s="277"/>
      <c r="DQ948" s="276"/>
      <c r="DR948" s="276"/>
      <c r="DS948" s="276"/>
      <c r="DT948" s="276"/>
      <c r="DU948" s="276"/>
      <c r="DV948" s="276"/>
      <c r="DW948" s="276"/>
      <c r="DX948" s="276"/>
      <c r="DY948" s="276"/>
      <c r="DZ948" s="276"/>
      <c r="EA948" s="276"/>
      <c r="EB948" s="276"/>
      <c r="EC948" s="276"/>
      <c r="ED948" s="276"/>
      <c r="EE948" s="276"/>
      <c r="EF948" s="276"/>
      <c r="EG948" s="276"/>
      <c r="EH948" s="276"/>
      <c r="EI948" s="276"/>
      <c r="EJ948" s="276"/>
      <c r="EK948" s="276"/>
      <c r="EL948" s="276"/>
      <c r="EM948" s="276"/>
      <c r="EN948" s="276"/>
      <c r="EO948" s="276"/>
      <c r="EP948" s="276"/>
      <c r="EQ948" s="276"/>
      <c r="ER948" s="276"/>
      <c r="ES948" s="276"/>
      <c r="ET948" s="276"/>
    </row>
    <row r="949" spans="41:150" x14ac:dyDescent="0.25">
      <c r="AO949" s="276"/>
      <c r="AP949" s="276"/>
      <c r="BS949" s="276"/>
      <c r="BT949" s="277"/>
      <c r="BU949" s="276"/>
      <c r="BV949" s="277"/>
      <c r="BW949" s="276"/>
      <c r="BX949" s="277"/>
      <c r="BY949" s="276"/>
      <c r="BZ949" s="276"/>
      <c r="CA949" s="277"/>
      <c r="CB949" s="276"/>
      <c r="CC949" s="276"/>
      <c r="CD949" s="276"/>
      <c r="CE949" s="276"/>
      <c r="CF949" s="276"/>
      <c r="CG949" s="276"/>
      <c r="CH949" s="276"/>
      <c r="CI949" s="277"/>
      <c r="CJ949" s="276"/>
      <c r="CK949" s="277"/>
      <c r="CL949" s="276"/>
      <c r="CM949" s="277"/>
      <c r="CN949" s="276"/>
      <c r="CO949" s="277"/>
      <c r="CP949" s="276"/>
      <c r="CQ949" s="277"/>
      <c r="CR949" s="276"/>
      <c r="CS949" s="276"/>
      <c r="CT949" s="277"/>
      <c r="CU949" s="276"/>
      <c r="CV949" s="276"/>
      <c r="CW949" s="277"/>
      <c r="CX949" s="276"/>
      <c r="CY949" s="276"/>
      <c r="CZ949" s="276"/>
      <c r="DA949" s="276"/>
      <c r="DB949" s="277"/>
      <c r="DC949" s="276"/>
      <c r="DD949" s="276"/>
      <c r="DE949" s="277"/>
      <c r="DF949" s="276"/>
      <c r="DG949" s="276"/>
      <c r="DH949" s="277"/>
      <c r="DI949" s="276"/>
      <c r="DJ949" s="276"/>
      <c r="DK949" s="276"/>
      <c r="DL949" s="276"/>
      <c r="DM949" s="277"/>
      <c r="DN949" s="276"/>
      <c r="DO949" s="276"/>
      <c r="DP949" s="277"/>
      <c r="DQ949" s="276"/>
      <c r="DR949" s="276"/>
      <c r="DS949" s="276"/>
      <c r="DT949" s="276"/>
      <c r="DU949" s="276"/>
      <c r="DV949" s="276"/>
      <c r="DW949" s="276"/>
      <c r="DX949" s="276"/>
      <c r="DY949" s="276"/>
      <c r="DZ949" s="276"/>
      <c r="EA949" s="276"/>
      <c r="EB949" s="276"/>
      <c r="EC949" s="276"/>
      <c r="ED949" s="276"/>
      <c r="EE949" s="276"/>
      <c r="EF949" s="276"/>
      <c r="EG949" s="276"/>
      <c r="EH949" s="276"/>
      <c r="EI949" s="276"/>
      <c r="EJ949" s="276"/>
      <c r="EK949" s="276"/>
      <c r="EL949" s="276"/>
      <c r="EM949" s="276"/>
      <c r="EN949" s="276"/>
      <c r="EO949" s="276"/>
      <c r="EP949" s="276"/>
      <c r="EQ949" s="276"/>
      <c r="ER949" s="276"/>
      <c r="ES949" s="276"/>
      <c r="ET949" s="276"/>
    </row>
    <row r="950" spans="41:150" x14ac:dyDescent="0.25">
      <c r="AO950" s="276"/>
      <c r="AP950" s="276"/>
      <c r="BS950" s="276"/>
      <c r="BT950" s="277"/>
      <c r="BU950" s="276"/>
      <c r="BV950" s="277"/>
      <c r="BW950" s="276"/>
      <c r="BX950" s="277"/>
      <c r="BY950" s="276"/>
      <c r="BZ950" s="276"/>
      <c r="CA950" s="277"/>
      <c r="CB950" s="276"/>
      <c r="CC950" s="276"/>
      <c r="CD950" s="276"/>
      <c r="CE950" s="276"/>
      <c r="CF950" s="276"/>
      <c r="CG950" s="276"/>
      <c r="CH950" s="276"/>
      <c r="CI950" s="277"/>
      <c r="CJ950" s="276"/>
      <c r="CK950" s="277"/>
      <c r="CL950" s="276"/>
      <c r="CM950" s="277"/>
      <c r="CN950" s="276"/>
      <c r="CO950" s="277"/>
      <c r="CP950" s="276"/>
      <c r="CQ950" s="277"/>
      <c r="CR950" s="276"/>
      <c r="CS950" s="276"/>
      <c r="CT950" s="277"/>
      <c r="CU950" s="276"/>
      <c r="CV950" s="276"/>
      <c r="CW950" s="277"/>
      <c r="CX950" s="276"/>
      <c r="CY950" s="276"/>
      <c r="CZ950" s="276"/>
      <c r="DA950" s="276"/>
      <c r="DB950" s="277"/>
      <c r="DC950" s="276"/>
      <c r="DD950" s="276"/>
      <c r="DE950" s="277"/>
      <c r="DF950" s="276"/>
      <c r="DG950" s="276"/>
      <c r="DH950" s="277"/>
      <c r="DI950" s="276"/>
      <c r="DJ950" s="276"/>
      <c r="DK950" s="276"/>
      <c r="DL950" s="276"/>
      <c r="DM950" s="277"/>
      <c r="DN950" s="276"/>
      <c r="DO950" s="276"/>
      <c r="DP950" s="277"/>
      <c r="DQ950" s="276"/>
      <c r="DR950" s="276"/>
      <c r="DS950" s="276"/>
      <c r="DT950" s="276"/>
      <c r="DU950" s="276"/>
      <c r="DV950" s="276"/>
      <c r="DW950" s="276"/>
      <c r="DX950" s="276"/>
      <c r="DY950" s="276"/>
      <c r="DZ950" s="276"/>
      <c r="EA950" s="276"/>
      <c r="EB950" s="276"/>
      <c r="EC950" s="276"/>
      <c r="ED950" s="276"/>
      <c r="EE950" s="276"/>
      <c r="EF950" s="276"/>
      <c r="EG950" s="276"/>
      <c r="EH950" s="276"/>
      <c r="EI950" s="276"/>
      <c r="EJ950" s="276"/>
      <c r="EK950" s="276"/>
      <c r="EL950" s="276"/>
      <c r="EM950" s="276"/>
      <c r="EN950" s="276"/>
      <c r="EO950" s="276"/>
      <c r="EP950" s="276"/>
      <c r="EQ950" s="276"/>
      <c r="ER950" s="276"/>
      <c r="ES950" s="276"/>
      <c r="ET950" s="276"/>
    </row>
    <row r="951" spans="41:150" x14ac:dyDescent="0.25">
      <c r="AO951" s="276"/>
      <c r="AP951" s="276"/>
      <c r="BS951" s="276"/>
      <c r="BT951" s="277"/>
      <c r="BU951" s="276"/>
      <c r="BV951" s="277"/>
      <c r="BW951" s="276"/>
      <c r="BX951" s="277"/>
      <c r="BY951" s="276"/>
      <c r="BZ951" s="276"/>
      <c r="CA951" s="277"/>
      <c r="CB951" s="276"/>
      <c r="CC951" s="276"/>
      <c r="CD951" s="276"/>
      <c r="CE951" s="276"/>
      <c r="CF951" s="276"/>
      <c r="CG951" s="276"/>
      <c r="CH951" s="276"/>
      <c r="CI951" s="277"/>
      <c r="CJ951" s="276"/>
      <c r="CK951" s="277"/>
      <c r="CL951" s="276"/>
      <c r="CM951" s="277"/>
      <c r="CN951" s="276"/>
      <c r="CO951" s="277"/>
      <c r="CP951" s="276"/>
      <c r="CQ951" s="277"/>
      <c r="CR951" s="276"/>
      <c r="CS951" s="276"/>
      <c r="CT951" s="277"/>
      <c r="CU951" s="276"/>
      <c r="CV951" s="276"/>
      <c r="CW951" s="277"/>
      <c r="CX951" s="276"/>
      <c r="CY951" s="276"/>
      <c r="CZ951" s="276"/>
      <c r="DA951" s="276"/>
      <c r="DB951" s="277"/>
      <c r="DC951" s="276"/>
      <c r="DD951" s="276"/>
      <c r="DE951" s="277"/>
      <c r="DF951" s="276"/>
      <c r="DG951" s="276"/>
      <c r="DH951" s="277"/>
      <c r="DI951" s="276"/>
      <c r="DJ951" s="276"/>
      <c r="DK951" s="276"/>
      <c r="DL951" s="276"/>
      <c r="DM951" s="277"/>
      <c r="DN951" s="276"/>
      <c r="DO951" s="276"/>
      <c r="DP951" s="277"/>
      <c r="DQ951" s="276"/>
      <c r="DR951" s="276"/>
      <c r="DS951" s="276"/>
      <c r="DT951" s="276"/>
      <c r="DU951" s="276"/>
      <c r="DV951" s="276"/>
      <c r="DW951" s="276"/>
      <c r="DX951" s="276"/>
      <c r="DY951" s="276"/>
      <c r="DZ951" s="276"/>
      <c r="EA951" s="276"/>
      <c r="EB951" s="276"/>
      <c r="EC951" s="276"/>
      <c r="ED951" s="276"/>
      <c r="EE951" s="276"/>
      <c r="EF951" s="276"/>
      <c r="EG951" s="276"/>
      <c r="EH951" s="276"/>
      <c r="EI951" s="276"/>
      <c r="EJ951" s="276"/>
      <c r="EK951" s="276"/>
      <c r="EL951" s="276"/>
      <c r="EM951" s="276"/>
      <c r="EN951" s="276"/>
      <c r="EO951" s="276"/>
      <c r="EP951" s="276"/>
      <c r="EQ951" s="276"/>
      <c r="ER951" s="276"/>
      <c r="ES951" s="276"/>
      <c r="ET951" s="276"/>
    </row>
    <row r="952" spans="41:150" x14ac:dyDescent="0.25">
      <c r="AO952" s="276"/>
      <c r="AP952" s="276"/>
      <c r="BS952" s="276"/>
      <c r="BT952" s="277"/>
      <c r="BU952" s="276"/>
      <c r="BV952" s="277"/>
      <c r="BW952" s="276"/>
      <c r="BX952" s="277"/>
      <c r="BY952" s="276"/>
      <c r="BZ952" s="276"/>
      <c r="CA952" s="277"/>
      <c r="CB952" s="276"/>
      <c r="CC952" s="276"/>
      <c r="CD952" s="276"/>
      <c r="CE952" s="276"/>
      <c r="CF952" s="276"/>
      <c r="CG952" s="276"/>
      <c r="CH952" s="276"/>
      <c r="CI952" s="277"/>
      <c r="CJ952" s="276"/>
      <c r="CK952" s="277"/>
      <c r="CL952" s="276"/>
      <c r="CM952" s="277"/>
      <c r="CN952" s="276"/>
      <c r="CO952" s="277"/>
      <c r="CP952" s="276"/>
      <c r="CQ952" s="277"/>
      <c r="CR952" s="276"/>
      <c r="CS952" s="276"/>
      <c r="CT952" s="277"/>
      <c r="CU952" s="276"/>
      <c r="CV952" s="276"/>
      <c r="CW952" s="277"/>
      <c r="CX952" s="276"/>
      <c r="CY952" s="276"/>
      <c r="CZ952" s="276"/>
      <c r="DA952" s="276"/>
      <c r="DB952" s="277"/>
      <c r="DC952" s="276"/>
      <c r="DD952" s="276"/>
      <c r="DE952" s="277"/>
      <c r="DF952" s="276"/>
      <c r="DG952" s="276"/>
      <c r="DH952" s="277"/>
      <c r="DI952" s="276"/>
      <c r="DJ952" s="276"/>
      <c r="DK952" s="276"/>
      <c r="DL952" s="276"/>
      <c r="DM952" s="277"/>
      <c r="DN952" s="276"/>
      <c r="DO952" s="276"/>
      <c r="DP952" s="277"/>
      <c r="DQ952" s="276"/>
      <c r="DR952" s="276"/>
      <c r="DS952" s="276"/>
      <c r="DT952" s="276"/>
      <c r="DU952" s="276"/>
      <c r="DV952" s="276"/>
      <c r="DW952" s="276"/>
      <c r="DX952" s="276"/>
      <c r="DY952" s="276"/>
      <c r="DZ952" s="276"/>
      <c r="EA952" s="276"/>
      <c r="EB952" s="276"/>
      <c r="EC952" s="276"/>
      <c r="ED952" s="276"/>
      <c r="EE952" s="276"/>
      <c r="EF952" s="276"/>
      <c r="EG952" s="276"/>
      <c r="EH952" s="276"/>
      <c r="EI952" s="276"/>
      <c r="EJ952" s="276"/>
      <c r="EK952" s="276"/>
      <c r="EL952" s="276"/>
      <c r="EM952" s="276"/>
      <c r="EN952" s="276"/>
      <c r="EO952" s="276"/>
      <c r="EP952" s="276"/>
      <c r="EQ952" s="276"/>
      <c r="ER952" s="276"/>
      <c r="ES952" s="276"/>
      <c r="ET952" s="276"/>
    </row>
    <row r="953" spans="41:150" x14ac:dyDescent="0.25">
      <c r="AO953" s="276"/>
      <c r="AP953" s="276"/>
      <c r="BS953" s="276"/>
      <c r="BT953" s="277"/>
      <c r="BU953" s="276"/>
      <c r="BV953" s="277"/>
      <c r="BW953" s="276"/>
      <c r="BX953" s="277"/>
      <c r="BY953" s="276"/>
      <c r="BZ953" s="276"/>
      <c r="CA953" s="277"/>
      <c r="CB953" s="276"/>
      <c r="CC953" s="276"/>
      <c r="CD953" s="276"/>
      <c r="CE953" s="276"/>
      <c r="CF953" s="276"/>
      <c r="CG953" s="276"/>
      <c r="CH953" s="276"/>
      <c r="CI953" s="277"/>
      <c r="CJ953" s="276"/>
      <c r="CK953" s="277"/>
      <c r="CL953" s="276"/>
      <c r="CM953" s="277"/>
      <c r="CN953" s="276"/>
      <c r="CO953" s="277"/>
      <c r="CP953" s="276"/>
      <c r="CQ953" s="277"/>
      <c r="CR953" s="276"/>
      <c r="CS953" s="276"/>
      <c r="CT953" s="277"/>
      <c r="CU953" s="276"/>
      <c r="CV953" s="276"/>
      <c r="CW953" s="277"/>
      <c r="CX953" s="276"/>
      <c r="CY953" s="276"/>
      <c r="CZ953" s="276"/>
      <c r="DA953" s="276"/>
      <c r="DB953" s="277"/>
      <c r="DC953" s="276"/>
      <c r="DD953" s="276"/>
      <c r="DE953" s="277"/>
      <c r="DF953" s="276"/>
      <c r="DG953" s="276"/>
      <c r="DH953" s="277"/>
      <c r="DI953" s="276"/>
      <c r="DJ953" s="276"/>
      <c r="DK953" s="276"/>
      <c r="DL953" s="276"/>
      <c r="DM953" s="277"/>
      <c r="DN953" s="276"/>
      <c r="DO953" s="276"/>
      <c r="DP953" s="277"/>
      <c r="DQ953" s="276"/>
      <c r="DR953" s="276"/>
      <c r="DS953" s="276"/>
      <c r="DT953" s="276"/>
      <c r="DU953" s="276"/>
      <c r="DV953" s="276"/>
      <c r="DW953" s="276"/>
      <c r="DX953" s="276"/>
      <c r="DY953" s="276"/>
      <c r="DZ953" s="276"/>
      <c r="EA953" s="276"/>
      <c r="EB953" s="276"/>
      <c r="EC953" s="276"/>
      <c r="ED953" s="276"/>
      <c r="EE953" s="276"/>
      <c r="EF953" s="276"/>
      <c r="EG953" s="276"/>
      <c r="EH953" s="276"/>
      <c r="EI953" s="276"/>
      <c r="EJ953" s="276"/>
      <c r="EK953" s="276"/>
      <c r="EL953" s="276"/>
      <c r="EM953" s="276"/>
      <c r="EN953" s="276"/>
      <c r="EO953" s="276"/>
      <c r="EP953" s="276"/>
      <c r="EQ953" s="276"/>
      <c r="ER953" s="276"/>
      <c r="ES953" s="276"/>
      <c r="ET953" s="276"/>
    </row>
    <row r="954" spans="41:150" x14ac:dyDescent="0.25">
      <c r="AO954" s="276"/>
      <c r="AP954" s="276"/>
      <c r="BS954" s="276"/>
      <c r="BT954" s="277"/>
      <c r="BU954" s="276"/>
      <c r="BV954" s="277"/>
      <c r="BW954" s="276"/>
      <c r="BX954" s="277"/>
      <c r="BY954" s="276"/>
      <c r="BZ954" s="276"/>
      <c r="CA954" s="277"/>
      <c r="CB954" s="276"/>
      <c r="CC954" s="276"/>
      <c r="CD954" s="276"/>
      <c r="CE954" s="276"/>
      <c r="CF954" s="276"/>
      <c r="CG954" s="276"/>
      <c r="CH954" s="276"/>
      <c r="CI954" s="277"/>
      <c r="CJ954" s="276"/>
      <c r="CK954" s="277"/>
      <c r="CL954" s="276"/>
      <c r="CM954" s="277"/>
      <c r="CN954" s="276"/>
      <c r="CO954" s="277"/>
      <c r="CP954" s="276"/>
      <c r="CQ954" s="277"/>
      <c r="CR954" s="276"/>
      <c r="CS954" s="276"/>
      <c r="CT954" s="277"/>
      <c r="CU954" s="276"/>
      <c r="CV954" s="276"/>
      <c r="CW954" s="277"/>
      <c r="CX954" s="276"/>
      <c r="CY954" s="276"/>
      <c r="CZ954" s="276"/>
      <c r="DA954" s="276"/>
      <c r="DB954" s="277"/>
      <c r="DC954" s="276"/>
      <c r="DD954" s="276"/>
      <c r="DE954" s="277"/>
      <c r="DF954" s="276"/>
      <c r="DG954" s="276"/>
      <c r="DH954" s="277"/>
      <c r="DI954" s="276"/>
      <c r="DJ954" s="276"/>
      <c r="DK954" s="276"/>
      <c r="DL954" s="276"/>
      <c r="DM954" s="277"/>
      <c r="DN954" s="276"/>
      <c r="DO954" s="276"/>
      <c r="DP954" s="277"/>
      <c r="DQ954" s="276"/>
      <c r="DR954" s="276"/>
      <c r="DS954" s="276"/>
      <c r="DT954" s="276"/>
      <c r="DU954" s="276"/>
      <c r="DV954" s="276"/>
      <c r="DW954" s="276"/>
      <c r="DX954" s="276"/>
      <c r="DY954" s="276"/>
      <c r="DZ954" s="276"/>
      <c r="EA954" s="276"/>
      <c r="EB954" s="276"/>
      <c r="EC954" s="276"/>
      <c r="ED954" s="276"/>
      <c r="EE954" s="276"/>
      <c r="EF954" s="276"/>
      <c r="EG954" s="276"/>
      <c r="EH954" s="276"/>
      <c r="EI954" s="276"/>
      <c r="EJ954" s="276"/>
      <c r="EK954" s="276"/>
      <c r="EL954" s="276"/>
      <c r="EM954" s="276"/>
      <c r="EN954" s="276"/>
      <c r="EO954" s="276"/>
      <c r="EP954" s="276"/>
      <c r="EQ954" s="276"/>
      <c r="ER954" s="276"/>
      <c r="ES954" s="276"/>
      <c r="ET954" s="276"/>
    </row>
    <row r="955" spans="41:150" x14ac:dyDescent="0.25">
      <c r="AO955" s="276"/>
      <c r="AP955" s="276"/>
      <c r="BS955" s="276"/>
      <c r="BT955" s="277"/>
      <c r="BU955" s="276"/>
      <c r="BV955" s="277"/>
      <c r="BW955" s="276"/>
      <c r="BX955" s="277"/>
      <c r="BY955" s="276"/>
      <c r="BZ955" s="276"/>
      <c r="CA955" s="277"/>
      <c r="CB955" s="276"/>
      <c r="CC955" s="276"/>
      <c r="CD955" s="276"/>
      <c r="CE955" s="276"/>
      <c r="CF955" s="276"/>
      <c r="CG955" s="276"/>
      <c r="CH955" s="276"/>
      <c r="CI955" s="277"/>
      <c r="CJ955" s="276"/>
      <c r="CK955" s="277"/>
      <c r="CL955" s="276"/>
      <c r="CM955" s="277"/>
      <c r="CN955" s="276"/>
      <c r="CO955" s="277"/>
      <c r="CP955" s="276"/>
      <c r="CQ955" s="277"/>
      <c r="CR955" s="276"/>
      <c r="CS955" s="276"/>
      <c r="CT955" s="277"/>
      <c r="CU955" s="276"/>
      <c r="CV955" s="276"/>
      <c r="CW955" s="277"/>
      <c r="CX955" s="276"/>
      <c r="CY955" s="276"/>
      <c r="CZ955" s="276"/>
      <c r="DA955" s="276"/>
      <c r="DB955" s="277"/>
      <c r="DC955" s="276"/>
      <c r="DD955" s="276"/>
      <c r="DE955" s="277"/>
      <c r="DF955" s="276"/>
      <c r="DG955" s="276"/>
      <c r="DH955" s="277"/>
      <c r="DI955" s="276"/>
      <c r="DJ955" s="276"/>
      <c r="DK955" s="276"/>
      <c r="DL955" s="276"/>
      <c r="DM955" s="277"/>
      <c r="DN955" s="276"/>
      <c r="DO955" s="276"/>
      <c r="DP955" s="277"/>
      <c r="DQ955" s="276"/>
      <c r="DR955" s="276"/>
      <c r="DS955" s="276"/>
      <c r="DT955" s="276"/>
      <c r="DU955" s="276"/>
      <c r="DV955" s="276"/>
      <c r="DW955" s="276"/>
      <c r="DX955" s="276"/>
      <c r="DY955" s="276"/>
      <c r="DZ955" s="276"/>
      <c r="EA955" s="276"/>
      <c r="EB955" s="276"/>
      <c r="EC955" s="276"/>
      <c r="ED955" s="276"/>
      <c r="EE955" s="276"/>
      <c r="EF955" s="276"/>
      <c r="EG955" s="276"/>
      <c r="EH955" s="276"/>
      <c r="EI955" s="276"/>
      <c r="EJ955" s="276"/>
      <c r="EK955" s="276"/>
      <c r="EL955" s="276"/>
      <c r="EM955" s="276"/>
      <c r="EN955" s="276"/>
      <c r="EO955" s="276"/>
      <c r="EP955" s="276"/>
      <c r="EQ955" s="276"/>
      <c r="ER955" s="276"/>
      <c r="ES955" s="276"/>
      <c r="ET955" s="276"/>
    </row>
    <row r="956" spans="41:150" x14ac:dyDescent="0.25">
      <c r="AO956" s="276"/>
      <c r="AP956" s="276"/>
      <c r="BS956" s="276"/>
      <c r="BT956" s="277"/>
      <c r="BU956" s="276"/>
      <c r="BV956" s="277"/>
      <c r="BW956" s="276"/>
      <c r="BX956" s="277"/>
      <c r="BY956" s="276"/>
      <c r="BZ956" s="276"/>
      <c r="CA956" s="277"/>
      <c r="CB956" s="276"/>
      <c r="CC956" s="276"/>
      <c r="CD956" s="276"/>
      <c r="CE956" s="276"/>
      <c r="CF956" s="276"/>
      <c r="CG956" s="276"/>
      <c r="CH956" s="276"/>
      <c r="CI956" s="277"/>
      <c r="CJ956" s="276"/>
      <c r="CK956" s="277"/>
      <c r="CL956" s="276"/>
      <c r="CM956" s="277"/>
      <c r="CN956" s="276"/>
      <c r="CO956" s="277"/>
      <c r="CP956" s="276"/>
      <c r="CQ956" s="277"/>
      <c r="CR956" s="276"/>
      <c r="CS956" s="276"/>
      <c r="CT956" s="277"/>
      <c r="CU956" s="276"/>
      <c r="CV956" s="276"/>
      <c r="CW956" s="277"/>
      <c r="CX956" s="276"/>
      <c r="CY956" s="276"/>
      <c r="CZ956" s="276"/>
      <c r="DA956" s="276"/>
      <c r="DB956" s="277"/>
      <c r="DC956" s="276"/>
      <c r="DD956" s="276"/>
      <c r="DE956" s="277"/>
      <c r="DF956" s="276"/>
      <c r="DG956" s="276"/>
      <c r="DH956" s="277"/>
      <c r="DI956" s="276"/>
      <c r="DJ956" s="276"/>
      <c r="DK956" s="276"/>
      <c r="DL956" s="276"/>
      <c r="DM956" s="277"/>
      <c r="DN956" s="276"/>
      <c r="DO956" s="276"/>
      <c r="DP956" s="277"/>
      <c r="DQ956" s="276"/>
      <c r="DR956" s="276"/>
      <c r="DS956" s="276"/>
      <c r="DT956" s="276"/>
      <c r="DU956" s="276"/>
      <c r="DV956" s="276"/>
      <c r="DW956" s="276"/>
      <c r="DX956" s="276"/>
      <c r="DY956" s="276"/>
      <c r="DZ956" s="276"/>
      <c r="EA956" s="276"/>
      <c r="EB956" s="276"/>
      <c r="EC956" s="276"/>
      <c r="ED956" s="276"/>
      <c r="EE956" s="276"/>
      <c r="EF956" s="276"/>
      <c r="EG956" s="276"/>
      <c r="EH956" s="276"/>
      <c r="EI956" s="276"/>
      <c r="EJ956" s="276"/>
      <c r="EK956" s="276"/>
      <c r="EL956" s="276"/>
      <c r="EM956" s="276"/>
      <c r="EN956" s="276"/>
      <c r="EO956" s="276"/>
      <c r="EP956" s="276"/>
      <c r="EQ956" s="276"/>
      <c r="ER956" s="276"/>
      <c r="ES956" s="276"/>
      <c r="ET956" s="276"/>
    </row>
    <row r="957" spans="41:150" x14ac:dyDescent="0.25">
      <c r="AO957" s="276"/>
      <c r="AP957" s="276"/>
      <c r="BS957" s="276"/>
      <c r="BT957" s="277"/>
      <c r="BU957" s="276"/>
      <c r="BV957" s="277"/>
      <c r="BW957" s="276"/>
      <c r="BX957" s="277"/>
      <c r="BY957" s="276"/>
      <c r="BZ957" s="276"/>
      <c r="CA957" s="277"/>
      <c r="CB957" s="276"/>
      <c r="CC957" s="276"/>
      <c r="CD957" s="276"/>
      <c r="CE957" s="276"/>
      <c r="CF957" s="276"/>
      <c r="CG957" s="276"/>
      <c r="CH957" s="276"/>
      <c r="CI957" s="277"/>
      <c r="CJ957" s="276"/>
      <c r="CK957" s="277"/>
      <c r="CL957" s="276"/>
      <c r="CM957" s="277"/>
      <c r="CN957" s="276"/>
      <c r="CO957" s="277"/>
      <c r="CP957" s="276"/>
      <c r="CQ957" s="277"/>
      <c r="CR957" s="276"/>
      <c r="CS957" s="276"/>
      <c r="CT957" s="277"/>
      <c r="CU957" s="276"/>
      <c r="CV957" s="276"/>
      <c r="CW957" s="277"/>
      <c r="CX957" s="276"/>
      <c r="CY957" s="276"/>
      <c r="CZ957" s="276"/>
      <c r="DA957" s="276"/>
      <c r="DB957" s="277"/>
      <c r="DC957" s="276"/>
      <c r="DD957" s="276"/>
      <c r="DE957" s="277"/>
      <c r="DF957" s="276"/>
      <c r="DG957" s="276"/>
      <c r="DH957" s="277"/>
      <c r="DI957" s="276"/>
      <c r="DJ957" s="276"/>
      <c r="DK957" s="276"/>
      <c r="DL957" s="276"/>
      <c r="DM957" s="277"/>
      <c r="DN957" s="276"/>
      <c r="DO957" s="276"/>
      <c r="DP957" s="277"/>
      <c r="DQ957" s="276"/>
      <c r="DR957" s="276"/>
      <c r="DS957" s="276"/>
      <c r="DT957" s="276"/>
      <c r="DU957" s="276"/>
      <c r="DV957" s="276"/>
      <c r="DW957" s="276"/>
      <c r="DX957" s="276"/>
      <c r="DY957" s="276"/>
      <c r="DZ957" s="276"/>
      <c r="EA957" s="276"/>
      <c r="EB957" s="276"/>
      <c r="EC957" s="276"/>
      <c r="ED957" s="276"/>
      <c r="EE957" s="276"/>
      <c r="EF957" s="276"/>
      <c r="EG957" s="276"/>
      <c r="EH957" s="276"/>
      <c r="EI957" s="276"/>
      <c r="EJ957" s="276"/>
      <c r="EK957" s="276"/>
      <c r="EL957" s="276"/>
      <c r="EM957" s="276"/>
      <c r="EN957" s="276"/>
      <c r="EO957" s="276"/>
      <c r="EP957" s="276"/>
      <c r="EQ957" s="276"/>
      <c r="ER957" s="276"/>
      <c r="ES957" s="276"/>
      <c r="ET957" s="276"/>
    </row>
    <row r="958" spans="41:150" x14ac:dyDescent="0.25">
      <c r="AO958" s="276"/>
      <c r="AP958" s="276"/>
      <c r="BS958" s="276"/>
      <c r="BT958" s="277"/>
      <c r="BU958" s="276"/>
      <c r="BV958" s="277"/>
      <c r="BW958" s="276"/>
      <c r="BX958" s="277"/>
      <c r="BY958" s="276"/>
      <c r="BZ958" s="276"/>
      <c r="CA958" s="277"/>
      <c r="CB958" s="276"/>
      <c r="CC958" s="276"/>
      <c r="CD958" s="276"/>
      <c r="CE958" s="276"/>
      <c r="CF958" s="276"/>
      <c r="CG958" s="276"/>
      <c r="CH958" s="276"/>
      <c r="CI958" s="277"/>
      <c r="CJ958" s="276"/>
      <c r="CK958" s="277"/>
      <c r="CL958" s="276"/>
      <c r="CM958" s="277"/>
      <c r="CN958" s="276"/>
      <c r="CO958" s="277"/>
      <c r="CP958" s="276"/>
      <c r="CQ958" s="277"/>
      <c r="CR958" s="276"/>
      <c r="CS958" s="276"/>
      <c r="CT958" s="277"/>
      <c r="CU958" s="276"/>
      <c r="CV958" s="276"/>
      <c r="CW958" s="277"/>
      <c r="CX958" s="276"/>
      <c r="CY958" s="276"/>
      <c r="CZ958" s="276"/>
      <c r="DA958" s="276"/>
      <c r="DB958" s="277"/>
      <c r="DC958" s="276"/>
      <c r="DD958" s="276"/>
      <c r="DE958" s="277"/>
      <c r="DF958" s="276"/>
      <c r="DG958" s="276"/>
      <c r="DH958" s="277"/>
      <c r="DI958" s="276"/>
      <c r="DJ958" s="276"/>
      <c r="DK958" s="276"/>
      <c r="DL958" s="276"/>
      <c r="DM958" s="277"/>
      <c r="DN958" s="276"/>
      <c r="DO958" s="276"/>
      <c r="DP958" s="277"/>
      <c r="DQ958" s="276"/>
      <c r="DR958" s="276"/>
      <c r="DS958" s="276"/>
      <c r="DT958" s="276"/>
      <c r="DU958" s="276"/>
      <c r="DV958" s="276"/>
      <c r="DW958" s="276"/>
      <c r="DX958" s="276"/>
      <c r="DY958" s="276"/>
      <c r="DZ958" s="276"/>
      <c r="EA958" s="276"/>
      <c r="EB958" s="276"/>
      <c r="EC958" s="276"/>
      <c r="ED958" s="276"/>
      <c r="EE958" s="276"/>
      <c r="EF958" s="276"/>
      <c r="EG958" s="276"/>
      <c r="EH958" s="276"/>
      <c r="EI958" s="276"/>
      <c r="EJ958" s="276"/>
      <c r="EK958" s="276"/>
      <c r="EL958" s="276"/>
      <c r="EM958" s="276"/>
      <c r="EN958" s="276"/>
      <c r="EO958" s="276"/>
      <c r="EP958" s="276"/>
      <c r="EQ958" s="276"/>
      <c r="ER958" s="276"/>
      <c r="ES958" s="276"/>
      <c r="ET958" s="276"/>
    </row>
    <row r="959" spans="41:150" x14ac:dyDescent="0.25">
      <c r="AO959" s="276"/>
      <c r="AP959" s="276"/>
      <c r="BS959" s="276"/>
      <c r="BT959" s="277"/>
      <c r="BU959" s="276"/>
      <c r="BV959" s="277"/>
      <c r="BW959" s="276"/>
      <c r="BX959" s="277"/>
      <c r="BY959" s="276"/>
      <c r="BZ959" s="276"/>
      <c r="CA959" s="277"/>
      <c r="CB959" s="276"/>
      <c r="CC959" s="276"/>
      <c r="CD959" s="276"/>
      <c r="CE959" s="276"/>
      <c r="CF959" s="276"/>
      <c r="CG959" s="276"/>
      <c r="CH959" s="276"/>
      <c r="CI959" s="277"/>
      <c r="CJ959" s="276"/>
      <c r="CK959" s="277"/>
      <c r="CL959" s="276"/>
      <c r="CM959" s="277"/>
      <c r="CN959" s="276"/>
      <c r="CO959" s="277"/>
      <c r="CP959" s="276"/>
      <c r="CQ959" s="277"/>
      <c r="CR959" s="276"/>
      <c r="CS959" s="276"/>
      <c r="CT959" s="277"/>
      <c r="CU959" s="276"/>
      <c r="CV959" s="276"/>
      <c r="CW959" s="277"/>
      <c r="CX959" s="276"/>
      <c r="CY959" s="276"/>
      <c r="CZ959" s="276"/>
      <c r="DA959" s="276"/>
      <c r="DB959" s="277"/>
      <c r="DC959" s="276"/>
      <c r="DD959" s="276"/>
      <c r="DE959" s="277"/>
      <c r="DF959" s="276"/>
      <c r="DG959" s="276"/>
      <c r="DH959" s="277"/>
      <c r="DI959" s="276"/>
      <c r="DJ959" s="276"/>
      <c r="DK959" s="276"/>
      <c r="DL959" s="276"/>
      <c r="DM959" s="277"/>
      <c r="DN959" s="276"/>
      <c r="DO959" s="276"/>
      <c r="DP959" s="277"/>
      <c r="DQ959" s="276"/>
      <c r="DR959" s="276"/>
      <c r="DS959" s="276"/>
      <c r="DT959" s="276"/>
      <c r="DU959" s="276"/>
      <c r="DV959" s="276"/>
      <c r="DW959" s="276"/>
      <c r="DX959" s="276"/>
      <c r="DY959" s="276"/>
      <c r="DZ959" s="276"/>
      <c r="EA959" s="276"/>
      <c r="EB959" s="276"/>
      <c r="EC959" s="276"/>
      <c r="ED959" s="276"/>
      <c r="EE959" s="276"/>
      <c r="EF959" s="276"/>
      <c r="EG959" s="276"/>
      <c r="EH959" s="276"/>
      <c r="EI959" s="276"/>
      <c r="EJ959" s="276"/>
      <c r="EK959" s="276"/>
      <c r="EL959" s="276"/>
      <c r="EM959" s="276"/>
      <c r="EN959" s="276"/>
      <c r="EO959" s="276"/>
      <c r="EP959" s="276"/>
      <c r="EQ959" s="276"/>
      <c r="ER959" s="276"/>
      <c r="ES959" s="276"/>
      <c r="ET959" s="276"/>
    </row>
    <row r="960" spans="41:150" x14ac:dyDescent="0.25">
      <c r="AO960" s="276"/>
      <c r="AP960" s="276"/>
      <c r="BS960" s="276"/>
      <c r="BT960" s="277"/>
      <c r="BU960" s="276"/>
      <c r="BV960" s="277"/>
      <c r="BW960" s="276"/>
      <c r="BX960" s="277"/>
      <c r="BY960" s="276"/>
      <c r="BZ960" s="276"/>
      <c r="CA960" s="277"/>
      <c r="CB960" s="276"/>
      <c r="CC960" s="276"/>
      <c r="CD960" s="276"/>
      <c r="CE960" s="276"/>
      <c r="CF960" s="276"/>
      <c r="CG960" s="276"/>
      <c r="CH960" s="276"/>
      <c r="CI960" s="277"/>
      <c r="CJ960" s="276"/>
      <c r="CK960" s="277"/>
      <c r="CL960" s="276"/>
      <c r="CM960" s="277"/>
      <c r="CN960" s="276"/>
      <c r="CO960" s="277"/>
      <c r="CP960" s="276"/>
      <c r="CQ960" s="277"/>
      <c r="CR960" s="276"/>
      <c r="CS960" s="276"/>
      <c r="CT960" s="277"/>
      <c r="CU960" s="276"/>
      <c r="CV960" s="276"/>
      <c r="CW960" s="277"/>
      <c r="CX960" s="276"/>
      <c r="CY960" s="276"/>
      <c r="CZ960" s="276"/>
      <c r="DA960" s="276"/>
      <c r="DB960" s="277"/>
      <c r="DC960" s="276"/>
      <c r="DD960" s="276"/>
      <c r="DE960" s="277"/>
      <c r="DF960" s="276"/>
      <c r="DG960" s="276"/>
      <c r="DH960" s="277"/>
      <c r="DI960" s="276"/>
      <c r="DJ960" s="276"/>
      <c r="DK960" s="276"/>
      <c r="DL960" s="276"/>
      <c r="DM960" s="277"/>
      <c r="DN960" s="276"/>
      <c r="DO960" s="276"/>
      <c r="DP960" s="277"/>
      <c r="DQ960" s="276"/>
      <c r="DR960" s="276"/>
      <c r="DS960" s="276"/>
      <c r="DT960" s="276"/>
      <c r="DU960" s="276"/>
      <c r="DV960" s="276"/>
      <c r="DW960" s="276"/>
      <c r="DX960" s="276"/>
      <c r="DY960" s="276"/>
      <c r="DZ960" s="276"/>
      <c r="EA960" s="276"/>
      <c r="EB960" s="276"/>
      <c r="EC960" s="276"/>
      <c r="ED960" s="276"/>
      <c r="EE960" s="276"/>
      <c r="EF960" s="276"/>
      <c r="EG960" s="276"/>
      <c r="EH960" s="276"/>
      <c r="EI960" s="276"/>
      <c r="EJ960" s="276"/>
      <c r="EK960" s="276"/>
      <c r="EL960" s="276"/>
      <c r="EM960" s="276"/>
      <c r="EN960" s="276"/>
      <c r="EO960" s="276"/>
      <c r="EP960" s="276"/>
      <c r="EQ960" s="276"/>
      <c r="ER960" s="276"/>
      <c r="ES960" s="276"/>
      <c r="ET960" s="276"/>
    </row>
    <row r="961" spans="41:150" x14ac:dyDescent="0.25">
      <c r="AO961" s="276"/>
      <c r="AP961" s="276"/>
      <c r="BS961" s="276"/>
      <c r="BT961" s="277"/>
      <c r="BU961" s="276"/>
      <c r="BV961" s="277"/>
      <c r="BW961" s="276"/>
      <c r="BX961" s="277"/>
      <c r="BY961" s="276"/>
      <c r="BZ961" s="276"/>
      <c r="CA961" s="277"/>
      <c r="CB961" s="276"/>
      <c r="CC961" s="276"/>
      <c r="CD961" s="276"/>
      <c r="CE961" s="276"/>
      <c r="CF961" s="276"/>
      <c r="CG961" s="276"/>
      <c r="CH961" s="276"/>
      <c r="CI961" s="277"/>
      <c r="CJ961" s="276"/>
      <c r="CK961" s="277"/>
      <c r="CL961" s="276"/>
      <c r="CM961" s="277"/>
      <c r="CN961" s="276"/>
      <c r="CO961" s="277"/>
      <c r="CP961" s="276"/>
      <c r="CQ961" s="277"/>
      <c r="CR961" s="276"/>
      <c r="CS961" s="276"/>
      <c r="CT961" s="277"/>
      <c r="CU961" s="276"/>
      <c r="CV961" s="276"/>
      <c r="CW961" s="277"/>
      <c r="CX961" s="276"/>
      <c r="CY961" s="276"/>
      <c r="CZ961" s="276"/>
      <c r="DA961" s="276"/>
      <c r="DB961" s="277"/>
      <c r="DC961" s="276"/>
      <c r="DD961" s="276"/>
      <c r="DE961" s="277"/>
      <c r="DF961" s="276"/>
      <c r="DG961" s="276"/>
      <c r="DH961" s="277"/>
      <c r="DI961" s="276"/>
      <c r="DJ961" s="276"/>
      <c r="DK961" s="276"/>
      <c r="DL961" s="276"/>
      <c r="DM961" s="277"/>
      <c r="DN961" s="276"/>
      <c r="DO961" s="276"/>
      <c r="DP961" s="277"/>
      <c r="DQ961" s="276"/>
      <c r="DR961" s="276"/>
      <c r="DS961" s="276"/>
      <c r="DT961" s="276"/>
      <c r="DU961" s="276"/>
      <c r="DV961" s="276"/>
      <c r="DW961" s="276"/>
      <c r="DX961" s="276"/>
      <c r="DY961" s="276"/>
      <c r="DZ961" s="276"/>
      <c r="EA961" s="276"/>
      <c r="EB961" s="276"/>
      <c r="EC961" s="276"/>
      <c r="ED961" s="276"/>
      <c r="EE961" s="276"/>
      <c r="EF961" s="276"/>
      <c r="EG961" s="276"/>
      <c r="EH961" s="276"/>
      <c r="EI961" s="276"/>
      <c r="EJ961" s="276"/>
      <c r="EK961" s="276"/>
      <c r="EL961" s="276"/>
      <c r="EM961" s="276"/>
      <c r="EN961" s="276"/>
      <c r="EO961" s="276"/>
      <c r="EP961" s="276"/>
      <c r="EQ961" s="276"/>
      <c r="ER961" s="276"/>
      <c r="ES961" s="276"/>
      <c r="ET961" s="276"/>
    </row>
    <row r="962" spans="41:150" x14ac:dyDescent="0.25">
      <c r="AO962" s="276"/>
      <c r="AP962" s="276"/>
      <c r="BS962" s="276"/>
      <c r="BT962" s="277"/>
      <c r="BU962" s="276"/>
      <c r="BV962" s="277"/>
      <c r="BW962" s="276"/>
      <c r="BX962" s="277"/>
      <c r="BY962" s="276"/>
      <c r="BZ962" s="276"/>
      <c r="CA962" s="277"/>
      <c r="CB962" s="276"/>
      <c r="CC962" s="276"/>
      <c r="CD962" s="276"/>
      <c r="CE962" s="276"/>
      <c r="CF962" s="276"/>
      <c r="CG962" s="276"/>
      <c r="CH962" s="276"/>
      <c r="CI962" s="277"/>
      <c r="CJ962" s="276"/>
      <c r="CK962" s="277"/>
      <c r="CL962" s="276"/>
      <c r="CM962" s="277"/>
      <c r="CN962" s="276"/>
      <c r="CO962" s="277"/>
      <c r="CP962" s="276"/>
      <c r="CQ962" s="277"/>
      <c r="CR962" s="276"/>
      <c r="CS962" s="276"/>
      <c r="CT962" s="277"/>
      <c r="CU962" s="276"/>
      <c r="CV962" s="276"/>
      <c r="CW962" s="277"/>
      <c r="CX962" s="276"/>
      <c r="CY962" s="276"/>
      <c r="CZ962" s="276"/>
      <c r="DA962" s="276"/>
      <c r="DB962" s="277"/>
      <c r="DC962" s="276"/>
      <c r="DD962" s="276"/>
      <c r="DE962" s="277"/>
      <c r="DF962" s="276"/>
      <c r="DG962" s="276"/>
      <c r="DH962" s="277"/>
      <c r="DI962" s="276"/>
      <c r="DJ962" s="276"/>
      <c r="DK962" s="276"/>
      <c r="DL962" s="276"/>
      <c r="DM962" s="277"/>
      <c r="DN962" s="276"/>
      <c r="DO962" s="276"/>
      <c r="DP962" s="277"/>
      <c r="DQ962" s="276"/>
      <c r="DR962" s="276"/>
      <c r="DS962" s="276"/>
      <c r="DT962" s="276"/>
      <c r="DU962" s="276"/>
      <c r="DV962" s="276"/>
      <c r="DW962" s="276"/>
      <c r="DX962" s="276"/>
      <c r="DY962" s="276"/>
      <c r="DZ962" s="276"/>
      <c r="EA962" s="276"/>
      <c r="EB962" s="276"/>
      <c r="EC962" s="276"/>
      <c r="ED962" s="276"/>
      <c r="EE962" s="276"/>
      <c r="EF962" s="276"/>
      <c r="EG962" s="276"/>
      <c r="EH962" s="276"/>
      <c r="EI962" s="276"/>
      <c r="EJ962" s="276"/>
      <c r="EK962" s="276"/>
      <c r="EL962" s="276"/>
      <c r="EM962" s="276"/>
      <c r="EN962" s="276"/>
      <c r="EO962" s="276"/>
      <c r="EP962" s="276"/>
      <c r="EQ962" s="276"/>
      <c r="ER962" s="276"/>
      <c r="ES962" s="276"/>
      <c r="ET962" s="276"/>
    </row>
    <row r="963" spans="41:150" x14ac:dyDescent="0.25">
      <c r="AO963" s="276"/>
      <c r="AP963" s="276"/>
      <c r="BS963" s="276"/>
      <c r="BT963" s="277"/>
      <c r="BU963" s="276"/>
      <c r="BV963" s="277"/>
      <c r="BW963" s="276"/>
      <c r="BX963" s="277"/>
      <c r="BY963" s="276"/>
      <c r="BZ963" s="276"/>
      <c r="CA963" s="277"/>
      <c r="CB963" s="276"/>
      <c r="CC963" s="276"/>
      <c r="CD963" s="276"/>
      <c r="CE963" s="276"/>
      <c r="CF963" s="276"/>
      <c r="CG963" s="276"/>
      <c r="CH963" s="276"/>
      <c r="CI963" s="277"/>
      <c r="CJ963" s="276"/>
      <c r="CK963" s="277"/>
      <c r="CL963" s="276"/>
      <c r="CM963" s="277"/>
      <c r="CN963" s="276"/>
      <c r="CO963" s="277"/>
      <c r="CP963" s="276"/>
      <c r="CQ963" s="277"/>
      <c r="CR963" s="276"/>
      <c r="CS963" s="276"/>
      <c r="CT963" s="277"/>
      <c r="CU963" s="276"/>
      <c r="CV963" s="276"/>
      <c r="CW963" s="277"/>
      <c r="CX963" s="276"/>
      <c r="CY963" s="276"/>
      <c r="CZ963" s="276"/>
      <c r="DA963" s="276"/>
      <c r="DB963" s="277"/>
      <c r="DC963" s="276"/>
      <c r="DD963" s="276"/>
      <c r="DE963" s="277"/>
      <c r="DF963" s="276"/>
      <c r="DG963" s="276"/>
      <c r="DH963" s="277"/>
      <c r="DI963" s="276"/>
      <c r="DJ963" s="276"/>
      <c r="DK963" s="276"/>
      <c r="DL963" s="276"/>
      <c r="DM963" s="277"/>
      <c r="DN963" s="276"/>
      <c r="DO963" s="276"/>
      <c r="DP963" s="277"/>
      <c r="DQ963" s="276"/>
      <c r="DR963" s="276"/>
      <c r="DS963" s="276"/>
      <c r="DT963" s="276"/>
      <c r="DU963" s="276"/>
      <c r="DV963" s="276"/>
      <c r="DW963" s="276"/>
      <c r="DX963" s="276"/>
      <c r="DY963" s="276"/>
      <c r="DZ963" s="276"/>
      <c r="EA963" s="276"/>
      <c r="EB963" s="276"/>
      <c r="EC963" s="276"/>
      <c r="ED963" s="276"/>
      <c r="EE963" s="276"/>
      <c r="EF963" s="276"/>
      <c r="EG963" s="276"/>
      <c r="EH963" s="276"/>
      <c r="EI963" s="276"/>
      <c r="EJ963" s="276"/>
      <c r="EK963" s="276"/>
      <c r="EL963" s="276"/>
      <c r="EM963" s="276"/>
      <c r="EN963" s="276"/>
      <c r="EO963" s="276"/>
      <c r="EP963" s="276"/>
      <c r="EQ963" s="276"/>
      <c r="ER963" s="276"/>
      <c r="ES963" s="276"/>
      <c r="ET963" s="276"/>
    </row>
    <row r="964" spans="41:150" x14ac:dyDescent="0.25">
      <c r="AO964" s="276"/>
      <c r="AP964" s="276"/>
      <c r="BS964" s="276"/>
      <c r="BT964" s="277"/>
      <c r="BU964" s="276"/>
      <c r="BV964" s="277"/>
      <c r="BW964" s="276"/>
      <c r="BX964" s="277"/>
      <c r="BY964" s="276"/>
      <c r="BZ964" s="276"/>
      <c r="CA964" s="277"/>
      <c r="CB964" s="276"/>
      <c r="CC964" s="276"/>
      <c r="CD964" s="276"/>
      <c r="CE964" s="276"/>
      <c r="CF964" s="276"/>
      <c r="CG964" s="276"/>
      <c r="CH964" s="276"/>
      <c r="CI964" s="277"/>
      <c r="CJ964" s="276"/>
      <c r="CK964" s="277"/>
      <c r="CL964" s="276"/>
      <c r="CM964" s="277"/>
      <c r="CN964" s="276"/>
      <c r="CO964" s="277"/>
      <c r="CP964" s="276"/>
      <c r="CQ964" s="277"/>
      <c r="CR964" s="276"/>
      <c r="CS964" s="276"/>
      <c r="CT964" s="277"/>
      <c r="CU964" s="276"/>
      <c r="CV964" s="276"/>
      <c r="CW964" s="277"/>
      <c r="CX964" s="276"/>
      <c r="CY964" s="276"/>
      <c r="CZ964" s="276"/>
      <c r="DA964" s="276"/>
      <c r="DB964" s="277"/>
      <c r="DC964" s="276"/>
      <c r="DD964" s="276"/>
      <c r="DE964" s="277"/>
      <c r="DF964" s="276"/>
      <c r="DG964" s="276"/>
      <c r="DH964" s="277"/>
      <c r="DI964" s="276"/>
      <c r="DJ964" s="276"/>
      <c r="DK964" s="276"/>
      <c r="DL964" s="276"/>
      <c r="DM964" s="277"/>
      <c r="DN964" s="276"/>
      <c r="DO964" s="276"/>
      <c r="DP964" s="277"/>
      <c r="DQ964" s="276"/>
      <c r="DR964" s="276"/>
      <c r="DS964" s="276"/>
      <c r="DT964" s="276"/>
      <c r="DU964" s="276"/>
      <c r="DV964" s="276"/>
      <c r="DW964" s="276"/>
      <c r="DX964" s="276"/>
      <c r="DY964" s="276"/>
      <c r="DZ964" s="276"/>
      <c r="EA964" s="276"/>
      <c r="EB964" s="276"/>
      <c r="EC964" s="276"/>
      <c r="ED964" s="276"/>
      <c r="EE964" s="276"/>
      <c r="EF964" s="276"/>
      <c r="EG964" s="276"/>
      <c r="EH964" s="276"/>
      <c r="EI964" s="276"/>
      <c r="EJ964" s="276"/>
      <c r="EK964" s="276"/>
      <c r="EL964" s="276"/>
      <c r="EM964" s="276"/>
      <c r="EN964" s="276"/>
      <c r="EO964" s="276"/>
      <c r="EP964" s="276"/>
      <c r="EQ964" s="276"/>
      <c r="ER964" s="276"/>
      <c r="ES964" s="276"/>
      <c r="ET964" s="276"/>
    </row>
    <row r="965" spans="41:150" x14ac:dyDescent="0.25">
      <c r="AO965" s="276"/>
      <c r="AP965" s="276"/>
      <c r="BS965" s="276"/>
      <c r="BT965" s="277"/>
      <c r="BU965" s="276"/>
      <c r="BV965" s="277"/>
      <c r="BW965" s="276"/>
      <c r="BX965" s="277"/>
      <c r="BY965" s="276"/>
      <c r="BZ965" s="276"/>
      <c r="CA965" s="277"/>
      <c r="CB965" s="276"/>
      <c r="CC965" s="276"/>
      <c r="CD965" s="276"/>
      <c r="CE965" s="276"/>
      <c r="CF965" s="276"/>
      <c r="CG965" s="276"/>
      <c r="CH965" s="276"/>
      <c r="CI965" s="277"/>
      <c r="CJ965" s="276"/>
      <c r="CK965" s="277"/>
      <c r="CL965" s="276"/>
      <c r="CM965" s="277"/>
      <c r="CN965" s="276"/>
      <c r="CO965" s="277"/>
      <c r="CP965" s="276"/>
      <c r="CQ965" s="277"/>
      <c r="CR965" s="276"/>
      <c r="CS965" s="276"/>
      <c r="CT965" s="277"/>
      <c r="CU965" s="276"/>
      <c r="CV965" s="276"/>
      <c r="CW965" s="277"/>
      <c r="CX965" s="276"/>
      <c r="CY965" s="276"/>
      <c r="CZ965" s="276"/>
      <c r="DA965" s="276"/>
      <c r="DB965" s="277"/>
      <c r="DC965" s="276"/>
      <c r="DD965" s="276"/>
      <c r="DE965" s="277"/>
      <c r="DF965" s="276"/>
      <c r="DG965" s="276"/>
      <c r="DH965" s="277"/>
      <c r="DI965" s="276"/>
      <c r="DJ965" s="276"/>
      <c r="DK965" s="276"/>
      <c r="DL965" s="276"/>
      <c r="DM965" s="277"/>
      <c r="DN965" s="276"/>
      <c r="DO965" s="276"/>
      <c r="DP965" s="277"/>
      <c r="DQ965" s="276"/>
      <c r="DR965" s="276"/>
      <c r="DS965" s="276"/>
      <c r="DT965" s="276"/>
      <c r="DU965" s="276"/>
      <c r="DV965" s="276"/>
      <c r="DW965" s="276"/>
      <c r="DX965" s="276"/>
      <c r="DY965" s="276"/>
      <c r="DZ965" s="276"/>
      <c r="EA965" s="276"/>
      <c r="EB965" s="276"/>
      <c r="EC965" s="276"/>
      <c r="ED965" s="276"/>
      <c r="EE965" s="276"/>
      <c r="EF965" s="276"/>
      <c r="EG965" s="276"/>
      <c r="EH965" s="276"/>
      <c r="EI965" s="276"/>
      <c r="EJ965" s="276"/>
      <c r="EK965" s="276"/>
      <c r="EL965" s="276"/>
      <c r="EM965" s="276"/>
      <c r="EN965" s="276"/>
      <c r="EO965" s="276"/>
      <c r="EP965" s="276"/>
      <c r="EQ965" s="276"/>
      <c r="ER965" s="276"/>
      <c r="ES965" s="276"/>
      <c r="ET965" s="276"/>
    </row>
    <row r="966" spans="41:150" x14ac:dyDescent="0.25">
      <c r="AO966" s="276"/>
      <c r="AP966" s="276"/>
      <c r="BS966" s="276"/>
      <c r="BT966" s="277"/>
      <c r="BU966" s="276"/>
      <c r="BV966" s="277"/>
      <c r="BW966" s="276"/>
      <c r="BX966" s="277"/>
      <c r="BY966" s="276"/>
      <c r="BZ966" s="276"/>
      <c r="CA966" s="277"/>
      <c r="CB966" s="276"/>
      <c r="CC966" s="276"/>
      <c r="CD966" s="276"/>
      <c r="CE966" s="276"/>
      <c r="CF966" s="276"/>
      <c r="CG966" s="276"/>
      <c r="CH966" s="276"/>
      <c r="CI966" s="277"/>
      <c r="CJ966" s="276"/>
      <c r="CK966" s="277"/>
      <c r="CL966" s="276"/>
      <c r="CM966" s="277"/>
      <c r="CN966" s="276"/>
      <c r="CO966" s="277"/>
      <c r="CP966" s="276"/>
      <c r="CQ966" s="277"/>
      <c r="CR966" s="276"/>
      <c r="CS966" s="276"/>
      <c r="CT966" s="277"/>
      <c r="CU966" s="276"/>
      <c r="CV966" s="276"/>
      <c r="CW966" s="277"/>
      <c r="CX966" s="276"/>
      <c r="CY966" s="276"/>
      <c r="CZ966" s="276"/>
      <c r="DA966" s="276"/>
      <c r="DB966" s="277"/>
      <c r="DC966" s="276"/>
      <c r="DD966" s="276"/>
      <c r="DE966" s="277"/>
      <c r="DF966" s="276"/>
      <c r="DG966" s="276"/>
      <c r="DH966" s="277"/>
      <c r="DI966" s="276"/>
      <c r="DJ966" s="276"/>
      <c r="DK966" s="276"/>
      <c r="DL966" s="276"/>
      <c r="DM966" s="277"/>
      <c r="DN966" s="276"/>
      <c r="DO966" s="276"/>
      <c r="DP966" s="277"/>
      <c r="DQ966" s="276"/>
      <c r="DR966" s="276"/>
      <c r="DS966" s="276"/>
      <c r="DT966" s="276"/>
      <c r="DU966" s="276"/>
      <c r="DV966" s="276"/>
      <c r="DW966" s="276"/>
      <c r="DX966" s="276"/>
      <c r="DY966" s="276"/>
      <c r="DZ966" s="276"/>
      <c r="EA966" s="276"/>
      <c r="EB966" s="276"/>
      <c r="EC966" s="276"/>
      <c r="ED966" s="276"/>
      <c r="EE966" s="276"/>
      <c r="EF966" s="276"/>
      <c r="EG966" s="276"/>
      <c r="EH966" s="276"/>
      <c r="EI966" s="276"/>
      <c r="EJ966" s="276"/>
      <c r="EK966" s="276"/>
      <c r="EL966" s="276"/>
      <c r="EM966" s="276"/>
      <c r="EN966" s="276"/>
      <c r="EO966" s="276"/>
      <c r="EP966" s="276"/>
      <c r="EQ966" s="276"/>
      <c r="ER966" s="276"/>
      <c r="ES966" s="276"/>
      <c r="ET966" s="276"/>
    </row>
    <row r="967" spans="41:150" x14ac:dyDescent="0.25">
      <c r="AO967" s="276"/>
      <c r="AP967" s="276"/>
      <c r="BS967" s="276"/>
      <c r="BT967" s="277"/>
      <c r="BU967" s="276"/>
      <c r="BV967" s="277"/>
      <c r="BW967" s="276"/>
      <c r="BX967" s="277"/>
      <c r="BY967" s="276"/>
      <c r="BZ967" s="276"/>
      <c r="CA967" s="277"/>
      <c r="CB967" s="276"/>
      <c r="CC967" s="276"/>
      <c r="CD967" s="276"/>
      <c r="CE967" s="276"/>
      <c r="CF967" s="276"/>
      <c r="CG967" s="276"/>
      <c r="CH967" s="276"/>
      <c r="CI967" s="277"/>
      <c r="CJ967" s="276"/>
      <c r="CK967" s="277"/>
      <c r="CL967" s="276"/>
      <c r="CM967" s="277"/>
      <c r="CN967" s="276"/>
      <c r="CO967" s="277"/>
      <c r="CP967" s="276"/>
      <c r="CQ967" s="277"/>
      <c r="CR967" s="276"/>
      <c r="CS967" s="276"/>
      <c r="CT967" s="277"/>
      <c r="CU967" s="276"/>
      <c r="CV967" s="276"/>
      <c r="CW967" s="277"/>
      <c r="CX967" s="276"/>
      <c r="CY967" s="276"/>
      <c r="CZ967" s="276"/>
      <c r="DA967" s="276"/>
      <c r="DB967" s="277"/>
      <c r="DC967" s="276"/>
      <c r="DD967" s="276"/>
      <c r="DE967" s="277"/>
      <c r="DF967" s="276"/>
      <c r="DG967" s="276"/>
      <c r="DH967" s="277"/>
      <c r="DI967" s="276"/>
      <c r="DJ967" s="276"/>
      <c r="DK967" s="276"/>
      <c r="DL967" s="276"/>
      <c r="DM967" s="277"/>
      <c r="DN967" s="276"/>
      <c r="DO967" s="276"/>
      <c r="DP967" s="277"/>
      <c r="DQ967" s="276"/>
      <c r="DR967" s="276"/>
      <c r="DS967" s="276"/>
      <c r="DT967" s="276"/>
      <c r="DU967" s="276"/>
      <c r="DV967" s="276"/>
      <c r="DW967" s="276"/>
      <c r="DX967" s="276"/>
      <c r="DY967" s="276"/>
      <c r="DZ967" s="276"/>
      <c r="EA967" s="276"/>
      <c r="EB967" s="276"/>
      <c r="EC967" s="276"/>
      <c r="ED967" s="276"/>
      <c r="EE967" s="276"/>
      <c r="EF967" s="276"/>
      <c r="EG967" s="276"/>
      <c r="EH967" s="276"/>
      <c r="EI967" s="276"/>
      <c r="EJ967" s="276"/>
      <c r="EK967" s="276"/>
      <c r="EL967" s="276"/>
      <c r="EM967" s="276"/>
      <c r="EN967" s="276"/>
      <c r="EO967" s="276"/>
      <c r="EP967" s="276"/>
      <c r="EQ967" s="276"/>
      <c r="ER967" s="276"/>
      <c r="ES967" s="276"/>
      <c r="ET967" s="276"/>
    </row>
    <row r="968" spans="41:150" x14ac:dyDescent="0.25">
      <c r="AO968" s="276"/>
      <c r="AP968" s="276"/>
      <c r="BS968" s="276"/>
      <c r="BT968" s="277"/>
      <c r="BU968" s="276"/>
      <c r="BV968" s="277"/>
      <c r="BW968" s="276"/>
      <c r="BX968" s="277"/>
      <c r="BY968" s="276"/>
      <c r="BZ968" s="276"/>
      <c r="CA968" s="277"/>
      <c r="CB968" s="276"/>
      <c r="CC968" s="276"/>
      <c r="CD968" s="276"/>
      <c r="CE968" s="276"/>
      <c r="CF968" s="276"/>
      <c r="CG968" s="276"/>
      <c r="CH968" s="276"/>
      <c r="CI968" s="277"/>
      <c r="CJ968" s="276"/>
      <c r="CK968" s="277"/>
      <c r="CL968" s="276"/>
      <c r="CM968" s="277"/>
      <c r="CN968" s="276"/>
      <c r="CO968" s="277"/>
      <c r="CP968" s="276"/>
      <c r="CQ968" s="277"/>
      <c r="CR968" s="276"/>
      <c r="CS968" s="276"/>
      <c r="CT968" s="277"/>
      <c r="CU968" s="276"/>
      <c r="CV968" s="276"/>
      <c r="CW968" s="277"/>
      <c r="CX968" s="276"/>
      <c r="CY968" s="276"/>
      <c r="CZ968" s="276"/>
      <c r="DA968" s="276"/>
      <c r="DB968" s="277"/>
      <c r="DC968" s="276"/>
      <c r="DD968" s="276"/>
      <c r="DE968" s="277"/>
      <c r="DF968" s="276"/>
      <c r="DG968" s="276"/>
      <c r="DH968" s="277"/>
      <c r="DI968" s="276"/>
      <c r="DJ968" s="276"/>
      <c r="DK968" s="276"/>
      <c r="DL968" s="276"/>
      <c r="DM968" s="277"/>
      <c r="DN968" s="276"/>
      <c r="DO968" s="276"/>
      <c r="DP968" s="277"/>
      <c r="DQ968" s="276"/>
      <c r="DR968" s="276"/>
      <c r="DS968" s="276"/>
      <c r="DT968" s="276"/>
      <c r="DU968" s="276"/>
      <c r="DV968" s="276"/>
      <c r="DW968" s="276"/>
      <c r="DX968" s="276"/>
      <c r="DY968" s="276"/>
      <c r="DZ968" s="276"/>
      <c r="EA968" s="276"/>
      <c r="EB968" s="276"/>
      <c r="EC968" s="276"/>
      <c r="ED968" s="276"/>
      <c r="EE968" s="276"/>
      <c r="EF968" s="276"/>
      <c r="EG968" s="276"/>
      <c r="EH968" s="276"/>
      <c r="EI968" s="276"/>
      <c r="EJ968" s="276"/>
      <c r="EK968" s="276"/>
      <c r="EL968" s="276"/>
      <c r="EM968" s="276"/>
      <c r="EN968" s="276"/>
      <c r="EO968" s="276"/>
      <c r="EP968" s="276"/>
      <c r="EQ968" s="276"/>
      <c r="ER968" s="276"/>
      <c r="ES968" s="276"/>
      <c r="ET968" s="276"/>
    </row>
    <row r="969" spans="41:150" x14ac:dyDescent="0.25">
      <c r="AO969" s="276"/>
      <c r="AP969" s="276"/>
      <c r="BS969" s="276"/>
      <c r="BT969" s="277"/>
      <c r="BU969" s="276"/>
      <c r="BV969" s="277"/>
      <c r="BW969" s="276"/>
      <c r="BX969" s="277"/>
      <c r="BY969" s="276"/>
      <c r="BZ969" s="276"/>
      <c r="CA969" s="277"/>
      <c r="CB969" s="276"/>
      <c r="CC969" s="276"/>
      <c r="CD969" s="276"/>
      <c r="CE969" s="276"/>
      <c r="CF969" s="276"/>
      <c r="CG969" s="276"/>
      <c r="CH969" s="276"/>
      <c r="CI969" s="277"/>
      <c r="CJ969" s="276"/>
      <c r="CK969" s="277"/>
      <c r="CL969" s="276"/>
      <c r="CM969" s="277"/>
      <c r="CN969" s="276"/>
      <c r="CO969" s="277"/>
      <c r="CP969" s="276"/>
      <c r="CQ969" s="277"/>
      <c r="CR969" s="276"/>
      <c r="CS969" s="276"/>
      <c r="CT969" s="277"/>
      <c r="CU969" s="276"/>
      <c r="CV969" s="276"/>
      <c r="CW969" s="277"/>
      <c r="CX969" s="276"/>
      <c r="CY969" s="276"/>
      <c r="CZ969" s="276"/>
      <c r="DA969" s="276"/>
      <c r="DB969" s="277"/>
      <c r="DC969" s="276"/>
      <c r="DD969" s="276"/>
      <c r="DE969" s="277"/>
      <c r="DF969" s="276"/>
      <c r="DG969" s="276"/>
      <c r="DH969" s="277"/>
      <c r="DI969" s="276"/>
      <c r="DJ969" s="276"/>
      <c r="DK969" s="276"/>
      <c r="DL969" s="276"/>
      <c r="DM969" s="277"/>
      <c r="DN969" s="276"/>
      <c r="DO969" s="276"/>
      <c r="DP969" s="277"/>
      <c r="DQ969" s="276"/>
      <c r="DR969" s="276"/>
      <c r="DS969" s="276"/>
      <c r="DT969" s="276"/>
      <c r="DU969" s="276"/>
      <c r="DV969" s="276"/>
      <c r="DW969" s="276"/>
      <c r="DX969" s="276"/>
      <c r="DY969" s="276"/>
      <c r="DZ969" s="276"/>
      <c r="EA969" s="276"/>
      <c r="EB969" s="276"/>
      <c r="EC969" s="276"/>
      <c r="ED969" s="276"/>
      <c r="EE969" s="276"/>
      <c r="EF969" s="276"/>
      <c r="EG969" s="276"/>
      <c r="EH969" s="276"/>
      <c r="EI969" s="276"/>
      <c r="EJ969" s="276"/>
      <c r="EK969" s="276"/>
      <c r="EL969" s="276"/>
      <c r="EM969" s="276"/>
      <c r="EN969" s="276"/>
      <c r="EO969" s="276"/>
      <c r="EP969" s="276"/>
      <c r="EQ969" s="276"/>
      <c r="ER969" s="276"/>
      <c r="ES969" s="276"/>
      <c r="ET969" s="276"/>
    </row>
    <row r="970" spans="41:150" x14ac:dyDescent="0.25">
      <c r="AO970" s="276"/>
      <c r="AP970" s="276"/>
      <c r="BS970" s="276"/>
      <c r="BT970" s="277"/>
      <c r="BU970" s="276"/>
      <c r="BV970" s="277"/>
      <c r="BW970" s="276"/>
      <c r="BX970" s="277"/>
      <c r="BY970" s="276"/>
      <c r="BZ970" s="276"/>
      <c r="CA970" s="277"/>
      <c r="CB970" s="276"/>
      <c r="CC970" s="276"/>
      <c r="CD970" s="276"/>
      <c r="CE970" s="276"/>
      <c r="CF970" s="276"/>
      <c r="CG970" s="276"/>
      <c r="CH970" s="276"/>
      <c r="CI970" s="277"/>
      <c r="CJ970" s="276"/>
      <c r="CK970" s="277"/>
      <c r="CL970" s="276"/>
      <c r="CM970" s="277"/>
      <c r="CN970" s="276"/>
      <c r="CO970" s="277"/>
      <c r="CP970" s="276"/>
      <c r="CQ970" s="277"/>
      <c r="CR970" s="276"/>
      <c r="CS970" s="276"/>
      <c r="CT970" s="277"/>
      <c r="CU970" s="276"/>
      <c r="CV970" s="276"/>
      <c r="CW970" s="277"/>
      <c r="CX970" s="276"/>
      <c r="CY970" s="276"/>
      <c r="CZ970" s="276"/>
      <c r="DA970" s="276"/>
      <c r="DB970" s="277"/>
      <c r="DC970" s="276"/>
      <c r="DD970" s="276"/>
      <c r="DE970" s="277"/>
      <c r="DF970" s="276"/>
      <c r="DG970" s="276"/>
      <c r="DH970" s="277"/>
      <c r="DI970" s="276"/>
      <c r="DJ970" s="276"/>
      <c r="DK970" s="276"/>
      <c r="DL970" s="276"/>
      <c r="DM970" s="277"/>
      <c r="DN970" s="276"/>
      <c r="DO970" s="276"/>
      <c r="DP970" s="277"/>
      <c r="DQ970" s="276"/>
      <c r="DR970" s="276"/>
      <c r="DS970" s="276"/>
      <c r="DT970" s="276"/>
      <c r="DU970" s="276"/>
      <c r="DV970" s="276"/>
      <c r="DW970" s="276"/>
      <c r="DX970" s="276"/>
      <c r="DY970" s="276"/>
      <c r="DZ970" s="276"/>
      <c r="EA970" s="276"/>
      <c r="EB970" s="276"/>
      <c r="EC970" s="276"/>
      <c r="ED970" s="276"/>
      <c r="EE970" s="276"/>
      <c r="EF970" s="276"/>
      <c r="EG970" s="276"/>
      <c r="EH970" s="276"/>
      <c r="EI970" s="276"/>
      <c r="EJ970" s="276"/>
      <c r="EK970" s="276"/>
      <c r="EL970" s="276"/>
      <c r="EM970" s="276"/>
      <c r="EN970" s="276"/>
      <c r="EO970" s="276"/>
      <c r="EP970" s="276"/>
      <c r="EQ970" s="276"/>
      <c r="ER970" s="276"/>
      <c r="ES970" s="276"/>
      <c r="ET970" s="276"/>
    </row>
    <row r="971" spans="41:150" x14ac:dyDescent="0.25">
      <c r="AO971" s="276"/>
      <c r="AP971" s="276"/>
      <c r="BS971" s="276"/>
      <c r="BT971" s="277"/>
      <c r="BU971" s="276"/>
      <c r="BV971" s="277"/>
      <c r="BW971" s="276"/>
      <c r="BX971" s="277"/>
      <c r="BY971" s="276"/>
      <c r="BZ971" s="276"/>
      <c r="CA971" s="277"/>
      <c r="CB971" s="276"/>
      <c r="CC971" s="276"/>
      <c r="CD971" s="276"/>
      <c r="CE971" s="276"/>
      <c r="CF971" s="276"/>
      <c r="CG971" s="276"/>
      <c r="CH971" s="276"/>
      <c r="CI971" s="277"/>
      <c r="CJ971" s="276"/>
      <c r="CK971" s="277"/>
      <c r="CL971" s="276"/>
      <c r="CM971" s="277"/>
      <c r="CN971" s="276"/>
      <c r="CO971" s="277"/>
      <c r="CP971" s="276"/>
      <c r="CQ971" s="277"/>
      <c r="CR971" s="276"/>
      <c r="CS971" s="276"/>
      <c r="CT971" s="277"/>
      <c r="CU971" s="276"/>
      <c r="CV971" s="276"/>
      <c r="CW971" s="277"/>
      <c r="CX971" s="276"/>
      <c r="CY971" s="276"/>
      <c r="CZ971" s="276"/>
      <c r="DA971" s="276"/>
      <c r="DB971" s="277"/>
      <c r="DC971" s="276"/>
      <c r="DD971" s="276"/>
      <c r="DE971" s="277"/>
      <c r="DF971" s="276"/>
      <c r="DG971" s="276"/>
      <c r="DH971" s="277"/>
      <c r="DI971" s="276"/>
      <c r="DJ971" s="276"/>
      <c r="DK971" s="276"/>
      <c r="DL971" s="276"/>
      <c r="DM971" s="277"/>
      <c r="DN971" s="276"/>
      <c r="DO971" s="276"/>
      <c r="DP971" s="277"/>
      <c r="DQ971" s="276"/>
      <c r="DR971" s="276"/>
      <c r="DS971" s="276"/>
      <c r="DT971" s="276"/>
      <c r="DU971" s="276"/>
      <c r="DV971" s="276"/>
      <c r="DW971" s="276"/>
      <c r="DX971" s="276"/>
      <c r="DY971" s="276"/>
      <c r="DZ971" s="276"/>
      <c r="EA971" s="276"/>
      <c r="EB971" s="276"/>
      <c r="EC971" s="276"/>
      <c r="ED971" s="276"/>
      <c r="EE971" s="276"/>
      <c r="EF971" s="276"/>
      <c r="EG971" s="276"/>
      <c r="EH971" s="276"/>
      <c r="EI971" s="276"/>
      <c r="EJ971" s="276"/>
      <c r="EK971" s="276"/>
      <c r="EL971" s="276"/>
      <c r="EM971" s="276"/>
      <c r="EN971" s="276"/>
      <c r="EO971" s="276"/>
      <c r="EP971" s="276"/>
      <c r="EQ971" s="276"/>
      <c r="ER971" s="276"/>
      <c r="ES971" s="276"/>
      <c r="ET971" s="276"/>
    </row>
    <row r="972" spans="41:150" x14ac:dyDescent="0.25">
      <c r="AO972" s="276"/>
      <c r="AP972" s="276"/>
      <c r="BS972" s="276"/>
      <c r="BT972" s="277"/>
      <c r="BU972" s="276"/>
      <c r="BV972" s="277"/>
      <c r="BW972" s="276"/>
      <c r="BX972" s="277"/>
      <c r="BY972" s="276"/>
      <c r="BZ972" s="276"/>
      <c r="CA972" s="277"/>
      <c r="CB972" s="276"/>
      <c r="CC972" s="276"/>
      <c r="CD972" s="276"/>
      <c r="CE972" s="276"/>
      <c r="CF972" s="276"/>
      <c r="CG972" s="276"/>
      <c r="CH972" s="276"/>
      <c r="CI972" s="277"/>
      <c r="CJ972" s="276"/>
      <c r="CK972" s="277"/>
      <c r="CL972" s="276"/>
      <c r="CM972" s="277"/>
      <c r="CN972" s="276"/>
      <c r="CO972" s="277"/>
      <c r="CP972" s="276"/>
      <c r="CQ972" s="277"/>
      <c r="CR972" s="276"/>
      <c r="CS972" s="276"/>
      <c r="CT972" s="277"/>
      <c r="CU972" s="276"/>
      <c r="CV972" s="276"/>
      <c r="CW972" s="277"/>
      <c r="CX972" s="276"/>
      <c r="CY972" s="276"/>
      <c r="CZ972" s="276"/>
      <c r="DA972" s="276"/>
      <c r="DB972" s="277"/>
      <c r="DC972" s="276"/>
      <c r="DD972" s="276"/>
      <c r="DE972" s="277"/>
      <c r="DF972" s="276"/>
      <c r="DG972" s="276"/>
      <c r="DH972" s="277"/>
      <c r="DI972" s="276"/>
      <c r="DJ972" s="276"/>
      <c r="DK972" s="276"/>
      <c r="DL972" s="276"/>
      <c r="DM972" s="277"/>
      <c r="DN972" s="276"/>
      <c r="DO972" s="276"/>
      <c r="DP972" s="277"/>
      <c r="DQ972" s="276"/>
      <c r="DR972" s="276"/>
      <c r="DS972" s="276"/>
      <c r="DT972" s="276"/>
      <c r="DU972" s="276"/>
      <c r="DV972" s="276"/>
      <c r="DW972" s="276"/>
      <c r="DX972" s="276"/>
      <c r="DY972" s="276"/>
      <c r="DZ972" s="276"/>
      <c r="EA972" s="276"/>
      <c r="EB972" s="276"/>
      <c r="EC972" s="276"/>
      <c r="ED972" s="276"/>
      <c r="EE972" s="276"/>
      <c r="EF972" s="276"/>
      <c r="EG972" s="276"/>
      <c r="EH972" s="276"/>
      <c r="EI972" s="276"/>
      <c r="EJ972" s="276"/>
      <c r="EK972" s="276"/>
      <c r="EL972" s="276"/>
      <c r="EM972" s="276"/>
      <c r="EN972" s="276"/>
      <c r="EO972" s="276"/>
      <c r="EP972" s="276"/>
      <c r="EQ972" s="276"/>
      <c r="ER972" s="276"/>
      <c r="ES972" s="276"/>
      <c r="ET972" s="276"/>
    </row>
    <row r="973" spans="41:150" x14ac:dyDescent="0.25">
      <c r="AO973" s="276"/>
      <c r="AP973" s="276"/>
      <c r="BS973" s="276"/>
      <c r="BT973" s="277"/>
      <c r="BU973" s="276"/>
      <c r="BV973" s="277"/>
      <c r="BW973" s="276"/>
      <c r="BX973" s="277"/>
      <c r="BY973" s="276"/>
      <c r="BZ973" s="276"/>
      <c r="CA973" s="277"/>
      <c r="CB973" s="276"/>
      <c r="CC973" s="276"/>
      <c r="CD973" s="276"/>
      <c r="CE973" s="276"/>
      <c r="CF973" s="276"/>
      <c r="CG973" s="276"/>
      <c r="CH973" s="276"/>
      <c r="CI973" s="277"/>
      <c r="CJ973" s="276"/>
      <c r="CK973" s="277"/>
      <c r="CL973" s="276"/>
      <c r="CM973" s="277"/>
      <c r="CN973" s="276"/>
      <c r="CO973" s="277"/>
      <c r="CP973" s="276"/>
      <c r="CQ973" s="277"/>
      <c r="CR973" s="276"/>
      <c r="CS973" s="276"/>
      <c r="CT973" s="277"/>
      <c r="CU973" s="276"/>
      <c r="CV973" s="276"/>
      <c r="CW973" s="277"/>
      <c r="CX973" s="276"/>
      <c r="CY973" s="276"/>
      <c r="CZ973" s="276"/>
      <c r="DA973" s="276"/>
      <c r="DB973" s="277"/>
      <c r="DC973" s="276"/>
      <c r="DD973" s="276"/>
      <c r="DE973" s="277"/>
      <c r="DF973" s="276"/>
      <c r="DG973" s="276"/>
      <c r="DH973" s="277"/>
      <c r="DI973" s="276"/>
      <c r="DJ973" s="276"/>
      <c r="DK973" s="276"/>
      <c r="DL973" s="276"/>
      <c r="DM973" s="277"/>
      <c r="DN973" s="276"/>
      <c r="DO973" s="276"/>
      <c r="DP973" s="277"/>
      <c r="DQ973" s="276"/>
      <c r="DR973" s="276"/>
      <c r="DS973" s="276"/>
      <c r="DT973" s="276"/>
      <c r="DU973" s="276"/>
      <c r="DV973" s="276"/>
      <c r="DW973" s="276"/>
      <c r="DX973" s="276"/>
      <c r="DY973" s="276"/>
      <c r="DZ973" s="276"/>
      <c r="EA973" s="276"/>
      <c r="EB973" s="276"/>
      <c r="EC973" s="276"/>
      <c r="ED973" s="276"/>
      <c r="EE973" s="276"/>
      <c r="EF973" s="276"/>
      <c r="EG973" s="276"/>
      <c r="EH973" s="276"/>
      <c r="EI973" s="276"/>
      <c r="EJ973" s="276"/>
      <c r="EK973" s="276"/>
      <c r="EL973" s="276"/>
      <c r="EM973" s="276"/>
      <c r="EN973" s="276"/>
      <c r="EO973" s="276"/>
      <c r="EP973" s="276"/>
      <c r="EQ973" s="276"/>
      <c r="ER973" s="276"/>
      <c r="ES973" s="276"/>
      <c r="ET973" s="276"/>
    </row>
    <row r="974" spans="41:150" x14ac:dyDescent="0.25">
      <c r="AO974" s="276"/>
      <c r="AP974" s="276"/>
      <c r="BS974" s="276"/>
      <c r="BT974" s="277"/>
      <c r="BU974" s="276"/>
      <c r="BV974" s="277"/>
      <c r="BW974" s="276"/>
      <c r="BX974" s="277"/>
      <c r="BY974" s="276"/>
      <c r="BZ974" s="276"/>
      <c r="CA974" s="277"/>
      <c r="CB974" s="276"/>
      <c r="CC974" s="276"/>
      <c r="CD974" s="276"/>
      <c r="CE974" s="276"/>
      <c r="CF974" s="276"/>
      <c r="CG974" s="276"/>
      <c r="CH974" s="276"/>
      <c r="CI974" s="277"/>
      <c r="CJ974" s="276"/>
      <c r="CK974" s="277"/>
      <c r="CL974" s="276"/>
      <c r="CM974" s="277"/>
      <c r="CN974" s="276"/>
      <c r="CO974" s="277"/>
      <c r="CP974" s="276"/>
      <c r="CQ974" s="277"/>
      <c r="CR974" s="276"/>
      <c r="CS974" s="276"/>
      <c r="CT974" s="277"/>
      <c r="CU974" s="276"/>
      <c r="CV974" s="276"/>
      <c r="CW974" s="277"/>
      <c r="CX974" s="276"/>
      <c r="CY974" s="276"/>
      <c r="CZ974" s="276"/>
      <c r="DA974" s="276"/>
      <c r="DB974" s="277"/>
      <c r="DC974" s="276"/>
      <c r="DD974" s="276"/>
      <c r="DE974" s="277"/>
      <c r="DF974" s="276"/>
      <c r="DG974" s="276"/>
      <c r="DH974" s="277"/>
      <c r="DI974" s="276"/>
      <c r="DJ974" s="276"/>
      <c r="DK974" s="276"/>
      <c r="DL974" s="276"/>
      <c r="DM974" s="277"/>
      <c r="DN974" s="276"/>
      <c r="DO974" s="276"/>
      <c r="DP974" s="277"/>
      <c r="DQ974" s="276"/>
      <c r="DR974" s="276"/>
      <c r="DS974" s="276"/>
      <c r="DT974" s="276"/>
      <c r="DU974" s="276"/>
      <c r="DV974" s="276"/>
      <c r="DW974" s="276"/>
      <c r="DX974" s="276"/>
      <c r="DY974" s="276"/>
      <c r="DZ974" s="276"/>
      <c r="EA974" s="276"/>
      <c r="EB974" s="276"/>
      <c r="EC974" s="276"/>
      <c r="ED974" s="276"/>
      <c r="EE974" s="276"/>
      <c r="EF974" s="276"/>
      <c r="EG974" s="276"/>
      <c r="EH974" s="276"/>
      <c r="EI974" s="276"/>
      <c r="EJ974" s="276"/>
      <c r="EK974" s="276"/>
      <c r="EL974" s="276"/>
      <c r="EM974" s="276"/>
      <c r="EN974" s="276"/>
      <c r="EO974" s="276"/>
      <c r="EP974" s="276"/>
      <c r="EQ974" s="276"/>
      <c r="ER974" s="276"/>
      <c r="ES974" s="276"/>
      <c r="ET974" s="276"/>
    </row>
    <row r="975" spans="41:150" x14ac:dyDescent="0.25">
      <c r="AO975" s="276"/>
      <c r="AP975" s="276"/>
      <c r="BS975" s="276"/>
      <c r="BT975" s="277"/>
      <c r="BU975" s="276"/>
      <c r="BV975" s="277"/>
      <c r="BW975" s="276"/>
      <c r="BX975" s="277"/>
      <c r="BY975" s="276"/>
      <c r="BZ975" s="276"/>
      <c r="CA975" s="277"/>
      <c r="CB975" s="276"/>
      <c r="CC975" s="276"/>
      <c r="CD975" s="276"/>
      <c r="CE975" s="276"/>
      <c r="CF975" s="276"/>
      <c r="CG975" s="276"/>
      <c r="CH975" s="276"/>
      <c r="CI975" s="277"/>
      <c r="CJ975" s="276"/>
      <c r="CK975" s="277"/>
      <c r="CL975" s="276"/>
      <c r="CM975" s="277"/>
      <c r="CN975" s="276"/>
      <c r="CO975" s="277"/>
      <c r="CP975" s="276"/>
      <c r="CQ975" s="277"/>
      <c r="CR975" s="276"/>
      <c r="CS975" s="276"/>
      <c r="CT975" s="277"/>
      <c r="CU975" s="276"/>
      <c r="CV975" s="276"/>
      <c r="CW975" s="277"/>
      <c r="CX975" s="276"/>
      <c r="CY975" s="276"/>
      <c r="CZ975" s="276"/>
      <c r="DA975" s="276"/>
      <c r="DB975" s="277"/>
      <c r="DC975" s="276"/>
      <c r="DD975" s="276"/>
      <c r="DE975" s="277"/>
      <c r="DF975" s="276"/>
      <c r="DG975" s="276"/>
      <c r="DH975" s="277"/>
      <c r="DI975" s="276"/>
      <c r="DJ975" s="276"/>
      <c r="DK975" s="276"/>
      <c r="DL975" s="276"/>
      <c r="DM975" s="277"/>
      <c r="DN975" s="276"/>
      <c r="DO975" s="276"/>
      <c r="DP975" s="277"/>
      <c r="DQ975" s="276"/>
      <c r="DR975" s="276"/>
      <c r="DS975" s="276"/>
      <c r="DT975" s="276"/>
      <c r="DU975" s="276"/>
      <c r="DV975" s="276"/>
      <c r="DW975" s="276"/>
      <c r="DX975" s="276"/>
      <c r="DY975" s="276"/>
      <c r="DZ975" s="276"/>
      <c r="EA975" s="276"/>
      <c r="EB975" s="276"/>
      <c r="EC975" s="276"/>
      <c r="ED975" s="276"/>
      <c r="EE975" s="276"/>
      <c r="EF975" s="276"/>
      <c r="EG975" s="276"/>
      <c r="EH975" s="276"/>
      <c r="EI975" s="276"/>
      <c r="EJ975" s="276"/>
      <c r="EK975" s="276"/>
      <c r="EL975" s="276"/>
      <c r="EM975" s="276"/>
      <c r="EN975" s="276"/>
      <c r="EO975" s="276"/>
      <c r="EP975" s="276"/>
      <c r="EQ975" s="276"/>
      <c r="ER975" s="276"/>
      <c r="ES975" s="276"/>
      <c r="ET975" s="276"/>
    </row>
    <row r="976" spans="41:150" x14ac:dyDescent="0.25">
      <c r="AO976" s="276"/>
      <c r="AP976" s="276"/>
      <c r="BS976" s="276"/>
      <c r="BT976" s="277"/>
      <c r="BU976" s="276"/>
      <c r="BV976" s="277"/>
      <c r="BW976" s="276"/>
      <c r="BX976" s="277"/>
      <c r="BY976" s="276"/>
      <c r="BZ976" s="276"/>
      <c r="CA976" s="277"/>
      <c r="CB976" s="276"/>
      <c r="CC976" s="276"/>
      <c r="CD976" s="276"/>
      <c r="CE976" s="276"/>
      <c r="CF976" s="276"/>
      <c r="CG976" s="276"/>
      <c r="CH976" s="276"/>
      <c r="CI976" s="277"/>
      <c r="CJ976" s="276"/>
      <c r="CK976" s="277"/>
      <c r="CL976" s="276"/>
      <c r="CM976" s="277"/>
      <c r="CN976" s="276"/>
      <c r="CO976" s="277"/>
      <c r="CP976" s="276"/>
      <c r="CQ976" s="277"/>
      <c r="CR976" s="276"/>
      <c r="CS976" s="276"/>
      <c r="CT976" s="277"/>
      <c r="CU976" s="276"/>
      <c r="CV976" s="276"/>
      <c r="CW976" s="277"/>
      <c r="CX976" s="276"/>
      <c r="CY976" s="276"/>
      <c r="CZ976" s="276"/>
      <c r="DA976" s="276"/>
      <c r="DB976" s="277"/>
      <c r="DC976" s="276"/>
      <c r="DD976" s="276"/>
      <c r="DE976" s="277"/>
      <c r="DF976" s="276"/>
      <c r="DG976" s="276"/>
      <c r="DH976" s="277"/>
      <c r="DI976" s="276"/>
      <c r="DJ976" s="276"/>
      <c r="DK976" s="276"/>
      <c r="DL976" s="276"/>
      <c r="DM976" s="277"/>
      <c r="DN976" s="276"/>
      <c r="DO976" s="276"/>
      <c r="DP976" s="277"/>
      <c r="DQ976" s="276"/>
      <c r="DR976" s="276"/>
      <c r="DS976" s="276"/>
      <c r="DT976" s="276"/>
      <c r="DU976" s="276"/>
      <c r="DV976" s="276"/>
      <c r="DW976" s="276"/>
      <c r="DX976" s="276"/>
      <c r="DY976" s="276"/>
      <c r="DZ976" s="276"/>
      <c r="EA976" s="276"/>
      <c r="EB976" s="276"/>
      <c r="EC976" s="276"/>
      <c r="ED976" s="276"/>
      <c r="EE976" s="276"/>
      <c r="EF976" s="276"/>
      <c r="EG976" s="276"/>
      <c r="EH976" s="276"/>
      <c r="EI976" s="276"/>
      <c r="EJ976" s="276"/>
      <c r="EK976" s="276"/>
      <c r="EL976" s="276"/>
      <c r="EM976" s="276"/>
      <c r="EN976" s="276"/>
      <c r="EO976" s="276"/>
      <c r="EP976" s="276"/>
      <c r="EQ976" s="276"/>
      <c r="ER976" s="276"/>
      <c r="ES976" s="276"/>
      <c r="ET976" s="276"/>
    </row>
    <row r="977" spans="41:150" x14ac:dyDescent="0.25">
      <c r="AO977" s="276"/>
      <c r="AP977" s="276"/>
      <c r="BS977" s="276"/>
      <c r="BT977" s="277"/>
      <c r="BU977" s="276"/>
      <c r="BV977" s="277"/>
      <c r="BW977" s="276"/>
      <c r="BX977" s="277"/>
      <c r="BY977" s="276"/>
      <c r="BZ977" s="276"/>
      <c r="CA977" s="277"/>
      <c r="CB977" s="276"/>
      <c r="CC977" s="276"/>
      <c r="CD977" s="276"/>
      <c r="CE977" s="276"/>
      <c r="CF977" s="276"/>
      <c r="CG977" s="276"/>
      <c r="CH977" s="276"/>
      <c r="CI977" s="277"/>
      <c r="CJ977" s="276"/>
      <c r="CK977" s="277"/>
      <c r="CL977" s="276"/>
      <c r="CM977" s="277"/>
      <c r="CN977" s="276"/>
      <c r="CO977" s="277"/>
      <c r="CP977" s="276"/>
      <c r="CQ977" s="277"/>
      <c r="CR977" s="276"/>
      <c r="CS977" s="276"/>
      <c r="CT977" s="277"/>
      <c r="CU977" s="276"/>
      <c r="CV977" s="276"/>
      <c r="CW977" s="277"/>
      <c r="CX977" s="276"/>
      <c r="CY977" s="276"/>
      <c r="CZ977" s="276"/>
      <c r="DA977" s="276"/>
      <c r="DB977" s="277"/>
      <c r="DC977" s="276"/>
      <c r="DD977" s="276"/>
      <c r="DE977" s="277"/>
      <c r="DF977" s="276"/>
      <c r="DG977" s="276"/>
      <c r="DH977" s="277"/>
      <c r="DI977" s="276"/>
      <c r="DJ977" s="276"/>
      <c r="DK977" s="276"/>
      <c r="DL977" s="276"/>
      <c r="DM977" s="277"/>
      <c r="DN977" s="276"/>
      <c r="DO977" s="276"/>
      <c r="DP977" s="277"/>
      <c r="DQ977" s="276"/>
      <c r="DR977" s="276"/>
      <c r="DS977" s="276"/>
      <c r="DT977" s="276"/>
      <c r="DU977" s="276"/>
      <c r="DV977" s="276"/>
      <c r="DW977" s="276"/>
      <c r="DX977" s="276"/>
      <c r="DY977" s="276"/>
      <c r="DZ977" s="276"/>
      <c r="EA977" s="276"/>
      <c r="EB977" s="276"/>
      <c r="EC977" s="276"/>
      <c r="ED977" s="276"/>
      <c r="EE977" s="276"/>
      <c r="EF977" s="276"/>
      <c r="EG977" s="276"/>
      <c r="EH977" s="276"/>
      <c r="EI977" s="276"/>
      <c r="EJ977" s="276"/>
      <c r="EK977" s="276"/>
      <c r="EL977" s="276"/>
      <c r="EM977" s="276"/>
      <c r="EN977" s="276"/>
      <c r="EO977" s="276"/>
      <c r="EP977" s="276"/>
      <c r="EQ977" s="276"/>
      <c r="ER977" s="276"/>
      <c r="ES977" s="276"/>
      <c r="ET977" s="276"/>
    </row>
    <row r="978" spans="41:150" x14ac:dyDescent="0.25">
      <c r="AO978" s="276"/>
      <c r="AP978" s="276"/>
      <c r="BS978" s="276"/>
      <c r="BT978" s="277"/>
      <c r="BU978" s="276"/>
      <c r="BV978" s="277"/>
      <c r="BW978" s="276"/>
      <c r="BX978" s="277"/>
      <c r="BY978" s="276"/>
      <c r="BZ978" s="276"/>
      <c r="CA978" s="277"/>
      <c r="CB978" s="276"/>
      <c r="CC978" s="276"/>
      <c r="CD978" s="276"/>
      <c r="CE978" s="276"/>
      <c r="CF978" s="276"/>
      <c r="CG978" s="276"/>
      <c r="CH978" s="276"/>
      <c r="CI978" s="277"/>
      <c r="CJ978" s="276"/>
      <c r="CK978" s="277"/>
      <c r="CL978" s="276"/>
      <c r="CM978" s="277"/>
      <c r="CN978" s="276"/>
      <c r="CO978" s="277"/>
      <c r="CP978" s="276"/>
      <c r="CQ978" s="277"/>
      <c r="CR978" s="276"/>
      <c r="CS978" s="276"/>
      <c r="CT978" s="277"/>
      <c r="CU978" s="276"/>
      <c r="CV978" s="276"/>
      <c r="CW978" s="277"/>
      <c r="CX978" s="276"/>
      <c r="CY978" s="276"/>
      <c r="CZ978" s="276"/>
      <c r="DA978" s="276"/>
      <c r="DB978" s="277"/>
      <c r="DC978" s="276"/>
      <c r="DD978" s="276"/>
      <c r="DE978" s="277"/>
      <c r="DF978" s="276"/>
      <c r="DG978" s="276"/>
      <c r="DH978" s="277"/>
      <c r="DI978" s="276"/>
      <c r="DJ978" s="276"/>
      <c r="DK978" s="276"/>
      <c r="DL978" s="276"/>
      <c r="DM978" s="277"/>
      <c r="DN978" s="276"/>
      <c r="DO978" s="276"/>
      <c r="DP978" s="277"/>
      <c r="DQ978" s="276"/>
      <c r="DR978" s="276"/>
      <c r="DS978" s="276"/>
      <c r="DT978" s="276"/>
      <c r="DU978" s="276"/>
      <c r="DV978" s="276"/>
      <c r="DW978" s="276"/>
      <c r="DX978" s="276"/>
      <c r="DY978" s="276"/>
      <c r="DZ978" s="276"/>
      <c r="EA978" s="276"/>
      <c r="EB978" s="276"/>
      <c r="EC978" s="276"/>
      <c r="ED978" s="276"/>
      <c r="EE978" s="276"/>
      <c r="EF978" s="276"/>
      <c r="EG978" s="276"/>
      <c r="EH978" s="276"/>
      <c r="EI978" s="276"/>
      <c r="EJ978" s="276"/>
      <c r="EK978" s="276"/>
      <c r="EL978" s="276"/>
      <c r="EM978" s="276"/>
      <c r="EN978" s="276"/>
      <c r="EO978" s="276"/>
      <c r="EP978" s="276"/>
      <c r="EQ978" s="276"/>
      <c r="ER978" s="276"/>
      <c r="ES978" s="276"/>
      <c r="ET978" s="276"/>
    </row>
    <row r="979" spans="41:150" x14ac:dyDescent="0.25">
      <c r="AO979" s="276"/>
      <c r="AP979" s="276"/>
      <c r="BS979" s="276"/>
      <c r="BT979" s="277"/>
      <c r="BU979" s="276"/>
      <c r="BV979" s="277"/>
      <c r="BW979" s="276"/>
      <c r="BX979" s="277"/>
      <c r="BY979" s="276"/>
      <c r="BZ979" s="276"/>
      <c r="CA979" s="277"/>
      <c r="CB979" s="276"/>
      <c r="CC979" s="276"/>
      <c r="CD979" s="276"/>
      <c r="CE979" s="276"/>
      <c r="CF979" s="276"/>
      <c r="CG979" s="276"/>
      <c r="CH979" s="276"/>
      <c r="CI979" s="277"/>
      <c r="CJ979" s="276"/>
      <c r="CK979" s="277"/>
      <c r="CL979" s="276"/>
      <c r="CM979" s="277"/>
      <c r="CN979" s="276"/>
      <c r="CO979" s="277"/>
      <c r="CP979" s="276"/>
      <c r="CQ979" s="277"/>
      <c r="CR979" s="276"/>
      <c r="CS979" s="276"/>
      <c r="CT979" s="277"/>
      <c r="CU979" s="276"/>
      <c r="CV979" s="276"/>
      <c r="CW979" s="277"/>
      <c r="CX979" s="276"/>
      <c r="CY979" s="276"/>
      <c r="CZ979" s="276"/>
      <c r="DA979" s="276"/>
      <c r="DB979" s="277"/>
      <c r="DC979" s="276"/>
      <c r="DD979" s="276"/>
      <c r="DE979" s="277"/>
      <c r="DF979" s="276"/>
      <c r="DG979" s="276"/>
      <c r="DH979" s="277"/>
      <c r="DI979" s="276"/>
      <c r="DJ979" s="276"/>
      <c r="DK979" s="276"/>
      <c r="DL979" s="276"/>
      <c r="DM979" s="277"/>
      <c r="DN979" s="276"/>
      <c r="DO979" s="276"/>
      <c r="DP979" s="277"/>
      <c r="DQ979" s="276"/>
      <c r="DR979" s="276"/>
      <c r="DS979" s="276"/>
      <c r="DT979" s="276"/>
      <c r="DU979" s="276"/>
      <c r="DV979" s="276"/>
      <c r="DW979" s="276"/>
      <c r="DX979" s="276"/>
      <c r="DY979" s="276"/>
      <c r="DZ979" s="276"/>
      <c r="EA979" s="276"/>
      <c r="EB979" s="276"/>
      <c r="EC979" s="276"/>
      <c r="ED979" s="276"/>
      <c r="EE979" s="276"/>
      <c r="EF979" s="276"/>
      <c r="EG979" s="276"/>
      <c r="EH979" s="276"/>
      <c r="EI979" s="276"/>
      <c r="EJ979" s="276"/>
      <c r="EK979" s="276"/>
      <c r="EL979" s="276"/>
      <c r="EM979" s="276"/>
      <c r="EN979" s="276"/>
      <c r="EO979" s="276"/>
      <c r="EP979" s="276"/>
      <c r="EQ979" s="276"/>
      <c r="ER979" s="276"/>
      <c r="ES979" s="276"/>
      <c r="ET979" s="276"/>
    </row>
    <row r="980" spans="41:150" x14ac:dyDescent="0.25">
      <c r="AO980" s="276"/>
      <c r="AP980" s="276"/>
      <c r="BS980" s="276"/>
      <c r="BT980" s="277"/>
      <c r="BU980" s="276"/>
      <c r="BV980" s="277"/>
      <c r="BW980" s="276"/>
      <c r="BX980" s="277"/>
      <c r="BY980" s="276"/>
      <c r="BZ980" s="276"/>
      <c r="CA980" s="277"/>
      <c r="CB980" s="276"/>
      <c r="CC980" s="276"/>
      <c r="CD980" s="276"/>
      <c r="CE980" s="276"/>
      <c r="CF980" s="276"/>
      <c r="CG980" s="276"/>
      <c r="CH980" s="276"/>
      <c r="CI980" s="277"/>
      <c r="CJ980" s="276"/>
      <c r="CK980" s="277"/>
      <c r="CL980" s="276"/>
      <c r="CM980" s="277"/>
      <c r="CN980" s="276"/>
      <c r="CO980" s="277"/>
      <c r="CP980" s="276"/>
      <c r="CQ980" s="277"/>
      <c r="CR980" s="276"/>
      <c r="CS980" s="276"/>
      <c r="CT980" s="277"/>
      <c r="CU980" s="276"/>
      <c r="CV980" s="276"/>
      <c r="CW980" s="277"/>
      <c r="CX980" s="276"/>
      <c r="CY980" s="276"/>
      <c r="CZ980" s="276"/>
      <c r="DA980" s="276"/>
      <c r="DB980" s="277"/>
      <c r="DC980" s="276"/>
      <c r="DD980" s="276"/>
      <c r="DE980" s="277"/>
      <c r="DF980" s="276"/>
      <c r="DG980" s="276"/>
      <c r="DH980" s="277"/>
      <c r="DI980" s="276"/>
      <c r="DJ980" s="276"/>
      <c r="DK980" s="276"/>
      <c r="DL980" s="276"/>
      <c r="DM980" s="277"/>
      <c r="DN980" s="276"/>
      <c r="DO980" s="276"/>
      <c r="DP980" s="277"/>
      <c r="DQ980" s="276"/>
      <c r="DR980" s="276"/>
      <c r="DS980" s="276"/>
      <c r="DT980" s="276"/>
      <c r="DU980" s="276"/>
      <c r="DV980" s="276"/>
      <c r="DW980" s="276"/>
      <c r="DX980" s="276"/>
      <c r="DY980" s="276"/>
      <c r="DZ980" s="276"/>
      <c r="EA980" s="276"/>
      <c r="EB980" s="276"/>
      <c r="EC980" s="276"/>
      <c r="ED980" s="276"/>
      <c r="EE980" s="276"/>
      <c r="EF980" s="276"/>
      <c r="EG980" s="276"/>
      <c r="EH980" s="276"/>
      <c r="EI980" s="276"/>
      <c r="EJ980" s="276"/>
      <c r="EK980" s="276"/>
      <c r="EL980" s="276"/>
      <c r="EM980" s="276"/>
      <c r="EN980" s="276"/>
      <c r="EO980" s="276"/>
      <c r="EP980" s="276"/>
      <c r="EQ980" s="276"/>
      <c r="ER980" s="276"/>
      <c r="ES980" s="276"/>
      <c r="ET980" s="276"/>
    </row>
    <row r="981" spans="41:150" x14ac:dyDescent="0.25">
      <c r="AO981" s="276"/>
      <c r="AP981" s="276"/>
      <c r="BS981" s="276"/>
      <c r="BT981" s="277"/>
      <c r="BU981" s="276"/>
      <c r="BV981" s="277"/>
      <c r="BW981" s="276"/>
      <c r="BX981" s="277"/>
      <c r="BY981" s="276"/>
      <c r="BZ981" s="276"/>
      <c r="CA981" s="277"/>
      <c r="CB981" s="276"/>
      <c r="CC981" s="276"/>
      <c r="CD981" s="276"/>
      <c r="CE981" s="276"/>
      <c r="CF981" s="276"/>
      <c r="CG981" s="276"/>
      <c r="CH981" s="276"/>
      <c r="CI981" s="277"/>
      <c r="CJ981" s="276"/>
      <c r="CK981" s="277"/>
      <c r="CL981" s="276"/>
      <c r="CM981" s="277"/>
      <c r="CN981" s="276"/>
      <c r="CO981" s="277"/>
      <c r="CP981" s="276"/>
      <c r="CQ981" s="277"/>
      <c r="CR981" s="276"/>
      <c r="CS981" s="276"/>
      <c r="CT981" s="277"/>
      <c r="CU981" s="276"/>
      <c r="CV981" s="276"/>
      <c r="CW981" s="277"/>
      <c r="CX981" s="276"/>
      <c r="CY981" s="276"/>
      <c r="CZ981" s="276"/>
      <c r="DA981" s="276"/>
      <c r="DB981" s="277"/>
      <c r="DC981" s="276"/>
      <c r="DD981" s="276"/>
      <c r="DE981" s="277"/>
      <c r="DF981" s="276"/>
      <c r="DG981" s="276"/>
      <c r="DH981" s="277"/>
      <c r="DI981" s="276"/>
      <c r="DJ981" s="276"/>
      <c r="DK981" s="276"/>
      <c r="DL981" s="276"/>
      <c r="DM981" s="277"/>
      <c r="DN981" s="276"/>
      <c r="DO981" s="276"/>
      <c r="DP981" s="277"/>
      <c r="DQ981" s="276"/>
      <c r="DR981" s="276"/>
      <c r="DS981" s="276"/>
      <c r="DT981" s="276"/>
      <c r="DU981" s="276"/>
      <c r="DV981" s="276"/>
      <c r="DW981" s="276"/>
      <c r="DX981" s="276"/>
      <c r="DY981" s="276"/>
      <c r="DZ981" s="276"/>
      <c r="EA981" s="276"/>
      <c r="EB981" s="276"/>
      <c r="EC981" s="276"/>
      <c r="ED981" s="276"/>
      <c r="EE981" s="276"/>
      <c r="EF981" s="276"/>
      <c r="EG981" s="276"/>
      <c r="EH981" s="276"/>
      <c r="EI981" s="276"/>
      <c r="EJ981" s="276"/>
      <c r="EK981" s="276"/>
      <c r="EL981" s="276"/>
      <c r="EM981" s="276"/>
      <c r="EN981" s="276"/>
      <c r="EO981" s="276"/>
      <c r="EP981" s="276"/>
      <c r="EQ981" s="276"/>
      <c r="ER981" s="276"/>
      <c r="ES981" s="276"/>
      <c r="ET981" s="276"/>
    </row>
    <row r="982" spans="41:150" x14ac:dyDescent="0.25">
      <c r="AO982" s="276"/>
      <c r="AP982" s="276"/>
      <c r="BS982" s="276"/>
      <c r="BT982" s="277"/>
      <c r="BU982" s="276"/>
      <c r="BV982" s="277"/>
      <c r="BW982" s="276"/>
      <c r="BX982" s="277"/>
      <c r="BY982" s="276"/>
      <c r="BZ982" s="276"/>
      <c r="CA982" s="277"/>
      <c r="CB982" s="276"/>
      <c r="CC982" s="276"/>
      <c r="CD982" s="276"/>
      <c r="CE982" s="276"/>
      <c r="CF982" s="276"/>
      <c r="CG982" s="276"/>
      <c r="CH982" s="276"/>
      <c r="CI982" s="277"/>
      <c r="CJ982" s="276"/>
      <c r="CK982" s="277"/>
      <c r="CL982" s="276"/>
      <c r="CM982" s="277"/>
      <c r="CN982" s="276"/>
      <c r="CO982" s="277"/>
      <c r="CP982" s="276"/>
      <c r="CQ982" s="277"/>
      <c r="CR982" s="276"/>
      <c r="CS982" s="276"/>
      <c r="CT982" s="277"/>
      <c r="CU982" s="276"/>
      <c r="CV982" s="276"/>
      <c r="CW982" s="277"/>
      <c r="CX982" s="276"/>
      <c r="CY982" s="276"/>
      <c r="CZ982" s="276"/>
      <c r="DA982" s="276"/>
      <c r="DB982" s="277"/>
      <c r="DC982" s="276"/>
      <c r="DD982" s="276"/>
      <c r="DE982" s="277"/>
      <c r="DF982" s="276"/>
      <c r="DG982" s="276"/>
      <c r="DH982" s="277"/>
      <c r="DI982" s="276"/>
      <c r="DJ982" s="276"/>
      <c r="DK982" s="276"/>
      <c r="DL982" s="276"/>
      <c r="DM982" s="277"/>
      <c r="DN982" s="276"/>
      <c r="DO982" s="276"/>
      <c r="DP982" s="277"/>
      <c r="DQ982" s="276"/>
      <c r="DR982" s="276"/>
      <c r="DS982" s="276"/>
      <c r="DT982" s="276"/>
      <c r="DU982" s="276"/>
      <c r="DV982" s="276"/>
      <c r="DW982" s="276"/>
      <c r="DX982" s="276"/>
      <c r="DY982" s="276"/>
      <c r="DZ982" s="276"/>
      <c r="EA982" s="276"/>
      <c r="EB982" s="276"/>
      <c r="EC982" s="276"/>
      <c r="ED982" s="276"/>
      <c r="EE982" s="276"/>
      <c r="EF982" s="276"/>
      <c r="EG982" s="276"/>
      <c r="EH982" s="276"/>
      <c r="EI982" s="276"/>
      <c r="EJ982" s="276"/>
      <c r="EK982" s="276"/>
      <c r="EL982" s="276"/>
      <c r="EM982" s="276"/>
      <c r="EN982" s="276"/>
      <c r="EO982" s="276"/>
      <c r="EP982" s="276"/>
      <c r="EQ982" s="276"/>
      <c r="ER982" s="276"/>
      <c r="ES982" s="276"/>
      <c r="ET982" s="276"/>
    </row>
    <row r="983" spans="41:150" x14ac:dyDescent="0.25">
      <c r="AO983" s="276"/>
      <c r="AP983" s="276"/>
      <c r="BS983" s="276"/>
      <c r="BT983" s="277"/>
      <c r="BU983" s="276"/>
      <c r="BV983" s="277"/>
      <c r="BW983" s="276"/>
      <c r="BX983" s="277"/>
      <c r="BY983" s="276"/>
      <c r="BZ983" s="276"/>
      <c r="CA983" s="277"/>
      <c r="CB983" s="276"/>
      <c r="CC983" s="276"/>
      <c r="CD983" s="276"/>
      <c r="CE983" s="276"/>
      <c r="CF983" s="276"/>
      <c r="CG983" s="276"/>
      <c r="CH983" s="276"/>
      <c r="CI983" s="277"/>
      <c r="CJ983" s="276"/>
      <c r="CK983" s="277"/>
      <c r="CL983" s="276"/>
      <c r="CM983" s="277"/>
      <c r="CN983" s="276"/>
      <c r="CO983" s="277"/>
      <c r="CP983" s="276"/>
      <c r="CQ983" s="277"/>
      <c r="CR983" s="276"/>
      <c r="CS983" s="276"/>
      <c r="CT983" s="277"/>
      <c r="CU983" s="276"/>
      <c r="CV983" s="276"/>
      <c r="CW983" s="277"/>
      <c r="CX983" s="276"/>
      <c r="CY983" s="276"/>
      <c r="CZ983" s="276"/>
      <c r="DA983" s="276"/>
      <c r="DB983" s="277"/>
      <c r="DC983" s="276"/>
      <c r="DD983" s="276"/>
      <c r="DE983" s="277"/>
      <c r="DF983" s="276"/>
      <c r="DG983" s="276"/>
      <c r="DH983" s="277"/>
      <c r="DI983" s="276"/>
      <c r="DJ983" s="276"/>
      <c r="DK983" s="276"/>
      <c r="DL983" s="276"/>
      <c r="DM983" s="277"/>
      <c r="DN983" s="276"/>
      <c r="DO983" s="276"/>
      <c r="DP983" s="277"/>
      <c r="DQ983" s="276"/>
      <c r="DR983" s="276"/>
      <c r="DS983" s="276"/>
      <c r="DT983" s="276"/>
      <c r="DU983" s="276"/>
      <c r="DV983" s="276"/>
      <c r="DW983" s="276"/>
      <c r="DX983" s="276"/>
      <c r="DY983" s="276"/>
      <c r="DZ983" s="276"/>
      <c r="EA983" s="276"/>
      <c r="EB983" s="276"/>
      <c r="EC983" s="276"/>
      <c r="ED983" s="276"/>
      <c r="EE983" s="276"/>
      <c r="EF983" s="276"/>
      <c r="EG983" s="276"/>
      <c r="EH983" s="276"/>
      <c r="EI983" s="276"/>
      <c r="EJ983" s="276"/>
      <c r="EK983" s="276"/>
      <c r="EL983" s="276"/>
      <c r="EM983" s="276"/>
      <c r="EN983" s="276"/>
      <c r="EO983" s="276"/>
      <c r="EP983" s="276"/>
      <c r="EQ983" s="276"/>
      <c r="ER983" s="276"/>
      <c r="ES983" s="276"/>
      <c r="ET983" s="276"/>
    </row>
    <row r="984" spans="41:150" x14ac:dyDescent="0.25">
      <c r="AO984" s="276"/>
      <c r="AP984" s="276"/>
      <c r="BS984" s="276"/>
      <c r="BT984" s="277"/>
      <c r="BU984" s="276"/>
      <c r="BV984" s="277"/>
      <c r="BW984" s="276"/>
      <c r="BX984" s="277"/>
      <c r="BY984" s="276"/>
      <c r="BZ984" s="276"/>
      <c r="CA984" s="277"/>
      <c r="CB984" s="276"/>
      <c r="CC984" s="276"/>
      <c r="CD984" s="276"/>
      <c r="CE984" s="276"/>
      <c r="CF984" s="276"/>
      <c r="CG984" s="276"/>
      <c r="CH984" s="276"/>
      <c r="CI984" s="277"/>
      <c r="CJ984" s="276"/>
      <c r="CK984" s="277"/>
      <c r="CL984" s="276"/>
      <c r="CM984" s="277"/>
      <c r="CN984" s="276"/>
      <c r="CO984" s="277"/>
      <c r="CP984" s="276"/>
      <c r="CQ984" s="277"/>
      <c r="CR984" s="276"/>
      <c r="CS984" s="276"/>
      <c r="CT984" s="277"/>
      <c r="CU984" s="276"/>
      <c r="CV984" s="276"/>
      <c r="CW984" s="277"/>
      <c r="CX984" s="276"/>
      <c r="CY984" s="276"/>
      <c r="CZ984" s="276"/>
      <c r="DA984" s="276"/>
      <c r="DB984" s="277"/>
      <c r="DC984" s="276"/>
      <c r="DD984" s="276"/>
      <c r="DE984" s="277"/>
      <c r="DF984" s="276"/>
      <c r="DG984" s="276"/>
      <c r="DH984" s="277"/>
      <c r="DI984" s="276"/>
      <c r="DJ984" s="276"/>
      <c r="DK984" s="276"/>
      <c r="DL984" s="276"/>
      <c r="DM984" s="277"/>
      <c r="DN984" s="276"/>
      <c r="DO984" s="276"/>
      <c r="DP984" s="277"/>
      <c r="DQ984" s="276"/>
      <c r="DR984" s="276"/>
      <c r="DS984" s="276"/>
      <c r="DT984" s="276"/>
      <c r="DU984" s="276"/>
      <c r="DV984" s="276"/>
      <c r="DW984" s="276"/>
      <c r="DX984" s="276"/>
      <c r="DY984" s="276"/>
      <c r="DZ984" s="276"/>
      <c r="EA984" s="276"/>
      <c r="EB984" s="276"/>
      <c r="EC984" s="276"/>
      <c r="ED984" s="276"/>
      <c r="EE984" s="276"/>
      <c r="EF984" s="276"/>
      <c r="EG984" s="276"/>
      <c r="EH984" s="276"/>
      <c r="EI984" s="276"/>
      <c r="EJ984" s="276"/>
      <c r="EK984" s="276"/>
      <c r="EL984" s="276"/>
      <c r="EM984" s="276"/>
      <c r="EN984" s="276"/>
      <c r="EO984" s="276"/>
      <c r="EP984" s="276"/>
      <c r="EQ984" s="276"/>
      <c r="ER984" s="276"/>
      <c r="ES984" s="276"/>
      <c r="ET984" s="276"/>
    </row>
    <row r="985" spans="41:150" x14ac:dyDescent="0.25">
      <c r="AO985" s="276"/>
      <c r="AP985" s="276"/>
      <c r="BS985" s="276"/>
      <c r="BT985" s="277"/>
      <c r="BU985" s="276"/>
      <c r="BV985" s="277"/>
      <c r="BW985" s="276"/>
      <c r="BX985" s="277"/>
      <c r="BY985" s="276"/>
      <c r="BZ985" s="276"/>
      <c r="CA985" s="277"/>
      <c r="CB985" s="276"/>
      <c r="CC985" s="276"/>
      <c r="CD985" s="276"/>
      <c r="CE985" s="276"/>
      <c r="CF985" s="276"/>
      <c r="CG985" s="276"/>
      <c r="CH985" s="276"/>
      <c r="CI985" s="277"/>
      <c r="CJ985" s="276"/>
      <c r="CK985" s="277"/>
      <c r="CL985" s="276"/>
      <c r="CM985" s="277"/>
      <c r="CN985" s="276"/>
      <c r="CO985" s="277"/>
      <c r="CP985" s="276"/>
      <c r="CQ985" s="277"/>
      <c r="CR985" s="276"/>
      <c r="CS985" s="276"/>
      <c r="CT985" s="277"/>
      <c r="CU985" s="276"/>
      <c r="CV985" s="276"/>
      <c r="CW985" s="277"/>
      <c r="CX985" s="276"/>
      <c r="CY985" s="276"/>
      <c r="CZ985" s="276"/>
      <c r="DA985" s="276"/>
      <c r="DB985" s="277"/>
      <c r="DC985" s="276"/>
      <c r="DD985" s="276"/>
      <c r="DE985" s="277"/>
      <c r="DF985" s="276"/>
      <c r="DG985" s="276"/>
      <c r="DH985" s="277"/>
      <c r="DI985" s="276"/>
      <c r="DJ985" s="276"/>
      <c r="DK985" s="276"/>
      <c r="DL985" s="276"/>
      <c r="DM985" s="277"/>
      <c r="DN985" s="276"/>
      <c r="DO985" s="276"/>
      <c r="DP985" s="277"/>
      <c r="DQ985" s="276"/>
      <c r="DR985" s="276"/>
      <c r="DS985" s="276"/>
      <c r="DT985" s="276"/>
      <c r="DU985" s="276"/>
      <c r="DV985" s="276"/>
      <c r="DW985" s="276"/>
      <c r="DX985" s="276"/>
      <c r="DY985" s="276"/>
      <c r="DZ985" s="276"/>
      <c r="EA985" s="276"/>
      <c r="EB985" s="276"/>
      <c r="EC985" s="276"/>
      <c r="ED985" s="276"/>
      <c r="EE985" s="276"/>
      <c r="EF985" s="276"/>
      <c r="EG985" s="276"/>
      <c r="EH985" s="276"/>
      <c r="EI985" s="276"/>
      <c r="EJ985" s="276"/>
      <c r="EK985" s="276"/>
      <c r="EL985" s="276"/>
      <c r="EM985" s="276"/>
      <c r="EN985" s="276"/>
      <c r="EO985" s="276"/>
      <c r="EP985" s="276"/>
      <c r="EQ985" s="276"/>
      <c r="ER985" s="276"/>
      <c r="ES985" s="276"/>
      <c r="ET985" s="276"/>
    </row>
    <row r="986" spans="41:150" x14ac:dyDescent="0.25">
      <c r="AO986" s="276"/>
      <c r="AP986" s="276"/>
      <c r="BS986" s="276"/>
      <c r="BT986" s="277"/>
      <c r="BU986" s="276"/>
      <c r="BV986" s="277"/>
      <c r="BW986" s="276"/>
      <c r="BX986" s="277"/>
      <c r="BY986" s="276"/>
      <c r="BZ986" s="276"/>
      <c r="CA986" s="277"/>
      <c r="CB986" s="276"/>
      <c r="CC986" s="276"/>
      <c r="CD986" s="276"/>
      <c r="CE986" s="276"/>
      <c r="CF986" s="276"/>
      <c r="CG986" s="276"/>
      <c r="CH986" s="276"/>
      <c r="CI986" s="277"/>
      <c r="CJ986" s="276"/>
      <c r="CK986" s="277"/>
      <c r="CL986" s="276"/>
      <c r="CM986" s="277"/>
      <c r="CN986" s="276"/>
      <c r="CO986" s="277"/>
      <c r="CP986" s="276"/>
      <c r="CQ986" s="277"/>
      <c r="CR986" s="276"/>
      <c r="CS986" s="276"/>
      <c r="CT986" s="277"/>
      <c r="CU986" s="276"/>
      <c r="CV986" s="276"/>
      <c r="CW986" s="277"/>
      <c r="CX986" s="276"/>
      <c r="CY986" s="276"/>
      <c r="CZ986" s="276"/>
      <c r="DA986" s="276"/>
      <c r="DB986" s="277"/>
      <c r="DC986" s="276"/>
      <c r="DD986" s="276"/>
      <c r="DE986" s="277"/>
      <c r="DF986" s="276"/>
      <c r="DG986" s="276"/>
      <c r="DH986" s="277"/>
      <c r="DI986" s="276"/>
      <c r="DJ986" s="276"/>
      <c r="DK986" s="276"/>
      <c r="DL986" s="276"/>
      <c r="DM986" s="277"/>
      <c r="DN986" s="276"/>
      <c r="DO986" s="276"/>
      <c r="DP986" s="277"/>
      <c r="DQ986" s="276"/>
      <c r="DR986" s="276"/>
      <c r="DS986" s="276"/>
      <c r="DT986" s="276"/>
      <c r="DU986" s="276"/>
      <c r="DV986" s="276"/>
      <c r="DW986" s="276"/>
      <c r="DX986" s="276"/>
      <c r="DY986" s="276"/>
      <c r="DZ986" s="276"/>
      <c r="EA986" s="276"/>
      <c r="EB986" s="276"/>
      <c r="EC986" s="276"/>
      <c r="ED986" s="276"/>
      <c r="EE986" s="276"/>
      <c r="EF986" s="276"/>
      <c r="EG986" s="276"/>
      <c r="EH986" s="276"/>
      <c r="EI986" s="276"/>
      <c r="EJ986" s="276"/>
      <c r="EK986" s="276"/>
      <c r="EL986" s="276"/>
      <c r="EM986" s="276"/>
      <c r="EN986" s="276"/>
      <c r="EO986" s="276"/>
      <c r="EP986" s="276"/>
      <c r="EQ986" s="276"/>
      <c r="ER986" s="276"/>
      <c r="ES986" s="276"/>
      <c r="ET986" s="276"/>
    </row>
    <row r="987" spans="41:150" x14ac:dyDescent="0.25">
      <c r="AO987" s="276"/>
      <c r="AP987" s="276"/>
      <c r="BS987" s="276"/>
      <c r="BT987" s="277"/>
      <c r="BU987" s="276"/>
      <c r="BV987" s="277"/>
      <c r="BW987" s="276"/>
      <c r="BX987" s="277"/>
      <c r="BY987" s="276"/>
      <c r="BZ987" s="276"/>
      <c r="CA987" s="277"/>
      <c r="CB987" s="276"/>
      <c r="CC987" s="276"/>
      <c r="CD987" s="276"/>
      <c r="CE987" s="276"/>
      <c r="CF987" s="276"/>
      <c r="CG987" s="276"/>
      <c r="CH987" s="276"/>
      <c r="CI987" s="277"/>
      <c r="CJ987" s="276"/>
      <c r="CK987" s="277"/>
      <c r="CL987" s="276"/>
      <c r="CM987" s="277"/>
      <c r="CN987" s="276"/>
      <c r="CO987" s="277"/>
      <c r="CP987" s="276"/>
      <c r="CQ987" s="277"/>
      <c r="CR987" s="276"/>
      <c r="CS987" s="276"/>
      <c r="CT987" s="277"/>
      <c r="CU987" s="276"/>
      <c r="CV987" s="276"/>
      <c r="CW987" s="277"/>
      <c r="CX987" s="276"/>
      <c r="CY987" s="276"/>
      <c r="CZ987" s="276"/>
      <c r="DA987" s="276"/>
      <c r="DB987" s="277"/>
      <c r="DC987" s="276"/>
      <c r="DD987" s="276"/>
      <c r="DE987" s="277"/>
      <c r="DF987" s="276"/>
      <c r="DG987" s="276"/>
      <c r="DH987" s="277"/>
      <c r="DI987" s="276"/>
      <c r="DJ987" s="276"/>
      <c r="DK987" s="276"/>
      <c r="DL987" s="276"/>
      <c r="DM987" s="277"/>
      <c r="DN987" s="276"/>
      <c r="DO987" s="276"/>
      <c r="DP987" s="277"/>
      <c r="DQ987" s="276"/>
      <c r="DR987" s="276"/>
      <c r="DS987" s="276"/>
      <c r="DT987" s="276"/>
      <c r="DU987" s="276"/>
      <c r="DV987" s="276"/>
      <c r="DW987" s="276"/>
      <c r="DX987" s="276"/>
      <c r="DY987" s="276"/>
      <c r="DZ987" s="276"/>
      <c r="EA987" s="276"/>
      <c r="EB987" s="276"/>
      <c r="EC987" s="276"/>
      <c r="ED987" s="276"/>
      <c r="EE987" s="276"/>
      <c r="EF987" s="276"/>
      <c r="EG987" s="276"/>
      <c r="EH987" s="276"/>
      <c r="EI987" s="276"/>
      <c r="EJ987" s="276"/>
      <c r="EK987" s="276"/>
      <c r="EL987" s="276"/>
      <c r="EM987" s="276"/>
      <c r="EN987" s="276"/>
      <c r="EO987" s="276"/>
      <c r="EP987" s="276"/>
      <c r="EQ987" s="276"/>
      <c r="ER987" s="276"/>
      <c r="ES987" s="276"/>
      <c r="ET987" s="276"/>
    </row>
    <row r="988" spans="41:150" x14ac:dyDescent="0.25">
      <c r="AO988" s="276"/>
      <c r="AP988" s="276"/>
      <c r="BS988" s="276"/>
      <c r="BT988" s="277"/>
      <c r="BU988" s="276"/>
      <c r="BV988" s="277"/>
      <c r="BW988" s="276"/>
      <c r="BX988" s="277"/>
      <c r="BY988" s="276"/>
      <c r="BZ988" s="276"/>
      <c r="CA988" s="277"/>
      <c r="CB988" s="276"/>
      <c r="CC988" s="276"/>
      <c r="CD988" s="276"/>
      <c r="CE988" s="276"/>
      <c r="CF988" s="276"/>
      <c r="CG988" s="276"/>
      <c r="CH988" s="276"/>
      <c r="CI988" s="277"/>
      <c r="CJ988" s="276"/>
      <c r="CK988" s="277"/>
      <c r="CL988" s="276"/>
      <c r="CM988" s="277"/>
      <c r="CN988" s="276"/>
      <c r="CO988" s="277"/>
      <c r="CP988" s="276"/>
      <c r="CQ988" s="277"/>
      <c r="CR988" s="276"/>
      <c r="CS988" s="276"/>
      <c r="CT988" s="277"/>
      <c r="CU988" s="276"/>
      <c r="CV988" s="276"/>
      <c r="CW988" s="277"/>
      <c r="CX988" s="276"/>
      <c r="CY988" s="276"/>
      <c r="CZ988" s="276"/>
      <c r="DA988" s="276"/>
      <c r="DB988" s="277"/>
      <c r="DC988" s="276"/>
      <c r="DD988" s="276"/>
      <c r="DE988" s="277"/>
      <c r="DF988" s="276"/>
      <c r="DG988" s="276"/>
      <c r="DH988" s="277"/>
      <c r="DI988" s="276"/>
      <c r="DJ988" s="276"/>
      <c r="DK988" s="276"/>
      <c r="DL988" s="276"/>
      <c r="DM988" s="277"/>
      <c r="DN988" s="276"/>
      <c r="DO988" s="276"/>
      <c r="DP988" s="277"/>
      <c r="DQ988" s="276"/>
      <c r="DR988" s="276"/>
      <c r="DS988" s="276"/>
      <c r="DT988" s="276"/>
      <c r="DU988" s="276"/>
      <c r="DV988" s="276"/>
      <c r="DW988" s="276"/>
      <c r="DX988" s="276"/>
      <c r="DY988" s="276"/>
      <c r="DZ988" s="276"/>
      <c r="EA988" s="276"/>
      <c r="EB988" s="276"/>
      <c r="EC988" s="276"/>
      <c r="ED988" s="276"/>
      <c r="EE988" s="276"/>
      <c r="EF988" s="276"/>
      <c r="EG988" s="276"/>
      <c r="EH988" s="276"/>
      <c r="EI988" s="276"/>
      <c r="EJ988" s="276"/>
      <c r="EK988" s="276"/>
      <c r="EL988" s="276"/>
      <c r="EM988" s="276"/>
      <c r="EN988" s="276"/>
      <c r="EO988" s="276"/>
      <c r="EP988" s="276"/>
      <c r="EQ988" s="276"/>
      <c r="ER988" s="276"/>
      <c r="ES988" s="276"/>
      <c r="ET988" s="276"/>
    </row>
    <row r="989" spans="41:150" x14ac:dyDescent="0.25">
      <c r="AO989" s="276"/>
      <c r="AP989" s="276"/>
      <c r="BS989" s="276"/>
      <c r="BT989" s="277"/>
      <c r="BU989" s="276"/>
      <c r="BV989" s="277"/>
      <c r="BW989" s="276"/>
      <c r="BX989" s="277"/>
      <c r="BY989" s="276"/>
      <c r="BZ989" s="276"/>
      <c r="CA989" s="277"/>
      <c r="CB989" s="276"/>
      <c r="CC989" s="276"/>
      <c r="CD989" s="276"/>
      <c r="CE989" s="276"/>
      <c r="CF989" s="276"/>
      <c r="CG989" s="276"/>
      <c r="CH989" s="276"/>
      <c r="CI989" s="277"/>
      <c r="CJ989" s="276"/>
      <c r="CK989" s="277"/>
      <c r="CL989" s="276"/>
      <c r="CM989" s="277"/>
      <c r="CN989" s="276"/>
      <c r="CO989" s="277"/>
      <c r="CP989" s="276"/>
      <c r="CQ989" s="277"/>
      <c r="CR989" s="276"/>
      <c r="CS989" s="276"/>
      <c r="CT989" s="277"/>
      <c r="CU989" s="276"/>
      <c r="CV989" s="276"/>
      <c r="CW989" s="277"/>
      <c r="CX989" s="276"/>
      <c r="CY989" s="276"/>
      <c r="CZ989" s="276"/>
      <c r="DA989" s="276"/>
      <c r="DB989" s="277"/>
      <c r="DC989" s="276"/>
      <c r="DD989" s="276"/>
      <c r="DE989" s="277"/>
      <c r="DF989" s="276"/>
      <c r="DG989" s="276"/>
      <c r="DH989" s="277"/>
      <c r="DI989" s="276"/>
      <c r="DJ989" s="276"/>
      <c r="DK989" s="276"/>
      <c r="DL989" s="276"/>
      <c r="DM989" s="277"/>
      <c r="DN989" s="276"/>
      <c r="DO989" s="276"/>
      <c r="DP989" s="277"/>
      <c r="DQ989" s="276"/>
      <c r="DR989" s="276"/>
      <c r="DS989" s="276"/>
      <c r="DT989" s="276"/>
      <c r="DU989" s="276"/>
      <c r="DV989" s="276"/>
      <c r="DW989" s="276"/>
      <c r="DX989" s="276"/>
      <c r="DY989" s="276"/>
      <c r="DZ989" s="276"/>
      <c r="EA989" s="276"/>
      <c r="EB989" s="276"/>
      <c r="EC989" s="276"/>
      <c r="ED989" s="276"/>
      <c r="EE989" s="276"/>
      <c r="EF989" s="276"/>
      <c r="EG989" s="276"/>
      <c r="EH989" s="276"/>
      <c r="EI989" s="276"/>
      <c r="EJ989" s="276"/>
      <c r="EK989" s="276"/>
      <c r="EL989" s="276"/>
      <c r="EM989" s="276"/>
      <c r="EN989" s="276"/>
      <c r="EO989" s="276"/>
      <c r="EP989" s="276"/>
      <c r="EQ989" s="276"/>
      <c r="ER989" s="276"/>
      <c r="ES989" s="276"/>
      <c r="ET989" s="276"/>
    </row>
    <row r="990" spans="41:150" x14ac:dyDescent="0.25">
      <c r="AO990" s="276"/>
      <c r="AP990" s="276"/>
      <c r="BS990" s="276"/>
      <c r="BT990" s="277"/>
      <c r="BU990" s="276"/>
      <c r="BV990" s="277"/>
      <c r="BW990" s="276"/>
      <c r="BX990" s="277"/>
      <c r="BY990" s="276"/>
      <c r="BZ990" s="276"/>
      <c r="CA990" s="277"/>
      <c r="CB990" s="276"/>
      <c r="CC990" s="276"/>
      <c r="CD990" s="276"/>
      <c r="CE990" s="276"/>
      <c r="CF990" s="276"/>
      <c r="CG990" s="276"/>
      <c r="CH990" s="276"/>
      <c r="CI990" s="277"/>
      <c r="CJ990" s="276"/>
      <c r="CK990" s="277"/>
      <c r="CL990" s="276"/>
      <c r="CM990" s="277"/>
      <c r="CN990" s="276"/>
      <c r="CO990" s="277"/>
      <c r="CP990" s="276"/>
      <c r="CQ990" s="277"/>
      <c r="CR990" s="276"/>
      <c r="CS990" s="276"/>
      <c r="CT990" s="277"/>
      <c r="CU990" s="276"/>
      <c r="CV990" s="276"/>
      <c r="CW990" s="277"/>
      <c r="CX990" s="276"/>
      <c r="CY990" s="276"/>
      <c r="CZ990" s="276"/>
      <c r="DA990" s="276"/>
      <c r="DB990" s="277"/>
      <c r="DC990" s="276"/>
      <c r="DD990" s="276"/>
      <c r="DE990" s="277"/>
      <c r="DF990" s="276"/>
      <c r="DG990" s="276"/>
      <c r="DH990" s="277"/>
      <c r="DI990" s="276"/>
      <c r="DJ990" s="276"/>
      <c r="DK990" s="276"/>
      <c r="DL990" s="276"/>
      <c r="DM990" s="277"/>
      <c r="DN990" s="276"/>
      <c r="DO990" s="276"/>
      <c r="DP990" s="277"/>
      <c r="DQ990" s="276"/>
      <c r="DR990" s="276"/>
      <c r="DS990" s="276"/>
      <c r="DT990" s="276"/>
      <c r="DU990" s="276"/>
      <c r="DV990" s="276"/>
      <c r="DW990" s="276"/>
      <c r="DX990" s="276"/>
      <c r="DY990" s="276"/>
      <c r="DZ990" s="276"/>
      <c r="EA990" s="276"/>
      <c r="EB990" s="276"/>
      <c r="EC990" s="276"/>
      <c r="ED990" s="276"/>
      <c r="EE990" s="276"/>
      <c r="EF990" s="276"/>
      <c r="EG990" s="276"/>
      <c r="EH990" s="276"/>
      <c r="EI990" s="276"/>
      <c r="EJ990" s="276"/>
      <c r="EK990" s="276"/>
      <c r="EL990" s="276"/>
      <c r="EM990" s="276"/>
      <c r="EN990" s="276"/>
      <c r="EO990" s="276"/>
      <c r="EP990" s="276"/>
      <c r="EQ990" s="276"/>
      <c r="ER990" s="276"/>
      <c r="ES990" s="276"/>
      <c r="ET990" s="276"/>
    </row>
    <row r="991" spans="41:150" x14ac:dyDescent="0.25">
      <c r="AO991" s="276"/>
      <c r="AP991" s="276"/>
      <c r="BS991" s="276"/>
      <c r="BT991" s="277"/>
      <c r="BU991" s="276"/>
      <c r="BV991" s="277"/>
      <c r="BW991" s="276"/>
      <c r="BX991" s="277"/>
      <c r="BY991" s="276"/>
      <c r="BZ991" s="276"/>
      <c r="CA991" s="277"/>
      <c r="CB991" s="276"/>
      <c r="CC991" s="276"/>
      <c r="CD991" s="276"/>
      <c r="CE991" s="276"/>
      <c r="CF991" s="276"/>
      <c r="CG991" s="276"/>
      <c r="CH991" s="276"/>
      <c r="CI991" s="277"/>
      <c r="CJ991" s="276"/>
      <c r="CK991" s="277"/>
      <c r="CL991" s="276"/>
      <c r="CM991" s="277"/>
      <c r="CN991" s="276"/>
      <c r="CO991" s="277"/>
      <c r="CP991" s="276"/>
      <c r="CQ991" s="277"/>
      <c r="CR991" s="276"/>
      <c r="CS991" s="276"/>
      <c r="CT991" s="277"/>
      <c r="CU991" s="276"/>
      <c r="CV991" s="276"/>
      <c r="CW991" s="277"/>
      <c r="CX991" s="276"/>
      <c r="CY991" s="276"/>
      <c r="CZ991" s="276"/>
      <c r="DA991" s="276"/>
      <c r="DB991" s="277"/>
      <c r="DC991" s="276"/>
      <c r="DD991" s="276"/>
      <c r="DE991" s="277"/>
      <c r="DF991" s="276"/>
      <c r="DG991" s="276"/>
      <c r="DH991" s="277"/>
      <c r="DI991" s="276"/>
      <c r="DJ991" s="276"/>
      <c r="DK991" s="276"/>
      <c r="DL991" s="276"/>
      <c r="DM991" s="277"/>
      <c r="DN991" s="276"/>
      <c r="DO991" s="276"/>
      <c r="DP991" s="277"/>
      <c r="DQ991" s="276"/>
      <c r="DR991" s="276"/>
      <c r="DS991" s="276"/>
      <c r="DT991" s="276"/>
      <c r="DU991" s="276"/>
      <c r="DV991" s="276"/>
      <c r="DW991" s="276"/>
      <c r="DX991" s="276"/>
      <c r="DY991" s="276"/>
      <c r="DZ991" s="276"/>
      <c r="EA991" s="276"/>
      <c r="EB991" s="276"/>
      <c r="EC991" s="276"/>
      <c r="ED991" s="276"/>
      <c r="EE991" s="276"/>
      <c r="EF991" s="276"/>
      <c r="EG991" s="276"/>
      <c r="EH991" s="276"/>
      <c r="EI991" s="276"/>
      <c r="EJ991" s="276"/>
      <c r="EK991" s="276"/>
      <c r="EL991" s="276"/>
      <c r="EM991" s="276"/>
      <c r="EN991" s="276"/>
      <c r="EO991" s="276"/>
      <c r="EP991" s="276"/>
      <c r="EQ991" s="276"/>
      <c r="ER991" s="276"/>
      <c r="ES991" s="276"/>
      <c r="ET991" s="276"/>
    </row>
    <row r="992" spans="41:150" x14ac:dyDescent="0.25">
      <c r="AO992" s="276"/>
      <c r="AP992" s="276"/>
      <c r="BS992" s="276"/>
      <c r="BT992" s="277"/>
      <c r="BU992" s="276"/>
      <c r="BV992" s="277"/>
      <c r="BW992" s="276"/>
      <c r="BX992" s="277"/>
      <c r="BY992" s="276"/>
      <c r="BZ992" s="276"/>
      <c r="CA992" s="277"/>
      <c r="CB992" s="276"/>
      <c r="CC992" s="276"/>
      <c r="CD992" s="276"/>
      <c r="CE992" s="276"/>
      <c r="CF992" s="276"/>
      <c r="CG992" s="276"/>
      <c r="CH992" s="276"/>
      <c r="CI992" s="277"/>
      <c r="CJ992" s="276"/>
      <c r="CK992" s="277"/>
      <c r="CL992" s="276"/>
      <c r="CM992" s="277"/>
      <c r="CN992" s="276"/>
      <c r="CO992" s="277"/>
      <c r="CP992" s="276"/>
      <c r="CQ992" s="277"/>
      <c r="CR992" s="276"/>
      <c r="CS992" s="276"/>
      <c r="CT992" s="277"/>
      <c r="CU992" s="276"/>
      <c r="CV992" s="276"/>
      <c r="CW992" s="277"/>
      <c r="CX992" s="276"/>
      <c r="CY992" s="276"/>
      <c r="CZ992" s="276"/>
      <c r="DA992" s="276"/>
      <c r="DB992" s="277"/>
      <c r="DC992" s="276"/>
      <c r="DD992" s="276"/>
      <c r="DE992" s="277"/>
      <c r="DF992" s="276"/>
      <c r="DG992" s="276"/>
      <c r="DH992" s="277"/>
      <c r="DI992" s="276"/>
      <c r="DJ992" s="276"/>
      <c r="DK992" s="276"/>
      <c r="DL992" s="276"/>
      <c r="DM992" s="277"/>
      <c r="DN992" s="276"/>
      <c r="DO992" s="276"/>
      <c r="DP992" s="277"/>
      <c r="DQ992" s="276"/>
      <c r="DR992" s="276"/>
      <c r="DS992" s="276"/>
      <c r="DT992" s="276"/>
      <c r="DU992" s="276"/>
      <c r="DV992" s="276"/>
      <c r="DW992" s="276"/>
      <c r="DX992" s="276"/>
      <c r="DY992" s="276"/>
      <c r="DZ992" s="276"/>
      <c r="EA992" s="276"/>
      <c r="EB992" s="276"/>
      <c r="EC992" s="276"/>
      <c r="ED992" s="276"/>
      <c r="EE992" s="276"/>
      <c r="EF992" s="276"/>
      <c r="EG992" s="276"/>
      <c r="EH992" s="276"/>
      <c r="EI992" s="276"/>
      <c r="EJ992" s="276"/>
      <c r="EK992" s="276"/>
      <c r="EL992" s="276"/>
      <c r="EM992" s="276"/>
      <c r="EN992" s="276"/>
      <c r="EO992" s="276"/>
      <c r="EP992" s="276"/>
      <c r="EQ992" s="276"/>
      <c r="ER992" s="276"/>
      <c r="ES992" s="276"/>
      <c r="ET992" s="276"/>
    </row>
    <row r="993" spans="41:150" x14ac:dyDescent="0.25">
      <c r="AO993" s="276"/>
      <c r="AP993" s="276"/>
      <c r="BS993" s="276"/>
      <c r="BT993" s="277"/>
      <c r="BU993" s="276"/>
      <c r="BV993" s="277"/>
      <c r="BW993" s="276"/>
      <c r="BX993" s="277"/>
      <c r="BY993" s="276"/>
      <c r="BZ993" s="276"/>
      <c r="CA993" s="277"/>
      <c r="CB993" s="276"/>
      <c r="CC993" s="276"/>
      <c r="CD993" s="276"/>
      <c r="CE993" s="276"/>
      <c r="CF993" s="276"/>
      <c r="CG993" s="276"/>
      <c r="CH993" s="276"/>
      <c r="CI993" s="277"/>
      <c r="CJ993" s="276"/>
      <c r="CK993" s="277"/>
      <c r="CL993" s="276"/>
      <c r="CM993" s="277"/>
      <c r="CN993" s="276"/>
      <c r="CO993" s="277"/>
      <c r="CP993" s="276"/>
      <c r="CQ993" s="277"/>
      <c r="CR993" s="276"/>
      <c r="CS993" s="276"/>
      <c r="CT993" s="277"/>
      <c r="CU993" s="276"/>
      <c r="CV993" s="276"/>
      <c r="CW993" s="277"/>
      <c r="CX993" s="276"/>
      <c r="CY993" s="276"/>
      <c r="CZ993" s="276"/>
      <c r="DA993" s="276"/>
      <c r="DB993" s="277"/>
      <c r="DC993" s="276"/>
      <c r="DD993" s="276"/>
      <c r="DE993" s="277"/>
      <c r="DF993" s="276"/>
      <c r="DG993" s="276"/>
      <c r="DH993" s="277"/>
      <c r="DI993" s="276"/>
      <c r="DJ993" s="276"/>
      <c r="DK993" s="276"/>
      <c r="DL993" s="276"/>
      <c r="DM993" s="277"/>
      <c r="DN993" s="276"/>
      <c r="DO993" s="276"/>
      <c r="DP993" s="277"/>
      <c r="DQ993" s="276"/>
      <c r="DR993" s="276"/>
      <c r="DS993" s="276"/>
      <c r="DT993" s="276"/>
      <c r="DU993" s="276"/>
      <c r="DV993" s="276"/>
      <c r="DW993" s="276"/>
      <c r="DX993" s="276"/>
      <c r="DY993" s="276"/>
      <c r="DZ993" s="276"/>
      <c r="EA993" s="276"/>
      <c r="EB993" s="276"/>
      <c r="EC993" s="276"/>
      <c r="ED993" s="276"/>
      <c r="EE993" s="276"/>
      <c r="EF993" s="276"/>
      <c r="EG993" s="276"/>
      <c r="EH993" s="276"/>
      <c r="EI993" s="276"/>
      <c r="EJ993" s="276"/>
      <c r="EK993" s="276"/>
      <c r="EL993" s="276"/>
      <c r="EM993" s="276"/>
      <c r="EN993" s="276"/>
      <c r="EO993" s="276"/>
      <c r="EP993" s="276"/>
      <c r="EQ993" s="276"/>
      <c r="ER993" s="276"/>
      <c r="ES993" s="276"/>
      <c r="ET993" s="276"/>
    </row>
    <row r="994" spans="41:150" x14ac:dyDescent="0.25">
      <c r="AO994" s="276"/>
      <c r="AP994" s="276"/>
      <c r="BS994" s="276"/>
      <c r="BT994" s="277"/>
      <c r="BU994" s="276"/>
      <c r="BV994" s="277"/>
      <c r="BW994" s="276"/>
      <c r="BX994" s="277"/>
      <c r="BY994" s="276"/>
      <c r="BZ994" s="276"/>
      <c r="CA994" s="277"/>
      <c r="CB994" s="276"/>
      <c r="CC994" s="276"/>
      <c r="CD994" s="276"/>
      <c r="CE994" s="276"/>
      <c r="CF994" s="276"/>
      <c r="CG994" s="276"/>
      <c r="CH994" s="276"/>
      <c r="CI994" s="277"/>
      <c r="CJ994" s="276"/>
      <c r="CK994" s="277"/>
      <c r="CL994" s="276"/>
      <c r="CM994" s="277"/>
      <c r="CN994" s="276"/>
      <c r="CO994" s="277"/>
      <c r="CP994" s="276"/>
      <c r="CQ994" s="277"/>
      <c r="CR994" s="276"/>
      <c r="CS994" s="276"/>
      <c r="CT994" s="277"/>
      <c r="CU994" s="276"/>
      <c r="CV994" s="276"/>
      <c r="CW994" s="277"/>
      <c r="CX994" s="276"/>
      <c r="CY994" s="276"/>
      <c r="CZ994" s="276"/>
      <c r="DA994" s="276"/>
      <c r="DB994" s="277"/>
      <c r="DC994" s="276"/>
      <c r="DD994" s="276"/>
      <c r="DE994" s="277"/>
      <c r="DF994" s="276"/>
      <c r="DG994" s="276"/>
      <c r="DH994" s="277"/>
      <c r="DI994" s="276"/>
      <c r="DJ994" s="276"/>
      <c r="DK994" s="276"/>
      <c r="DL994" s="276"/>
      <c r="DM994" s="277"/>
      <c r="DN994" s="276"/>
      <c r="DO994" s="276"/>
      <c r="DP994" s="277"/>
      <c r="DQ994" s="276"/>
      <c r="DR994" s="276"/>
      <c r="DS994" s="276"/>
      <c r="DT994" s="276"/>
      <c r="DU994" s="276"/>
      <c r="DV994" s="276"/>
      <c r="DW994" s="276"/>
      <c r="DX994" s="276"/>
      <c r="DY994" s="276"/>
      <c r="DZ994" s="276"/>
      <c r="EA994" s="276"/>
      <c r="EB994" s="276"/>
      <c r="EC994" s="276"/>
      <c r="ED994" s="276"/>
      <c r="EE994" s="276"/>
      <c r="EF994" s="276"/>
      <c r="EG994" s="276"/>
      <c r="EH994" s="276"/>
      <c r="EI994" s="276"/>
      <c r="EJ994" s="276"/>
      <c r="EK994" s="276"/>
      <c r="EL994" s="276"/>
      <c r="EM994" s="276"/>
      <c r="EN994" s="276"/>
      <c r="EO994" s="276"/>
      <c r="EP994" s="276"/>
      <c r="EQ994" s="276"/>
      <c r="ER994" s="276"/>
      <c r="ES994" s="276"/>
      <c r="ET994" s="276"/>
    </row>
    <row r="995" spans="41:150" x14ac:dyDescent="0.25">
      <c r="AO995" s="276"/>
      <c r="AP995" s="276"/>
      <c r="BS995" s="276"/>
      <c r="BT995" s="277"/>
      <c r="BU995" s="276"/>
      <c r="BV995" s="277"/>
      <c r="BW995" s="276"/>
      <c r="BX995" s="277"/>
      <c r="BY995" s="276"/>
      <c r="BZ995" s="276"/>
      <c r="CA995" s="277"/>
      <c r="CB995" s="276"/>
      <c r="CC995" s="276"/>
      <c r="CD995" s="276"/>
      <c r="CE995" s="276"/>
      <c r="CF995" s="276"/>
      <c r="CG995" s="276"/>
      <c r="CH995" s="276"/>
      <c r="CI995" s="277"/>
      <c r="CJ995" s="276"/>
      <c r="CK995" s="277"/>
      <c r="CL995" s="276"/>
      <c r="CM995" s="277"/>
      <c r="CN995" s="276"/>
      <c r="CO995" s="277"/>
      <c r="CP995" s="276"/>
      <c r="CQ995" s="277"/>
      <c r="CR995" s="276"/>
      <c r="CS995" s="276"/>
      <c r="CT995" s="277"/>
      <c r="CU995" s="276"/>
      <c r="CV995" s="276"/>
      <c r="CW995" s="277"/>
      <c r="CX995" s="276"/>
      <c r="CY995" s="276"/>
      <c r="CZ995" s="276"/>
      <c r="DA995" s="276"/>
      <c r="DB995" s="277"/>
      <c r="DC995" s="276"/>
      <c r="DD995" s="276"/>
      <c r="DE995" s="277"/>
      <c r="DF995" s="276"/>
      <c r="DG995" s="276"/>
      <c r="DH995" s="277"/>
      <c r="DI995" s="276"/>
      <c r="DJ995" s="276"/>
      <c r="DK995" s="276"/>
      <c r="DL995" s="276"/>
      <c r="DM995" s="277"/>
      <c r="DN995" s="276"/>
      <c r="DO995" s="276"/>
      <c r="DP995" s="277"/>
      <c r="DQ995" s="276"/>
      <c r="DR995" s="276"/>
      <c r="DS995" s="276"/>
      <c r="DT995" s="276"/>
      <c r="DU995" s="276"/>
      <c r="DV995" s="276"/>
      <c r="DW995" s="276"/>
      <c r="DX995" s="276"/>
      <c r="DY995" s="276"/>
      <c r="DZ995" s="276"/>
      <c r="EA995" s="276"/>
      <c r="EB995" s="276"/>
      <c r="EC995" s="276"/>
      <c r="ED995" s="276"/>
      <c r="EE995" s="276"/>
      <c r="EF995" s="276"/>
      <c r="EG995" s="276"/>
      <c r="EH995" s="276"/>
      <c r="EI995" s="276"/>
      <c r="EJ995" s="276"/>
      <c r="EK995" s="276"/>
      <c r="EL995" s="276"/>
      <c r="EM995" s="276"/>
      <c r="EN995" s="276"/>
      <c r="EO995" s="276"/>
      <c r="EP995" s="276"/>
      <c r="EQ995" s="276"/>
      <c r="ER995" s="276"/>
      <c r="ES995" s="276"/>
      <c r="ET995" s="276"/>
    </row>
    <row r="996" spans="41:150" x14ac:dyDescent="0.25">
      <c r="AO996" s="276"/>
      <c r="AP996" s="276"/>
      <c r="BS996" s="276"/>
      <c r="BT996" s="277"/>
      <c r="BU996" s="276"/>
      <c r="BV996" s="277"/>
      <c r="BW996" s="276"/>
      <c r="BX996" s="277"/>
      <c r="BY996" s="276"/>
      <c r="BZ996" s="276"/>
      <c r="CA996" s="277"/>
      <c r="CB996" s="276"/>
      <c r="CC996" s="276"/>
      <c r="CD996" s="276"/>
      <c r="CE996" s="276"/>
      <c r="CF996" s="276"/>
      <c r="CG996" s="276"/>
      <c r="CH996" s="276"/>
      <c r="CI996" s="277"/>
      <c r="CJ996" s="276"/>
      <c r="CK996" s="277"/>
      <c r="CL996" s="276"/>
      <c r="CM996" s="277"/>
      <c r="CN996" s="276"/>
      <c r="CO996" s="277"/>
      <c r="CP996" s="276"/>
      <c r="CQ996" s="277"/>
      <c r="CR996" s="276"/>
      <c r="CS996" s="276"/>
      <c r="CT996" s="277"/>
      <c r="CU996" s="276"/>
      <c r="CV996" s="276"/>
      <c r="CW996" s="277"/>
      <c r="CX996" s="276"/>
      <c r="CY996" s="276"/>
      <c r="CZ996" s="276"/>
      <c r="DA996" s="276"/>
      <c r="DB996" s="277"/>
      <c r="DC996" s="276"/>
      <c r="DD996" s="276"/>
      <c r="DE996" s="277"/>
      <c r="DF996" s="276"/>
      <c r="DG996" s="276"/>
      <c r="DH996" s="277"/>
      <c r="DI996" s="276"/>
      <c r="DJ996" s="276"/>
      <c r="DK996" s="276"/>
      <c r="DL996" s="276"/>
      <c r="DM996" s="277"/>
      <c r="DN996" s="276"/>
      <c r="DO996" s="276"/>
      <c r="DP996" s="277"/>
      <c r="DQ996" s="276"/>
      <c r="DR996" s="276"/>
      <c r="DS996" s="276"/>
      <c r="DT996" s="276"/>
      <c r="DU996" s="276"/>
      <c r="DV996" s="276"/>
      <c r="DW996" s="276"/>
      <c r="DX996" s="276"/>
      <c r="DY996" s="276"/>
      <c r="DZ996" s="276"/>
      <c r="EA996" s="276"/>
      <c r="EB996" s="276"/>
      <c r="EC996" s="276"/>
      <c r="ED996" s="276"/>
      <c r="EE996" s="276"/>
      <c r="EF996" s="276"/>
      <c r="EG996" s="276"/>
      <c r="EH996" s="276"/>
      <c r="EI996" s="276"/>
      <c r="EJ996" s="276"/>
      <c r="EK996" s="276"/>
      <c r="EL996" s="276"/>
      <c r="EM996" s="276"/>
      <c r="EN996" s="276"/>
      <c r="EO996" s="276"/>
      <c r="EP996" s="276"/>
      <c r="EQ996" s="276"/>
      <c r="ER996" s="276"/>
      <c r="ES996" s="276"/>
      <c r="ET996" s="276"/>
    </row>
    <row r="997" spans="41:150" x14ac:dyDescent="0.25">
      <c r="AO997" s="276"/>
      <c r="AP997" s="276"/>
      <c r="BS997" s="276"/>
      <c r="BT997" s="277"/>
      <c r="BU997" s="276"/>
      <c r="BV997" s="277"/>
      <c r="BW997" s="276"/>
      <c r="BX997" s="277"/>
      <c r="BY997" s="276"/>
      <c r="BZ997" s="276"/>
      <c r="CA997" s="277"/>
      <c r="CB997" s="276"/>
      <c r="CC997" s="276"/>
      <c r="CD997" s="276"/>
      <c r="CE997" s="276"/>
      <c r="CF997" s="276"/>
      <c r="CG997" s="276"/>
      <c r="CH997" s="276"/>
      <c r="CI997" s="277"/>
      <c r="CJ997" s="276"/>
      <c r="CK997" s="277"/>
      <c r="CL997" s="276"/>
      <c r="CM997" s="277"/>
      <c r="CN997" s="276"/>
      <c r="CO997" s="277"/>
      <c r="CP997" s="276"/>
      <c r="CQ997" s="277"/>
      <c r="CR997" s="276"/>
      <c r="CS997" s="276"/>
      <c r="CT997" s="277"/>
      <c r="CU997" s="276"/>
      <c r="CV997" s="276"/>
      <c r="CW997" s="277"/>
      <c r="CX997" s="276"/>
      <c r="CY997" s="276"/>
      <c r="CZ997" s="276"/>
      <c r="DA997" s="276"/>
      <c r="DB997" s="277"/>
      <c r="DC997" s="276"/>
      <c r="DD997" s="276"/>
      <c r="DE997" s="277"/>
      <c r="DF997" s="276"/>
      <c r="DG997" s="276"/>
      <c r="DH997" s="277"/>
      <c r="DI997" s="276"/>
      <c r="DJ997" s="276"/>
      <c r="DK997" s="276"/>
      <c r="DL997" s="276"/>
      <c r="DM997" s="277"/>
      <c r="DN997" s="276"/>
      <c r="DO997" s="276"/>
      <c r="DP997" s="277"/>
      <c r="DQ997" s="276"/>
      <c r="DR997" s="276"/>
      <c r="DS997" s="276"/>
      <c r="DT997" s="276"/>
      <c r="DU997" s="276"/>
      <c r="DV997" s="276"/>
      <c r="DW997" s="276"/>
      <c r="DX997" s="276"/>
      <c r="DY997" s="276"/>
      <c r="DZ997" s="276"/>
      <c r="EA997" s="276"/>
      <c r="EB997" s="276"/>
      <c r="EC997" s="276"/>
      <c r="ED997" s="276"/>
      <c r="EE997" s="276"/>
      <c r="EF997" s="276"/>
      <c r="EG997" s="276"/>
      <c r="EH997" s="276"/>
      <c r="EI997" s="276"/>
      <c r="EJ997" s="276"/>
      <c r="EK997" s="276"/>
      <c r="EL997" s="276"/>
      <c r="EM997" s="276"/>
      <c r="EN997" s="276"/>
      <c r="EO997" s="276"/>
      <c r="EP997" s="276"/>
      <c r="EQ997" s="276"/>
      <c r="ER997" s="276"/>
      <c r="ES997" s="276"/>
      <c r="ET997" s="276"/>
    </row>
    <row r="998" spans="41:150" x14ac:dyDescent="0.25">
      <c r="AO998" s="276"/>
      <c r="AP998" s="276"/>
      <c r="BS998" s="276"/>
      <c r="BT998" s="277"/>
      <c r="BU998" s="276"/>
      <c r="BV998" s="277"/>
      <c r="BW998" s="276"/>
      <c r="BX998" s="277"/>
      <c r="BY998" s="276"/>
      <c r="BZ998" s="276"/>
      <c r="CA998" s="277"/>
      <c r="CB998" s="276"/>
      <c r="CC998" s="276"/>
      <c r="CD998" s="276"/>
      <c r="CE998" s="276"/>
      <c r="CF998" s="276"/>
      <c r="CG998" s="276"/>
      <c r="CH998" s="276"/>
      <c r="CI998" s="277"/>
      <c r="CJ998" s="276"/>
      <c r="CK998" s="277"/>
      <c r="CL998" s="276"/>
      <c r="CM998" s="277"/>
      <c r="CN998" s="276"/>
      <c r="CO998" s="277"/>
      <c r="CP998" s="276"/>
      <c r="CQ998" s="277"/>
      <c r="CR998" s="276"/>
      <c r="CS998" s="276"/>
      <c r="CT998" s="277"/>
      <c r="CU998" s="276"/>
      <c r="CV998" s="276"/>
      <c r="CW998" s="277"/>
      <c r="CX998" s="276"/>
      <c r="CY998" s="276"/>
      <c r="CZ998" s="276"/>
      <c r="DA998" s="276"/>
      <c r="DB998" s="277"/>
      <c r="DC998" s="276"/>
      <c r="DD998" s="276"/>
      <c r="DE998" s="277"/>
      <c r="DF998" s="276"/>
      <c r="DG998" s="276"/>
      <c r="DH998" s="277"/>
      <c r="DI998" s="276"/>
      <c r="DJ998" s="276"/>
      <c r="DK998" s="276"/>
      <c r="DL998" s="276"/>
      <c r="DM998" s="277"/>
      <c r="DN998" s="276"/>
      <c r="DO998" s="276"/>
      <c r="DP998" s="277"/>
      <c r="DQ998" s="276"/>
      <c r="DR998" s="276"/>
      <c r="DS998" s="276"/>
      <c r="DT998" s="276"/>
      <c r="DU998" s="276"/>
      <c r="DV998" s="276"/>
      <c r="DW998" s="276"/>
      <c r="DX998" s="276"/>
      <c r="DY998" s="276"/>
      <c r="DZ998" s="276"/>
      <c r="EA998" s="276"/>
      <c r="EB998" s="276"/>
      <c r="EC998" s="276"/>
      <c r="ED998" s="276"/>
      <c r="EE998" s="276"/>
      <c r="EF998" s="276"/>
      <c r="EG998" s="276"/>
      <c r="EH998" s="276"/>
      <c r="EI998" s="276"/>
      <c r="EJ998" s="276"/>
      <c r="EK998" s="276"/>
      <c r="EL998" s="276"/>
      <c r="EM998" s="276"/>
      <c r="EN998" s="276"/>
      <c r="EO998" s="276"/>
      <c r="EP998" s="276"/>
      <c r="EQ998" s="276"/>
      <c r="ER998" s="276"/>
      <c r="ES998" s="276"/>
      <c r="ET998" s="276"/>
    </row>
    <row r="999" spans="41:150" x14ac:dyDescent="0.25">
      <c r="AO999" s="276"/>
      <c r="AP999" s="276"/>
      <c r="BS999" s="276"/>
      <c r="BT999" s="277"/>
      <c r="BU999" s="276"/>
      <c r="BV999" s="277"/>
      <c r="BW999" s="276"/>
      <c r="BX999" s="277"/>
      <c r="BY999" s="276"/>
      <c r="BZ999" s="276"/>
      <c r="CA999" s="277"/>
      <c r="CB999" s="276"/>
      <c r="CC999" s="276"/>
      <c r="CD999" s="276"/>
      <c r="CE999" s="276"/>
      <c r="CF999" s="276"/>
      <c r="CG999" s="276"/>
      <c r="CH999" s="276"/>
      <c r="CI999" s="277"/>
      <c r="CJ999" s="276"/>
      <c r="CK999" s="277"/>
      <c r="CL999" s="276"/>
      <c r="CM999" s="277"/>
      <c r="CN999" s="276"/>
      <c r="CO999" s="277"/>
      <c r="CP999" s="276"/>
      <c r="CQ999" s="277"/>
      <c r="CR999" s="276"/>
      <c r="CS999" s="276"/>
      <c r="CT999" s="277"/>
      <c r="CU999" s="276"/>
      <c r="CV999" s="276"/>
      <c r="CW999" s="277"/>
      <c r="CX999" s="276"/>
      <c r="CY999" s="276"/>
      <c r="CZ999" s="276"/>
      <c r="DA999" s="276"/>
      <c r="DB999" s="277"/>
      <c r="DC999" s="276"/>
      <c r="DD999" s="276"/>
      <c r="DE999" s="277"/>
      <c r="DF999" s="276"/>
      <c r="DG999" s="276"/>
      <c r="DH999" s="277"/>
      <c r="DI999" s="276"/>
      <c r="DJ999" s="276"/>
      <c r="DK999" s="276"/>
      <c r="DL999" s="276"/>
      <c r="DM999" s="277"/>
      <c r="DN999" s="276"/>
      <c r="DO999" s="276"/>
      <c r="DP999" s="277"/>
      <c r="DQ999" s="276"/>
      <c r="DR999" s="276"/>
      <c r="DS999" s="276"/>
      <c r="DT999" s="276"/>
      <c r="DU999" s="276"/>
      <c r="DV999" s="276"/>
      <c r="DW999" s="276"/>
      <c r="DX999" s="276"/>
      <c r="DY999" s="276"/>
      <c r="DZ999" s="276"/>
      <c r="EA999" s="276"/>
      <c r="EB999" s="276"/>
      <c r="EC999" s="276"/>
      <c r="ED999" s="276"/>
      <c r="EE999" s="276"/>
      <c r="EF999" s="276"/>
      <c r="EG999" s="276"/>
      <c r="EH999" s="276"/>
      <c r="EI999" s="276"/>
      <c r="EJ999" s="276"/>
      <c r="EK999" s="276"/>
      <c r="EL999" s="276"/>
      <c r="EM999" s="276"/>
      <c r="EN999" s="276"/>
      <c r="EO999" s="276"/>
      <c r="EP999" s="276"/>
      <c r="EQ999" s="276"/>
      <c r="ER999" s="276"/>
      <c r="ES999" s="276"/>
      <c r="ET999" s="276"/>
    </row>
    <row r="1000" spans="41:150" x14ac:dyDescent="0.25">
      <c r="AO1000" s="276"/>
      <c r="AP1000" s="276"/>
      <c r="BS1000" s="276"/>
      <c r="BT1000" s="277"/>
      <c r="BU1000" s="276"/>
      <c r="BV1000" s="277"/>
      <c r="BW1000" s="276"/>
      <c r="BX1000" s="277"/>
      <c r="BY1000" s="276"/>
      <c r="BZ1000" s="276"/>
      <c r="CA1000" s="277"/>
      <c r="CB1000" s="276"/>
      <c r="CC1000" s="276"/>
      <c r="CD1000" s="276"/>
      <c r="CE1000" s="276"/>
      <c r="CF1000" s="276"/>
      <c r="CG1000" s="276"/>
      <c r="CH1000" s="276"/>
      <c r="CI1000" s="277"/>
      <c r="CJ1000" s="276"/>
      <c r="CK1000" s="277"/>
      <c r="CL1000" s="276"/>
      <c r="CM1000" s="277"/>
      <c r="CN1000" s="276"/>
      <c r="CO1000" s="277"/>
      <c r="CP1000" s="276"/>
      <c r="CQ1000" s="277"/>
      <c r="CR1000" s="276"/>
      <c r="CS1000" s="276"/>
      <c r="CT1000" s="277"/>
      <c r="CU1000" s="276"/>
      <c r="CV1000" s="276"/>
      <c r="CW1000" s="277"/>
      <c r="CX1000" s="276"/>
      <c r="CY1000" s="276"/>
      <c r="CZ1000" s="276"/>
      <c r="DA1000" s="276"/>
      <c r="DB1000" s="277"/>
      <c r="DC1000" s="276"/>
      <c r="DD1000" s="276"/>
      <c r="DE1000" s="277"/>
      <c r="DF1000" s="276"/>
      <c r="DG1000" s="276"/>
      <c r="DH1000" s="277"/>
      <c r="DI1000" s="276"/>
      <c r="DJ1000" s="276"/>
      <c r="DK1000" s="276"/>
      <c r="DL1000" s="276"/>
      <c r="DM1000" s="277"/>
      <c r="DN1000" s="276"/>
      <c r="DO1000" s="276"/>
      <c r="DP1000" s="277"/>
      <c r="DQ1000" s="276"/>
      <c r="DR1000" s="276"/>
      <c r="DS1000" s="276"/>
      <c r="DT1000" s="276"/>
      <c r="DU1000" s="276"/>
      <c r="DV1000" s="276"/>
      <c r="DW1000" s="276"/>
      <c r="DX1000" s="276"/>
      <c r="DY1000" s="276"/>
      <c r="DZ1000" s="276"/>
      <c r="EA1000" s="276"/>
      <c r="EB1000" s="276"/>
      <c r="EC1000" s="276"/>
      <c r="ED1000" s="276"/>
      <c r="EE1000" s="276"/>
      <c r="EF1000" s="276"/>
      <c r="EG1000" s="276"/>
      <c r="EH1000" s="276"/>
      <c r="EI1000" s="276"/>
      <c r="EJ1000" s="276"/>
      <c r="EK1000" s="276"/>
      <c r="EL1000" s="276"/>
      <c r="EM1000" s="276"/>
      <c r="EN1000" s="276"/>
      <c r="EO1000" s="276"/>
      <c r="EP1000" s="276"/>
      <c r="EQ1000" s="276"/>
      <c r="ER1000" s="276"/>
      <c r="ES1000" s="276"/>
      <c r="ET1000" s="276"/>
    </row>
    <row r="1001" spans="41:150" x14ac:dyDescent="0.25">
      <c r="AO1001" s="276"/>
      <c r="AP1001" s="276"/>
      <c r="BS1001" s="276"/>
      <c r="BT1001" s="277"/>
      <c r="BU1001" s="276"/>
      <c r="BV1001" s="277"/>
      <c r="BW1001" s="276"/>
      <c r="BX1001" s="277"/>
      <c r="BY1001" s="276"/>
      <c r="BZ1001" s="276"/>
      <c r="CA1001" s="277"/>
      <c r="CB1001" s="276"/>
      <c r="CC1001" s="276"/>
      <c r="CD1001" s="276"/>
      <c r="CE1001" s="276"/>
      <c r="CF1001" s="276"/>
      <c r="CG1001" s="276"/>
      <c r="CH1001" s="276"/>
      <c r="CI1001" s="277"/>
      <c r="CJ1001" s="276"/>
      <c r="CK1001" s="277"/>
      <c r="CL1001" s="276"/>
      <c r="CM1001" s="277"/>
      <c r="CN1001" s="276"/>
      <c r="CO1001" s="277"/>
      <c r="CP1001" s="276"/>
      <c r="CQ1001" s="277"/>
      <c r="CR1001" s="276"/>
      <c r="CS1001" s="276"/>
      <c r="CT1001" s="277"/>
      <c r="CU1001" s="276"/>
      <c r="CV1001" s="276"/>
      <c r="CW1001" s="277"/>
      <c r="CX1001" s="276"/>
      <c r="CY1001" s="276"/>
      <c r="CZ1001" s="276"/>
      <c r="DA1001" s="276"/>
      <c r="DB1001" s="277"/>
      <c r="DC1001" s="276"/>
      <c r="DD1001" s="276"/>
      <c r="DE1001" s="277"/>
      <c r="DF1001" s="276"/>
      <c r="DG1001" s="276"/>
      <c r="DH1001" s="277"/>
      <c r="DI1001" s="276"/>
      <c r="DJ1001" s="276"/>
      <c r="DK1001" s="276"/>
      <c r="DL1001" s="276"/>
      <c r="DM1001" s="277"/>
      <c r="DN1001" s="276"/>
      <c r="DO1001" s="276"/>
      <c r="DP1001" s="277"/>
      <c r="DQ1001" s="276"/>
      <c r="DR1001" s="276"/>
      <c r="DS1001" s="276"/>
      <c r="DT1001" s="276"/>
      <c r="DU1001" s="276"/>
      <c r="DV1001" s="276"/>
      <c r="DW1001" s="276"/>
      <c r="DX1001" s="276"/>
      <c r="DY1001" s="276"/>
      <c r="DZ1001" s="276"/>
      <c r="EA1001" s="276"/>
      <c r="EB1001" s="276"/>
      <c r="EC1001" s="276"/>
      <c r="ED1001" s="276"/>
      <c r="EE1001" s="276"/>
      <c r="EF1001" s="276"/>
      <c r="EG1001" s="276"/>
      <c r="EH1001" s="276"/>
      <c r="EI1001" s="276"/>
      <c r="EJ1001" s="276"/>
      <c r="EK1001" s="276"/>
      <c r="EL1001" s="276"/>
      <c r="EM1001" s="276"/>
      <c r="EN1001" s="276"/>
      <c r="EO1001" s="276"/>
      <c r="EP1001" s="276"/>
      <c r="EQ1001" s="276"/>
      <c r="ER1001" s="276"/>
      <c r="ES1001" s="276"/>
      <c r="ET1001" s="276"/>
    </row>
    <row r="1002" spans="41:150" x14ac:dyDescent="0.25">
      <c r="AO1002" s="276"/>
      <c r="AP1002" s="276"/>
      <c r="BS1002" s="276"/>
      <c r="BT1002" s="277"/>
      <c r="BU1002" s="276"/>
      <c r="BV1002" s="277"/>
      <c r="BW1002" s="276"/>
      <c r="BX1002" s="277"/>
      <c r="BY1002" s="276"/>
      <c r="BZ1002" s="276"/>
      <c r="CA1002" s="277"/>
      <c r="CB1002" s="276"/>
      <c r="CC1002" s="276"/>
      <c r="CD1002" s="276"/>
      <c r="CE1002" s="276"/>
      <c r="CF1002" s="276"/>
      <c r="CG1002" s="276"/>
      <c r="CH1002" s="276"/>
      <c r="CI1002" s="277"/>
      <c r="CJ1002" s="276"/>
      <c r="CK1002" s="277"/>
      <c r="CL1002" s="276"/>
      <c r="CM1002" s="277"/>
      <c r="CN1002" s="276"/>
      <c r="CO1002" s="277"/>
      <c r="CP1002" s="276"/>
      <c r="CQ1002" s="277"/>
      <c r="CR1002" s="276"/>
      <c r="CS1002" s="276"/>
      <c r="CT1002" s="277"/>
      <c r="CU1002" s="276"/>
      <c r="CV1002" s="276"/>
      <c r="CW1002" s="277"/>
      <c r="CX1002" s="276"/>
      <c r="CY1002" s="276"/>
      <c r="CZ1002" s="276"/>
      <c r="DA1002" s="276"/>
      <c r="DB1002" s="277"/>
      <c r="DC1002" s="276"/>
      <c r="DD1002" s="276"/>
      <c r="DE1002" s="277"/>
      <c r="DF1002" s="276"/>
      <c r="DG1002" s="276"/>
      <c r="DH1002" s="277"/>
      <c r="DI1002" s="276"/>
      <c r="DJ1002" s="276"/>
      <c r="DK1002" s="276"/>
      <c r="DL1002" s="276"/>
      <c r="DM1002" s="277"/>
      <c r="DN1002" s="276"/>
      <c r="DO1002" s="276"/>
      <c r="DP1002" s="277"/>
      <c r="DQ1002" s="276"/>
      <c r="DR1002" s="276"/>
      <c r="DS1002" s="276"/>
      <c r="DT1002" s="276"/>
      <c r="DU1002" s="276"/>
      <c r="DV1002" s="276"/>
      <c r="DW1002" s="276"/>
      <c r="DX1002" s="276"/>
      <c r="DY1002" s="276"/>
      <c r="DZ1002" s="276"/>
      <c r="EA1002" s="276"/>
      <c r="EB1002" s="276"/>
      <c r="EC1002" s="276"/>
      <c r="ED1002" s="276"/>
      <c r="EE1002" s="276"/>
      <c r="EF1002" s="276"/>
      <c r="EG1002" s="276"/>
      <c r="EH1002" s="276"/>
      <c r="EI1002" s="276"/>
      <c r="EJ1002" s="276"/>
      <c r="EK1002" s="276"/>
      <c r="EL1002" s="276"/>
      <c r="EM1002" s="276"/>
      <c r="EN1002" s="276"/>
      <c r="EO1002" s="276"/>
      <c r="EP1002" s="276"/>
      <c r="EQ1002" s="276"/>
      <c r="ER1002" s="276"/>
      <c r="ES1002" s="276"/>
      <c r="ET1002" s="276"/>
    </row>
    <row r="1003" spans="41:150" x14ac:dyDescent="0.25">
      <c r="AO1003" s="276"/>
      <c r="AP1003" s="276"/>
      <c r="BS1003" s="276"/>
      <c r="BT1003" s="277"/>
      <c r="BU1003" s="276"/>
      <c r="BV1003" s="277"/>
      <c r="BW1003" s="276"/>
      <c r="BX1003" s="277"/>
      <c r="BY1003" s="276"/>
      <c r="BZ1003" s="276"/>
      <c r="CA1003" s="277"/>
      <c r="CB1003" s="276"/>
      <c r="CC1003" s="276"/>
      <c r="CD1003" s="276"/>
      <c r="CE1003" s="276"/>
      <c r="CF1003" s="276"/>
      <c r="CG1003" s="276"/>
      <c r="CH1003" s="276"/>
      <c r="CI1003" s="277"/>
      <c r="CJ1003" s="276"/>
      <c r="CK1003" s="277"/>
      <c r="CL1003" s="276"/>
      <c r="CM1003" s="277"/>
      <c r="CN1003" s="276"/>
      <c r="CO1003" s="277"/>
      <c r="CP1003" s="276"/>
      <c r="CQ1003" s="277"/>
      <c r="CR1003" s="276"/>
      <c r="CS1003" s="276"/>
      <c r="CT1003" s="277"/>
      <c r="CU1003" s="276"/>
      <c r="CV1003" s="276"/>
      <c r="CW1003" s="277"/>
      <c r="CX1003" s="276"/>
      <c r="CY1003" s="276"/>
      <c r="CZ1003" s="276"/>
      <c r="DA1003" s="276"/>
      <c r="DB1003" s="277"/>
      <c r="DC1003" s="276"/>
      <c r="DD1003" s="276"/>
      <c r="DE1003" s="277"/>
      <c r="DF1003" s="276"/>
      <c r="DG1003" s="276"/>
      <c r="DH1003" s="277"/>
      <c r="DI1003" s="276"/>
      <c r="DJ1003" s="276"/>
      <c r="DK1003" s="276"/>
      <c r="DL1003" s="276"/>
      <c r="DM1003" s="277"/>
      <c r="DN1003" s="276"/>
      <c r="DO1003" s="276"/>
      <c r="DP1003" s="277"/>
      <c r="DQ1003" s="276"/>
      <c r="DR1003" s="276"/>
      <c r="DS1003" s="276"/>
      <c r="DT1003" s="276"/>
      <c r="DU1003" s="276"/>
      <c r="DV1003" s="276"/>
      <c r="DW1003" s="276"/>
      <c r="DX1003" s="276"/>
      <c r="DY1003" s="276"/>
      <c r="DZ1003" s="276"/>
      <c r="EA1003" s="276"/>
      <c r="EB1003" s="276"/>
      <c r="EC1003" s="276"/>
      <c r="ED1003" s="276"/>
      <c r="EE1003" s="276"/>
      <c r="EF1003" s="276"/>
      <c r="EG1003" s="276"/>
      <c r="EH1003" s="276"/>
      <c r="EI1003" s="276"/>
      <c r="EJ1003" s="276"/>
      <c r="EK1003" s="276"/>
      <c r="EL1003" s="276"/>
      <c r="EM1003" s="276"/>
      <c r="EN1003" s="276"/>
      <c r="EO1003" s="276"/>
      <c r="EP1003" s="276"/>
      <c r="EQ1003" s="276"/>
      <c r="ER1003" s="276"/>
      <c r="ES1003" s="276"/>
      <c r="ET1003" s="276"/>
    </row>
    <row r="1004" spans="41:150" x14ac:dyDescent="0.25">
      <c r="AO1004" s="276"/>
      <c r="AP1004" s="276"/>
      <c r="BS1004" s="276"/>
      <c r="BT1004" s="277"/>
      <c r="BU1004" s="276"/>
      <c r="BV1004" s="277"/>
      <c r="BW1004" s="276"/>
      <c r="BX1004" s="277"/>
      <c r="BY1004" s="276"/>
      <c r="BZ1004" s="276"/>
      <c r="CA1004" s="277"/>
      <c r="CB1004" s="276"/>
      <c r="CC1004" s="276"/>
      <c r="CD1004" s="276"/>
      <c r="CE1004" s="276"/>
      <c r="CF1004" s="276"/>
      <c r="CG1004" s="276"/>
      <c r="CH1004" s="276"/>
      <c r="CI1004" s="277"/>
      <c r="CJ1004" s="276"/>
      <c r="CK1004" s="277"/>
      <c r="CL1004" s="276"/>
      <c r="CM1004" s="277"/>
      <c r="CN1004" s="276"/>
      <c r="CO1004" s="277"/>
      <c r="CP1004" s="276"/>
      <c r="CQ1004" s="277"/>
      <c r="CR1004" s="276"/>
      <c r="CS1004" s="276"/>
      <c r="CT1004" s="277"/>
      <c r="CU1004" s="276"/>
      <c r="CV1004" s="276"/>
      <c r="CW1004" s="277"/>
      <c r="CX1004" s="276"/>
      <c r="CY1004" s="276"/>
      <c r="CZ1004" s="276"/>
      <c r="DA1004" s="276"/>
      <c r="DB1004" s="277"/>
      <c r="DC1004" s="276"/>
      <c r="DD1004" s="276"/>
      <c r="DE1004" s="277"/>
      <c r="DF1004" s="276"/>
      <c r="DG1004" s="276"/>
      <c r="DH1004" s="277"/>
      <c r="DI1004" s="276"/>
      <c r="DJ1004" s="276"/>
      <c r="DK1004" s="276"/>
      <c r="DL1004" s="276"/>
      <c r="DM1004" s="277"/>
      <c r="DN1004" s="276"/>
      <c r="DO1004" s="276"/>
      <c r="DP1004" s="277"/>
      <c r="DQ1004" s="276"/>
      <c r="DR1004" s="276"/>
      <c r="DS1004" s="276"/>
      <c r="DT1004" s="276"/>
      <c r="DU1004" s="276"/>
      <c r="DV1004" s="276"/>
      <c r="DW1004" s="276"/>
      <c r="DX1004" s="276"/>
      <c r="DY1004" s="276"/>
      <c r="DZ1004" s="276"/>
      <c r="EA1004" s="276"/>
      <c r="EB1004" s="276"/>
      <c r="EC1004" s="276"/>
      <c r="ED1004" s="276"/>
      <c r="EE1004" s="276"/>
      <c r="EF1004" s="276"/>
      <c r="EG1004" s="276"/>
      <c r="EH1004" s="276"/>
      <c r="EI1004" s="276"/>
      <c r="EJ1004" s="276"/>
      <c r="EK1004" s="276"/>
      <c r="EL1004" s="276"/>
      <c r="EM1004" s="276"/>
      <c r="EN1004" s="276"/>
      <c r="EO1004" s="276"/>
      <c r="EP1004" s="276"/>
      <c r="EQ1004" s="276"/>
      <c r="ER1004" s="276"/>
      <c r="ES1004" s="276"/>
      <c r="ET1004" s="276"/>
    </row>
    <row r="1005" spans="41:150" x14ac:dyDescent="0.25">
      <c r="AO1005" s="276"/>
      <c r="AP1005" s="276"/>
      <c r="BS1005" s="276"/>
      <c r="BT1005" s="277"/>
      <c r="BU1005" s="276"/>
      <c r="BV1005" s="277"/>
      <c r="BW1005" s="276"/>
      <c r="BX1005" s="277"/>
      <c r="BY1005" s="276"/>
      <c r="BZ1005" s="276"/>
      <c r="CA1005" s="277"/>
      <c r="CB1005" s="276"/>
      <c r="CC1005" s="276"/>
      <c r="CD1005" s="276"/>
      <c r="CE1005" s="276"/>
      <c r="CF1005" s="276"/>
      <c r="CG1005" s="276"/>
      <c r="CH1005" s="276"/>
      <c r="CI1005" s="277"/>
      <c r="CJ1005" s="276"/>
      <c r="CK1005" s="277"/>
      <c r="CL1005" s="276"/>
      <c r="CM1005" s="277"/>
      <c r="CN1005" s="276"/>
      <c r="CO1005" s="277"/>
      <c r="CP1005" s="276"/>
      <c r="CQ1005" s="277"/>
      <c r="CR1005" s="276"/>
      <c r="CS1005" s="276"/>
      <c r="CT1005" s="277"/>
      <c r="CU1005" s="276"/>
      <c r="CV1005" s="276"/>
      <c r="CW1005" s="277"/>
      <c r="CX1005" s="276"/>
      <c r="CY1005" s="276"/>
      <c r="CZ1005" s="276"/>
      <c r="DA1005" s="276"/>
      <c r="DB1005" s="277"/>
      <c r="DC1005" s="276"/>
      <c r="DD1005" s="276"/>
      <c r="DE1005" s="277"/>
      <c r="DF1005" s="276"/>
      <c r="DG1005" s="276"/>
      <c r="DH1005" s="277"/>
      <c r="DI1005" s="276"/>
      <c r="DJ1005" s="276"/>
      <c r="DK1005" s="276"/>
      <c r="DL1005" s="276"/>
      <c r="DM1005" s="277"/>
      <c r="DN1005" s="276"/>
      <c r="DO1005" s="276"/>
      <c r="DP1005" s="277"/>
      <c r="DQ1005" s="276"/>
      <c r="DR1005" s="276"/>
      <c r="DS1005" s="276"/>
      <c r="DT1005" s="276"/>
      <c r="DU1005" s="276"/>
      <c r="DV1005" s="276"/>
      <c r="DW1005" s="276"/>
      <c r="DX1005" s="276"/>
      <c r="DY1005" s="276"/>
      <c r="DZ1005" s="276"/>
      <c r="EA1005" s="276"/>
      <c r="EB1005" s="276"/>
      <c r="EC1005" s="276"/>
      <c r="ED1005" s="276"/>
      <c r="EE1005" s="276"/>
      <c r="EF1005" s="276"/>
      <c r="EG1005" s="276"/>
      <c r="EH1005" s="276"/>
      <c r="EI1005" s="276"/>
      <c r="EJ1005" s="276"/>
      <c r="EK1005" s="276"/>
      <c r="EL1005" s="276"/>
      <c r="EM1005" s="276"/>
      <c r="EN1005" s="276"/>
      <c r="EO1005" s="276"/>
      <c r="EP1005" s="276"/>
      <c r="EQ1005" s="276"/>
      <c r="ER1005" s="276"/>
      <c r="ES1005" s="276"/>
      <c r="ET1005" s="276"/>
    </row>
    <row r="1006" spans="41:150" x14ac:dyDescent="0.25">
      <c r="AO1006" s="276"/>
      <c r="AP1006" s="276"/>
      <c r="BS1006" s="276"/>
      <c r="BT1006" s="277"/>
      <c r="BU1006" s="276"/>
      <c r="BV1006" s="277"/>
      <c r="BW1006" s="276"/>
      <c r="BX1006" s="277"/>
      <c r="BY1006" s="276"/>
      <c r="BZ1006" s="276"/>
      <c r="CA1006" s="277"/>
      <c r="CB1006" s="276"/>
      <c r="CC1006" s="276"/>
      <c r="CD1006" s="276"/>
      <c r="CE1006" s="276"/>
      <c r="CF1006" s="276"/>
      <c r="CG1006" s="276"/>
      <c r="CH1006" s="276"/>
      <c r="CI1006" s="277"/>
      <c r="CJ1006" s="276"/>
      <c r="CK1006" s="277"/>
      <c r="CL1006" s="276"/>
      <c r="CM1006" s="277"/>
      <c r="CN1006" s="276"/>
      <c r="CO1006" s="277"/>
      <c r="CP1006" s="276"/>
      <c r="CQ1006" s="277"/>
      <c r="CR1006" s="276"/>
      <c r="CS1006" s="276"/>
      <c r="CT1006" s="277"/>
      <c r="CU1006" s="276"/>
      <c r="CV1006" s="276"/>
      <c r="CW1006" s="277"/>
      <c r="CX1006" s="276"/>
      <c r="CY1006" s="276"/>
      <c r="CZ1006" s="276"/>
      <c r="DA1006" s="276"/>
      <c r="DB1006" s="277"/>
      <c r="DC1006" s="276"/>
      <c r="DD1006" s="276"/>
      <c r="DE1006" s="277"/>
      <c r="DF1006" s="276"/>
      <c r="DG1006" s="276"/>
      <c r="DH1006" s="277"/>
      <c r="DI1006" s="276"/>
      <c r="DJ1006" s="276"/>
      <c r="DK1006" s="276"/>
      <c r="DL1006" s="276"/>
      <c r="DM1006" s="277"/>
      <c r="DN1006" s="276"/>
      <c r="DO1006" s="276"/>
      <c r="DP1006" s="277"/>
      <c r="DQ1006" s="276"/>
      <c r="DR1006" s="276"/>
      <c r="DS1006" s="276"/>
      <c r="DT1006" s="276"/>
      <c r="DU1006" s="276"/>
      <c r="DV1006" s="276"/>
      <c r="DW1006" s="276"/>
      <c r="DX1006" s="276"/>
      <c r="DY1006" s="276"/>
      <c r="DZ1006" s="276"/>
      <c r="EA1006" s="276"/>
      <c r="EB1006" s="276"/>
      <c r="EC1006" s="276"/>
      <c r="ED1006" s="276"/>
      <c r="EE1006" s="276"/>
      <c r="EF1006" s="276"/>
      <c r="EG1006" s="276"/>
      <c r="EH1006" s="276"/>
      <c r="EI1006" s="276"/>
      <c r="EJ1006" s="276"/>
      <c r="EK1006" s="276"/>
      <c r="EL1006" s="276"/>
      <c r="EM1006" s="276"/>
      <c r="EN1006" s="276"/>
      <c r="EO1006" s="276"/>
      <c r="EP1006" s="276"/>
      <c r="EQ1006" s="276"/>
      <c r="ER1006" s="276"/>
      <c r="ES1006" s="276"/>
      <c r="ET1006" s="276"/>
    </row>
    <row r="1007" spans="41:150" x14ac:dyDescent="0.25">
      <c r="AO1007" s="276"/>
      <c r="AP1007" s="276"/>
      <c r="BS1007" s="276"/>
      <c r="BT1007" s="277"/>
      <c r="BU1007" s="276"/>
      <c r="BV1007" s="277"/>
      <c r="BW1007" s="276"/>
      <c r="BX1007" s="277"/>
      <c r="BY1007" s="276"/>
      <c r="BZ1007" s="276"/>
      <c r="CA1007" s="277"/>
      <c r="CB1007" s="276"/>
      <c r="CC1007" s="276"/>
      <c r="CD1007" s="276"/>
      <c r="CE1007" s="276"/>
      <c r="CF1007" s="276"/>
      <c r="CG1007" s="276"/>
      <c r="CH1007" s="276"/>
      <c r="CI1007" s="277"/>
      <c r="CJ1007" s="276"/>
      <c r="CK1007" s="277"/>
      <c r="CL1007" s="276"/>
      <c r="CM1007" s="277"/>
      <c r="CN1007" s="276"/>
      <c r="CO1007" s="277"/>
      <c r="CP1007" s="276"/>
      <c r="CQ1007" s="277"/>
      <c r="CR1007" s="276"/>
      <c r="CS1007" s="276"/>
      <c r="CT1007" s="277"/>
      <c r="CU1007" s="276"/>
      <c r="CV1007" s="276"/>
      <c r="CW1007" s="277"/>
      <c r="CX1007" s="276"/>
      <c r="CY1007" s="276"/>
      <c r="CZ1007" s="276"/>
      <c r="DA1007" s="276"/>
      <c r="DB1007" s="277"/>
      <c r="DC1007" s="276"/>
      <c r="DD1007" s="276"/>
      <c r="DE1007" s="277"/>
      <c r="DF1007" s="276"/>
      <c r="DG1007" s="276"/>
      <c r="DH1007" s="277"/>
      <c r="DI1007" s="276"/>
      <c r="DJ1007" s="276"/>
      <c r="DK1007" s="276"/>
      <c r="DL1007" s="276"/>
      <c r="DM1007" s="277"/>
      <c r="DN1007" s="276"/>
      <c r="DO1007" s="276"/>
      <c r="DP1007" s="277"/>
      <c r="DQ1007" s="276"/>
      <c r="DR1007" s="276"/>
      <c r="DS1007" s="276"/>
      <c r="DT1007" s="276"/>
      <c r="DU1007" s="276"/>
      <c r="DV1007" s="276"/>
      <c r="DW1007" s="276"/>
      <c r="DX1007" s="276"/>
      <c r="DY1007" s="276"/>
      <c r="DZ1007" s="276"/>
      <c r="EA1007" s="276"/>
      <c r="EB1007" s="276"/>
      <c r="EC1007" s="276"/>
      <c r="ED1007" s="276"/>
      <c r="EE1007" s="276"/>
      <c r="EF1007" s="276"/>
      <c r="EG1007" s="276"/>
      <c r="EH1007" s="276"/>
      <c r="EI1007" s="276"/>
      <c r="EJ1007" s="276"/>
      <c r="EK1007" s="276"/>
      <c r="EL1007" s="276"/>
      <c r="EM1007" s="276"/>
      <c r="EN1007" s="276"/>
      <c r="EO1007" s="276"/>
      <c r="EP1007" s="276"/>
      <c r="EQ1007" s="276"/>
      <c r="ER1007" s="276"/>
      <c r="ES1007" s="276"/>
      <c r="ET1007" s="276"/>
    </row>
    <row r="1008" spans="41:150" x14ac:dyDescent="0.25">
      <c r="AO1008" s="276"/>
      <c r="AP1008" s="276"/>
      <c r="BS1008" s="276"/>
      <c r="BT1008" s="277"/>
      <c r="BU1008" s="276"/>
      <c r="BV1008" s="277"/>
      <c r="BW1008" s="276"/>
      <c r="BX1008" s="277"/>
      <c r="BY1008" s="276"/>
      <c r="BZ1008" s="276"/>
      <c r="CA1008" s="277"/>
      <c r="CB1008" s="276"/>
      <c r="CC1008" s="276"/>
      <c r="CD1008" s="276"/>
      <c r="CE1008" s="276"/>
      <c r="CF1008" s="276"/>
      <c r="CG1008" s="276"/>
      <c r="CH1008" s="276"/>
      <c r="CI1008" s="277"/>
      <c r="CJ1008" s="276"/>
      <c r="CK1008" s="277"/>
      <c r="CL1008" s="276"/>
      <c r="CM1008" s="277"/>
      <c r="CN1008" s="276"/>
      <c r="CO1008" s="277"/>
      <c r="CP1008" s="276"/>
      <c r="CQ1008" s="277"/>
      <c r="CR1008" s="276"/>
      <c r="CS1008" s="276"/>
      <c r="CT1008" s="277"/>
      <c r="CU1008" s="276"/>
      <c r="CV1008" s="276"/>
      <c r="CW1008" s="277"/>
      <c r="CX1008" s="276"/>
      <c r="CY1008" s="276"/>
      <c r="CZ1008" s="276"/>
      <c r="DA1008" s="276"/>
      <c r="DB1008" s="277"/>
      <c r="DC1008" s="276"/>
      <c r="DD1008" s="276"/>
      <c r="DE1008" s="277"/>
      <c r="DF1008" s="276"/>
      <c r="DG1008" s="276"/>
      <c r="DH1008" s="277"/>
      <c r="DI1008" s="276"/>
      <c r="DJ1008" s="276"/>
      <c r="DK1008" s="276"/>
      <c r="DL1008" s="276"/>
      <c r="DM1008" s="277"/>
      <c r="DN1008" s="276"/>
      <c r="DO1008" s="276"/>
      <c r="DP1008" s="277"/>
      <c r="DQ1008" s="276"/>
      <c r="DR1008" s="276"/>
      <c r="DS1008" s="276"/>
      <c r="DT1008" s="276"/>
      <c r="DU1008" s="276"/>
      <c r="DV1008" s="276"/>
      <c r="DW1008" s="276"/>
      <c r="DX1008" s="276"/>
      <c r="DY1008" s="276"/>
      <c r="DZ1008" s="276"/>
      <c r="EA1008" s="276"/>
      <c r="EB1008" s="276"/>
      <c r="EC1008" s="276"/>
      <c r="ED1008" s="276"/>
      <c r="EE1008" s="276"/>
      <c r="EF1008" s="276"/>
      <c r="EG1008" s="276"/>
      <c r="EH1008" s="276"/>
      <c r="EI1008" s="276"/>
      <c r="EJ1008" s="276"/>
      <c r="EK1008" s="276"/>
      <c r="EL1008" s="276"/>
      <c r="EM1008" s="276"/>
      <c r="EN1008" s="276"/>
      <c r="EO1008" s="276"/>
      <c r="EP1008" s="276"/>
      <c r="EQ1008" s="276"/>
      <c r="ER1008" s="276"/>
      <c r="ES1008" s="276"/>
      <c r="ET1008" s="276"/>
    </row>
    <row r="1009" spans="41:150" x14ac:dyDescent="0.25">
      <c r="AO1009" s="276"/>
      <c r="AP1009" s="276"/>
      <c r="BS1009" s="276"/>
      <c r="BT1009" s="277"/>
      <c r="BU1009" s="276"/>
      <c r="BV1009" s="277"/>
      <c r="BW1009" s="276"/>
      <c r="BX1009" s="277"/>
      <c r="BY1009" s="276"/>
      <c r="BZ1009" s="276"/>
      <c r="CA1009" s="277"/>
      <c r="CB1009" s="276"/>
      <c r="CC1009" s="276"/>
      <c r="CD1009" s="276"/>
      <c r="CE1009" s="276"/>
      <c r="CF1009" s="276"/>
      <c r="CG1009" s="276"/>
      <c r="CH1009" s="276"/>
      <c r="CI1009" s="277"/>
      <c r="CJ1009" s="276"/>
      <c r="CK1009" s="277"/>
      <c r="CL1009" s="276"/>
      <c r="CM1009" s="277"/>
      <c r="CN1009" s="276"/>
      <c r="CO1009" s="277"/>
      <c r="CP1009" s="276"/>
      <c r="CQ1009" s="277"/>
      <c r="CR1009" s="276"/>
      <c r="CS1009" s="276"/>
      <c r="CT1009" s="277"/>
      <c r="CU1009" s="276"/>
      <c r="CV1009" s="276"/>
      <c r="CW1009" s="277"/>
      <c r="CX1009" s="276"/>
      <c r="CY1009" s="276"/>
      <c r="CZ1009" s="276"/>
      <c r="DA1009" s="276"/>
      <c r="DB1009" s="277"/>
      <c r="DC1009" s="276"/>
      <c r="DD1009" s="276"/>
      <c r="DE1009" s="277"/>
      <c r="DF1009" s="276"/>
      <c r="DG1009" s="276"/>
      <c r="DH1009" s="277"/>
      <c r="DI1009" s="276"/>
      <c r="DJ1009" s="276"/>
      <c r="DK1009" s="276"/>
      <c r="DL1009" s="276"/>
      <c r="DM1009" s="277"/>
      <c r="DN1009" s="276"/>
      <c r="DO1009" s="276"/>
      <c r="DP1009" s="277"/>
      <c r="DQ1009" s="276"/>
      <c r="DR1009" s="276"/>
      <c r="DS1009" s="276"/>
      <c r="DT1009" s="276"/>
      <c r="DU1009" s="276"/>
      <c r="DV1009" s="276"/>
      <c r="DW1009" s="276"/>
      <c r="DX1009" s="276"/>
      <c r="DY1009" s="276"/>
      <c r="DZ1009" s="276"/>
      <c r="EA1009" s="276"/>
      <c r="EB1009" s="276"/>
      <c r="EC1009" s="276"/>
      <c r="ED1009" s="276"/>
      <c r="EE1009" s="276"/>
      <c r="EF1009" s="276"/>
      <c r="EG1009" s="276"/>
      <c r="EH1009" s="276"/>
      <c r="EI1009" s="276"/>
      <c r="EJ1009" s="276"/>
      <c r="EK1009" s="276"/>
      <c r="EL1009" s="276"/>
      <c r="EM1009" s="276"/>
      <c r="EN1009" s="276"/>
      <c r="EO1009" s="276"/>
      <c r="EP1009" s="276"/>
      <c r="EQ1009" s="276"/>
      <c r="ER1009" s="276"/>
      <c r="ES1009" s="276"/>
      <c r="ET1009" s="276"/>
    </row>
    <row r="1010" spans="41:150" x14ac:dyDescent="0.25">
      <c r="AO1010" s="276"/>
      <c r="AP1010" s="276"/>
      <c r="BS1010" s="276"/>
      <c r="BT1010" s="277"/>
      <c r="BU1010" s="276"/>
      <c r="BV1010" s="277"/>
      <c r="BW1010" s="276"/>
      <c r="BX1010" s="277"/>
      <c r="BY1010" s="276"/>
      <c r="BZ1010" s="276"/>
      <c r="CA1010" s="277"/>
      <c r="CB1010" s="276"/>
      <c r="CC1010" s="276"/>
      <c r="CD1010" s="276"/>
      <c r="CE1010" s="276"/>
      <c r="CF1010" s="276"/>
      <c r="CG1010" s="276"/>
      <c r="CH1010" s="276"/>
      <c r="CI1010" s="277"/>
      <c r="CJ1010" s="276"/>
      <c r="CK1010" s="277"/>
      <c r="CL1010" s="276"/>
      <c r="CM1010" s="277"/>
      <c r="CN1010" s="276"/>
      <c r="CO1010" s="277"/>
      <c r="CP1010" s="276"/>
      <c r="CQ1010" s="277"/>
      <c r="CR1010" s="276"/>
      <c r="CS1010" s="276"/>
      <c r="CT1010" s="277"/>
      <c r="CU1010" s="276"/>
      <c r="CV1010" s="276"/>
      <c r="CW1010" s="277"/>
      <c r="CX1010" s="276"/>
      <c r="CY1010" s="276"/>
      <c r="CZ1010" s="276"/>
      <c r="DA1010" s="276"/>
      <c r="DB1010" s="277"/>
      <c r="DC1010" s="276"/>
      <c r="DD1010" s="276"/>
      <c r="DE1010" s="277"/>
      <c r="DF1010" s="276"/>
      <c r="DG1010" s="276"/>
      <c r="DH1010" s="277"/>
      <c r="DI1010" s="276"/>
      <c r="DJ1010" s="276"/>
      <c r="DK1010" s="276"/>
      <c r="DL1010" s="276"/>
      <c r="DM1010" s="277"/>
      <c r="DN1010" s="276"/>
      <c r="DO1010" s="276"/>
      <c r="DP1010" s="277"/>
      <c r="DQ1010" s="276"/>
      <c r="DR1010" s="276"/>
      <c r="DS1010" s="276"/>
      <c r="DT1010" s="276"/>
      <c r="DU1010" s="276"/>
      <c r="DV1010" s="276"/>
      <c r="DW1010" s="276"/>
      <c r="DX1010" s="276"/>
      <c r="DY1010" s="276"/>
      <c r="DZ1010" s="276"/>
      <c r="EA1010" s="276"/>
      <c r="EB1010" s="276"/>
      <c r="EC1010" s="276"/>
      <c r="ED1010" s="276"/>
      <c r="EE1010" s="276"/>
      <c r="EF1010" s="276"/>
      <c r="EG1010" s="276"/>
      <c r="EH1010" s="276"/>
      <c r="EI1010" s="276"/>
      <c r="EJ1010" s="276"/>
      <c r="EK1010" s="276"/>
      <c r="EL1010" s="276"/>
      <c r="EM1010" s="276"/>
      <c r="EN1010" s="276"/>
      <c r="EO1010" s="276"/>
      <c r="EP1010" s="276"/>
      <c r="EQ1010" s="276"/>
      <c r="ER1010" s="276"/>
      <c r="ES1010" s="276"/>
      <c r="ET1010" s="276"/>
    </row>
    <row r="1011" spans="41:150" x14ac:dyDescent="0.25">
      <c r="AO1011" s="276"/>
      <c r="AP1011" s="276"/>
      <c r="BS1011" s="276"/>
      <c r="BT1011" s="277"/>
      <c r="BU1011" s="276"/>
      <c r="BV1011" s="277"/>
      <c r="BW1011" s="276"/>
      <c r="BX1011" s="277"/>
      <c r="BY1011" s="276"/>
      <c r="BZ1011" s="276"/>
      <c r="CA1011" s="277"/>
      <c r="CB1011" s="276"/>
      <c r="CC1011" s="276"/>
      <c r="CD1011" s="276"/>
      <c r="CE1011" s="276"/>
      <c r="CF1011" s="276"/>
      <c r="CG1011" s="276"/>
      <c r="CH1011" s="276"/>
      <c r="CI1011" s="277"/>
      <c r="CJ1011" s="276"/>
      <c r="CK1011" s="277"/>
      <c r="CL1011" s="276"/>
      <c r="CM1011" s="277"/>
      <c r="CN1011" s="276"/>
      <c r="CO1011" s="277"/>
      <c r="CP1011" s="276"/>
      <c r="CQ1011" s="277"/>
      <c r="CR1011" s="276"/>
      <c r="CS1011" s="276"/>
      <c r="CT1011" s="277"/>
      <c r="CU1011" s="276"/>
      <c r="CV1011" s="276"/>
      <c r="CW1011" s="277"/>
      <c r="CX1011" s="276"/>
      <c r="CY1011" s="276"/>
      <c r="CZ1011" s="276"/>
      <c r="DA1011" s="276"/>
      <c r="DB1011" s="277"/>
      <c r="DC1011" s="276"/>
      <c r="DD1011" s="276"/>
      <c r="DE1011" s="277"/>
      <c r="DF1011" s="276"/>
      <c r="DG1011" s="276"/>
      <c r="DH1011" s="277"/>
      <c r="DI1011" s="276"/>
      <c r="DJ1011" s="276"/>
      <c r="DK1011" s="276"/>
      <c r="DL1011" s="276"/>
      <c r="DM1011" s="277"/>
      <c r="DN1011" s="276"/>
      <c r="DO1011" s="276"/>
      <c r="DP1011" s="277"/>
      <c r="DQ1011" s="276"/>
      <c r="DR1011" s="276"/>
      <c r="DS1011" s="276"/>
      <c r="DT1011" s="276"/>
      <c r="DU1011" s="276"/>
      <c r="DV1011" s="276"/>
      <c r="DW1011" s="276"/>
      <c r="DX1011" s="276"/>
      <c r="DY1011" s="276"/>
      <c r="DZ1011" s="276"/>
      <c r="EA1011" s="276"/>
      <c r="EB1011" s="276"/>
      <c r="EC1011" s="276"/>
      <c r="ED1011" s="276"/>
      <c r="EE1011" s="276"/>
      <c r="EF1011" s="276"/>
      <c r="EG1011" s="276"/>
      <c r="EH1011" s="276"/>
      <c r="EI1011" s="276"/>
      <c r="EJ1011" s="276"/>
      <c r="EK1011" s="276"/>
      <c r="EL1011" s="276"/>
      <c r="EM1011" s="276"/>
      <c r="EN1011" s="276"/>
      <c r="EO1011" s="276"/>
      <c r="EP1011" s="276"/>
      <c r="EQ1011" s="276"/>
      <c r="ER1011" s="276"/>
      <c r="ES1011" s="276"/>
      <c r="ET1011" s="276"/>
    </row>
    <row r="1012" spans="41:150" x14ac:dyDescent="0.25">
      <c r="AO1012" s="276"/>
      <c r="AP1012" s="276"/>
      <c r="BS1012" s="276"/>
      <c r="BT1012" s="277"/>
      <c r="BU1012" s="276"/>
      <c r="BV1012" s="277"/>
      <c r="BW1012" s="276"/>
      <c r="BX1012" s="277"/>
      <c r="BY1012" s="276"/>
      <c r="BZ1012" s="276"/>
      <c r="CA1012" s="277"/>
      <c r="CB1012" s="276"/>
      <c r="CC1012" s="276"/>
      <c r="CD1012" s="276"/>
      <c r="CE1012" s="276"/>
      <c r="CF1012" s="276"/>
      <c r="CG1012" s="276"/>
      <c r="CH1012" s="276"/>
      <c r="CI1012" s="277"/>
      <c r="CJ1012" s="276"/>
      <c r="CK1012" s="277"/>
      <c r="CL1012" s="276"/>
      <c r="CM1012" s="277"/>
      <c r="CN1012" s="276"/>
      <c r="CO1012" s="277"/>
      <c r="CP1012" s="276"/>
      <c r="CQ1012" s="277"/>
      <c r="CR1012" s="276"/>
      <c r="CS1012" s="276"/>
      <c r="CT1012" s="277"/>
      <c r="CU1012" s="276"/>
      <c r="CV1012" s="276"/>
      <c r="CW1012" s="277"/>
      <c r="CX1012" s="276"/>
      <c r="CY1012" s="276"/>
      <c r="CZ1012" s="276"/>
      <c r="DA1012" s="276"/>
      <c r="DB1012" s="277"/>
      <c r="DC1012" s="276"/>
      <c r="DD1012" s="276"/>
      <c r="DE1012" s="277"/>
      <c r="DF1012" s="276"/>
      <c r="DG1012" s="276"/>
      <c r="DH1012" s="277"/>
      <c r="DI1012" s="276"/>
      <c r="DJ1012" s="276"/>
      <c r="DK1012" s="276"/>
      <c r="DL1012" s="276"/>
      <c r="DM1012" s="277"/>
      <c r="DN1012" s="276"/>
      <c r="DO1012" s="276"/>
      <c r="DP1012" s="277"/>
      <c r="DQ1012" s="276"/>
      <c r="DR1012" s="276"/>
      <c r="DS1012" s="276"/>
      <c r="DT1012" s="276"/>
      <c r="DU1012" s="276"/>
      <c r="DV1012" s="276"/>
      <c r="DW1012" s="276"/>
      <c r="DX1012" s="276"/>
      <c r="DY1012" s="276"/>
      <c r="DZ1012" s="276"/>
      <c r="EA1012" s="276"/>
      <c r="EB1012" s="276"/>
      <c r="EC1012" s="276"/>
      <c r="ED1012" s="276"/>
      <c r="EE1012" s="276"/>
      <c r="EF1012" s="276"/>
      <c r="EG1012" s="276"/>
      <c r="EH1012" s="276"/>
      <c r="EI1012" s="276"/>
      <c r="EJ1012" s="276"/>
      <c r="EK1012" s="276"/>
      <c r="EL1012" s="276"/>
      <c r="EM1012" s="276"/>
      <c r="EN1012" s="276"/>
      <c r="EO1012" s="276"/>
      <c r="EP1012" s="276"/>
      <c r="EQ1012" s="276"/>
      <c r="ER1012" s="276"/>
      <c r="ES1012" s="276"/>
      <c r="ET1012" s="276"/>
    </row>
    <row r="1013" spans="41:150" x14ac:dyDescent="0.25">
      <c r="AO1013" s="276"/>
      <c r="AP1013" s="276"/>
      <c r="BS1013" s="276"/>
      <c r="BT1013" s="277"/>
      <c r="BU1013" s="276"/>
      <c r="BV1013" s="277"/>
      <c r="BW1013" s="276"/>
      <c r="BX1013" s="277"/>
      <c r="BY1013" s="276"/>
      <c r="BZ1013" s="276"/>
      <c r="CA1013" s="277"/>
      <c r="CB1013" s="276"/>
      <c r="CC1013" s="276"/>
      <c r="CD1013" s="276"/>
      <c r="CE1013" s="276"/>
      <c r="CF1013" s="276"/>
      <c r="CG1013" s="276"/>
      <c r="CH1013" s="276"/>
      <c r="CI1013" s="277"/>
      <c r="CJ1013" s="276"/>
      <c r="CK1013" s="277"/>
      <c r="CL1013" s="276"/>
      <c r="CM1013" s="277"/>
      <c r="CN1013" s="276"/>
      <c r="CO1013" s="277"/>
      <c r="CP1013" s="276"/>
      <c r="CQ1013" s="277"/>
      <c r="CR1013" s="276"/>
      <c r="CS1013" s="276"/>
      <c r="CT1013" s="277"/>
      <c r="CU1013" s="276"/>
      <c r="CV1013" s="276"/>
      <c r="CW1013" s="277"/>
      <c r="CX1013" s="276"/>
      <c r="CY1013" s="276"/>
      <c r="CZ1013" s="276"/>
      <c r="DA1013" s="276"/>
      <c r="DB1013" s="277"/>
      <c r="DC1013" s="276"/>
      <c r="DD1013" s="276"/>
      <c r="DE1013" s="277"/>
      <c r="DF1013" s="276"/>
      <c r="DG1013" s="276"/>
      <c r="DH1013" s="277"/>
      <c r="DI1013" s="276"/>
      <c r="DJ1013" s="276"/>
      <c r="DK1013" s="276"/>
      <c r="DL1013" s="276"/>
      <c r="DM1013" s="277"/>
      <c r="DN1013" s="276"/>
      <c r="DO1013" s="276"/>
      <c r="DP1013" s="277"/>
      <c r="DQ1013" s="276"/>
      <c r="DR1013" s="276"/>
      <c r="DS1013" s="276"/>
      <c r="DT1013" s="276"/>
      <c r="DU1013" s="276"/>
      <c r="DV1013" s="276"/>
      <c r="DW1013" s="276"/>
      <c r="DX1013" s="276"/>
      <c r="DY1013" s="276"/>
      <c r="DZ1013" s="276"/>
      <c r="EA1013" s="276"/>
      <c r="EB1013" s="276"/>
      <c r="EC1013" s="276"/>
      <c r="ED1013" s="276"/>
      <c r="EE1013" s="276"/>
      <c r="EF1013" s="276"/>
      <c r="EG1013" s="276"/>
      <c r="EH1013" s="276"/>
      <c r="EI1013" s="276"/>
      <c r="EJ1013" s="276"/>
      <c r="EK1013" s="276"/>
      <c r="EL1013" s="276"/>
      <c r="EM1013" s="276"/>
      <c r="EN1013" s="276"/>
      <c r="EO1013" s="276"/>
      <c r="EP1013" s="276"/>
      <c r="EQ1013" s="276"/>
      <c r="ER1013" s="276"/>
      <c r="ES1013" s="276"/>
      <c r="ET1013" s="276"/>
    </row>
    <row r="1014" spans="41:150" x14ac:dyDescent="0.25">
      <c r="AO1014" s="276"/>
      <c r="AP1014" s="276"/>
      <c r="BS1014" s="276"/>
      <c r="BT1014" s="277"/>
      <c r="BU1014" s="276"/>
      <c r="BV1014" s="277"/>
      <c r="BW1014" s="276"/>
      <c r="BX1014" s="277"/>
      <c r="BY1014" s="276"/>
      <c r="BZ1014" s="276"/>
      <c r="CA1014" s="277"/>
      <c r="CB1014" s="276"/>
      <c r="CC1014" s="276"/>
      <c r="CD1014" s="276"/>
      <c r="CE1014" s="276"/>
      <c r="CF1014" s="276"/>
      <c r="CG1014" s="276"/>
      <c r="CH1014" s="276"/>
      <c r="CI1014" s="277"/>
      <c r="CJ1014" s="276"/>
      <c r="CK1014" s="277"/>
      <c r="CL1014" s="276"/>
      <c r="CM1014" s="277"/>
      <c r="CN1014" s="276"/>
      <c r="CO1014" s="277"/>
      <c r="CP1014" s="276"/>
      <c r="CQ1014" s="277"/>
      <c r="CR1014" s="276"/>
      <c r="CS1014" s="276"/>
      <c r="CT1014" s="277"/>
      <c r="CU1014" s="276"/>
      <c r="CV1014" s="276"/>
      <c r="CW1014" s="277"/>
      <c r="CX1014" s="276"/>
      <c r="CY1014" s="276"/>
      <c r="CZ1014" s="276"/>
      <c r="DA1014" s="276"/>
      <c r="DB1014" s="277"/>
      <c r="DC1014" s="276"/>
      <c r="DD1014" s="276"/>
      <c r="DE1014" s="277"/>
      <c r="DF1014" s="276"/>
      <c r="DG1014" s="276"/>
      <c r="DH1014" s="277"/>
      <c r="DI1014" s="276"/>
      <c r="DJ1014" s="276"/>
      <c r="DK1014" s="276"/>
      <c r="DL1014" s="276"/>
      <c r="DM1014" s="277"/>
      <c r="DN1014" s="276"/>
      <c r="DO1014" s="276"/>
      <c r="DP1014" s="277"/>
      <c r="DQ1014" s="276"/>
      <c r="DR1014" s="276"/>
      <c r="DS1014" s="276"/>
      <c r="DT1014" s="276"/>
      <c r="DU1014" s="276"/>
      <c r="DV1014" s="276"/>
      <c r="DW1014" s="276"/>
      <c r="DX1014" s="276"/>
      <c r="DY1014" s="276"/>
      <c r="DZ1014" s="276"/>
      <c r="EA1014" s="276"/>
      <c r="EB1014" s="276"/>
      <c r="EC1014" s="276"/>
      <c r="ED1014" s="276"/>
      <c r="EE1014" s="276"/>
      <c r="EF1014" s="276"/>
      <c r="EG1014" s="276"/>
      <c r="EH1014" s="276"/>
      <c r="EI1014" s="276"/>
      <c r="EJ1014" s="276"/>
      <c r="EK1014" s="276"/>
      <c r="EL1014" s="276"/>
      <c r="EM1014" s="276"/>
      <c r="EN1014" s="276"/>
      <c r="EO1014" s="276"/>
      <c r="EP1014" s="276"/>
      <c r="EQ1014" s="276"/>
      <c r="ER1014" s="276"/>
      <c r="ES1014" s="276"/>
      <c r="ET1014" s="276"/>
    </row>
    <row r="1015" spans="41:150" x14ac:dyDescent="0.25">
      <c r="AO1015" s="276"/>
      <c r="AP1015" s="276"/>
      <c r="BS1015" s="276"/>
      <c r="BT1015" s="277"/>
      <c r="BU1015" s="276"/>
      <c r="BV1015" s="277"/>
      <c r="BW1015" s="276"/>
      <c r="BX1015" s="277"/>
      <c r="BY1015" s="276"/>
      <c r="BZ1015" s="276"/>
      <c r="CA1015" s="277"/>
      <c r="CB1015" s="276"/>
      <c r="CC1015" s="276"/>
      <c r="CD1015" s="276"/>
      <c r="CE1015" s="276"/>
      <c r="CF1015" s="276"/>
      <c r="CG1015" s="276"/>
      <c r="CH1015" s="276"/>
      <c r="CI1015" s="277"/>
      <c r="CJ1015" s="276"/>
      <c r="CK1015" s="277"/>
      <c r="CL1015" s="276"/>
      <c r="CM1015" s="277"/>
      <c r="CN1015" s="276"/>
      <c r="CO1015" s="277"/>
      <c r="CP1015" s="276"/>
      <c r="CQ1015" s="277"/>
      <c r="CR1015" s="276"/>
      <c r="CS1015" s="276"/>
      <c r="CT1015" s="277"/>
      <c r="CU1015" s="276"/>
      <c r="CV1015" s="276"/>
      <c r="CW1015" s="277"/>
      <c r="CX1015" s="276"/>
      <c r="CY1015" s="276"/>
      <c r="CZ1015" s="276"/>
      <c r="DA1015" s="276"/>
      <c r="DB1015" s="277"/>
      <c r="DC1015" s="276"/>
      <c r="DD1015" s="276"/>
      <c r="DE1015" s="277"/>
      <c r="DF1015" s="276"/>
      <c r="DG1015" s="276"/>
      <c r="DH1015" s="277"/>
      <c r="DI1015" s="276"/>
      <c r="DJ1015" s="276"/>
      <c r="DK1015" s="276"/>
      <c r="DL1015" s="276"/>
      <c r="DM1015" s="277"/>
      <c r="DN1015" s="276"/>
      <c r="DO1015" s="276"/>
      <c r="DP1015" s="277"/>
      <c r="DQ1015" s="276"/>
      <c r="DR1015" s="276"/>
      <c r="DS1015" s="276"/>
      <c r="DT1015" s="276"/>
      <c r="DU1015" s="276"/>
      <c r="DV1015" s="276"/>
      <c r="DW1015" s="276"/>
      <c r="DX1015" s="276"/>
      <c r="DY1015" s="276"/>
      <c r="DZ1015" s="276"/>
      <c r="EA1015" s="276"/>
      <c r="EB1015" s="276"/>
      <c r="EC1015" s="276"/>
      <c r="ED1015" s="276"/>
      <c r="EE1015" s="276"/>
      <c r="EF1015" s="276"/>
      <c r="EG1015" s="276"/>
      <c r="EH1015" s="276"/>
      <c r="EI1015" s="276"/>
      <c r="EJ1015" s="276"/>
      <c r="EK1015" s="276"/>
      <c r="EL1015" s="276"/>
      <c r="EM1015" s="276"/>
      <c r="EN1015" s="276"/>
      <c r="EO1015" s="276"/>
      <c r="EP1015" s="276"/>
      <c r="EQ1015" s="276"/>
      <c r="ER1015" s="276"/>
      <c r="ES1015" s="276"/>
      <c r="ET1015" s="276"/>
    </row>
    <row r="1016" spans="41:150" x14ac:dyDescent="0.25">
      <c r="AO1016" s="276"/>
      <c r="AP1016" s="276"/>
      <c r="BS1016" s="276"/>
      <c r="BT1016" s="277"/>
      <c r="BU1016" s="276"/>
      <c r="BV1016" s="277"/>
      <c r="BW1016" s="276"/>
      <c r="BX1016" s="277"/>
      <c r="BY1016" s="276"/>
      <c r="BZ1016" s="276"/>
      <c r="CA1016" s="277"/>
      <c r="CB1016" s="276"/>
      <c r="CC1016" s="276"/>
      <c r="CD1016" s="276"/>
      <c r="CE1016" s="276"/>
      <c r="CF1016" s="276"/>
      <c r="CG1016" s="276"/>
      <c r="CH1016" s="276"/>
      <c r="CI1016" s="277"/>
      <c r="CJ1016" s="276"/>
      <c r="CK1016" s="277"/>
      <c r="CL1016" s="276"/>
      <c r="CM1016" s="277"/>
      <c r="CN1016" s="276"/>
      <c r="CO1016" s="277"/>
      <c r="CP1016" s="276"/>
      <c r="CQ1016" s="277"/>
      <c r="CR1016" s="276"/>
      <c r="CS1016" s="276"/>
      <c r="CT1016" s="277"/>
      <c r="CU1016" s="276"/>
      <c r="CV1016" s="276"/>
      <c r="CW1016" s="277"/>
      <c r="CX1016" s="276"/>
      <c r="CY1016" s="276"/>
      <c r="CZ1016" s="276"/>
      <c r="DA1016" s="276"/>
      <c r="DB1016" s="277"/>
      <c r="DC1016" s="276"/>
      <c r="DD1016" s="276"/>
      <c r="DE1016" s="277"/>
      <c r="DF1016" s="276"/>
      <c r="DG1016" s="276"/>
      <c r="DH1016" s="277"/>
      <c r="DI1016" s="276"/>
      <c r="DJ1016" s="276"/>
      <c r="DK1016" s="276"/>
      <c r="DL1016" s="276"/>
      <c r="DM1016" s="277"/>
      <c r="DN1016" s="276"/>
      <c r="DO1016" s="276"/>
      <c r="DP1016" s="277"/>
      <c r="DQ1016" s="276"/>
      <c r="DR1016" s="276"/>
      <c r="DS1016" s="276"/>
      <c r="DT1016" s="276"/>
      <c r="DU1016" s="276"/>
      <c r="DV1016" s="276"/>
      <c r="DW1016" s="276"/>
      <c r="DX1016" s="276"/>
      <c r="DY1016" s="276"/>
      <c r="DZ1016" s="276"/>
      <c r="EA1016" s="276"/>
      <c r="EB1016" s="276"/>
      <c r="EC1016" s="276"/>
      <c r="ED1016" s="276"/>
      <c r="EE1016" s="276"/>
      <c r="EF1016" s="276"/>
      <c r="EG1016" s="276"/>
      <c r="EH1016" s="276"/>
      <c r="EI1016" s="276"/>
      <c r="EJ1016" s="276"/>
      <c r="EK1016" s="276"/>
      <c r="EL1016" s="276"/>
      <c r="EM1016" s="276"/>
      <c r="EN1016" s="276"/>
      <c r="EO1016" s="276"/>
      <c r="EP1016" s="276"/>
      <c r="EQ1016" s="276"/>
      <c r="ER1016" s="276"/>
      <c r="ES1016" s="276"/>
      <c r="ET1016" s="276"/>
    </row>
    <row r="1017" spans="41:150" x14ac:dyDescent="0.25">
      <c r="AO1017" s="276"/>
      <c r="AP1017" s="276"/>
      <c r="BS1017" s="276"/>
      <c r="BT1017" s="277"/>
      <c r="BU1017" s="276"/>
      <c r="BV1017" s="277"/>
      <c r="BW1017" s="276"/>
      <c r="BX1017" s="277"/>
      <c r="BY1017" s="276"/>
      <c r="BZ1017" s="276"/>
      <c r="CA1017" s="277"/>
      <c r="CB1017" s="276"/>
      <c r="CC1017" s="276"/>
      <c r="CD1017" s="276"/>
      <c r="CE1017" s="276"/>
      <c r="CF1017" s="276"/>
      <c r="CG1017" s="276"/>
      <c r="CH1017" s="276"/>
      <c r="CI1017" s="277"/>
      <c r="CJ1017" s="276"/>
      <c r="CK1017" s="277"/>
      <c r="CL1017" s="276"/>
      <c r="CM1017" s="277"/>
      <c r="CN1017" s="276"/>
      <c r="CO1017" s="277"/>
      <c r="CP1017" s="276"/>
      <c r="CQ1017" s="277"/>
      <c r="CR1017" s="276"/>
      <c r="CS1017" s="276"/>
      <c r="CT1017" s="277"/>
      <c r="CU1017" s="276"/>
      <c r="CV1017" s="276"/>
      <c r="CW1017" s="277"/>
      <c r="CX1017" s="276"/>
      <c r="CY1017" s="276"/>
      <c r="CZ1017" s="276"/>
      <c r="DA1017" s="276"/>
      <c r="DB1017" s="277"/>
      <c r="DC1017" s="276"/>
      <c r="DD1017" s="276"/>
      <c r="DE1017" s="277"/>
      <c r="DF1017" s="276"/>
      <c r="DG1017" s="276"/>
      <c r="DH1017" s="277"/>
      <c r="DI1017" s="276"/>
      <c r="DJ1017" s="276"/>
      <c r="DK1017" s="276"/>
      <c r="DL1017" s="276"/>
      <c r="DM1017" s="277"/>
      <c r="DN1017" s="276"/>
      <c r="DO1017" s="276"/>
      <c r="DP1017" s="277"/>
      <c r="DQ1017" s="276"/>
      <c r="DR1017" s="276"/>
      <c r="DS1017" s="276"/>
      <c r="DT1017" s="276"/>
      <c r="DU1017" s="276"/>
      <c r="DV1017" s="276"/>
      <c r="DW1017" s="276"/>
      <c r="DX1017" s="276"/>
      <c r="DY1017" s="276"/>
      <c r="DZ1017" s="276"/>
      <c r="EA1017" s="276"/>
      <c r="EB1017" s="276"/>
      <c r="EC1017" s="276"/>
      <c r="ED1017" s="276"/>
      <c r="EE1017" s="276"/>
      <c r="EF1017" s="276"/>
      <c r="EG1017" s="276"/>
      <c r="EH1017" s="276"/>
      <c r="EI1017" s="276"/>
      <c r="EJ1017" s="276"/>
      <c r="EK1017" s="276"/>
      <c r="EL1017" s="276"/>
      <c r="EM1017" s="276"/>
      <c r="EN1017" s="276"/>
      <c r="EO1017" s="276"/>
      <c r="EP1017" s="276"/>
      <c r="EQ1017" s="276"/>
      <c r="ER1017" s="276"/>
      <c r="ES1017" s="276"/>
      <c r="ET1017" s="276"/>
    </row>
    <row r="1018" spans="41:150" x14ac:dyDescent="0.25">
      <c r="AO1018" s="276"/>
      <c r="AP1018" s="276"/>
      <c r="BS1018" s="276"/>
      <c r="BT1018" s="277"/>
      <c r="BU1018" s="276"/>
      <c r="BV1018" s="277"/>
      <c r="BW1018" s="276"/>
      <c r="BX1018" s="277"/>
      <c r="BY1018" s="276"/>
      <c r="BZ1018" s="276"/>
      <c r="CA1018" s="277"/>
      <c r="CB1018" s="276"/>
      <c r="CC1018" s="276"/>
      <c r="CD1018" s="276"/>
      <c r="CE1018" s="276"/>
      <c r="CF1018" s="276"/>
      <c r="CG1018" s="276"/>
      <c r="CH1018" s="276"/>
      <c r="CI1018" s="277"/>
      <c r="CJ1018" s="276"/>
      <c r="CK1018" s="277"/>
      <c r="CL1018" s="276"/>
      <c r="CM1018" s="277"/>
      <c r="CN1018" s="276"/>
      <c r="CO1018" s="277"/>
      <c r="CP1018" s="276"/>
      <c r="CQ1018" s="277"/>
      <c r="CR1018" s="276"/>
      <c r="CS1018" s="276"/>
      <c r="CT1018" s="277"/>
      <c r="CU1018" s="276"/>
      <c r="CV1018" s="276"/>
      <c r="CW1018" s="277"/>
      <c r="CX1018" s="276"/>
      <c r="CY1018" s="276"/>
      <c r="CZ1018" s="276"/>
      <c r="DA1018" s="276"/>
      <c r="DB1018" s="277"/>
      <c r="DC1018" s="276"/>
      <c r="DD1018" s="276"/>
      <c r="DE1018" s="277"/>
      <c r="DF1018" s="276"/>
      <c r="DG1018" s="276"/>
      <c r="DH1018" s="277"/>
      <c r="DI1018" s="276"/>
      <c r="DJ1018" s="276"/>
      <c r="DK1018" s="276"/>
      <c r="DL1018" s="276"/>
      <c r="DM1018" s="277"/>
      <c r="DN1018" s="276"/>
      <c r="DO1018" s="276"/>
      <c r="DP1018" s="277"/>
      <c r="DQ1018" s="276"/>
      <c r="DR1018" s="276"/>
      <c r="DS1018" s="276"/>
      <c r="DT1018" s="276"/>
      <c r="DU1018" s="276"/>
      <c r="DV1018" s="276"/>
      <c r="DW1018" s="276"/>
      <c r="DX1018" s="276"/>
      <c r="DY1018" s="276"/>
      <c r="DZ1018" s="276"/>
      <c r="EA1018" s="276"/>
      <c r="EB1018" s="276"/>
      <c r="EC1018" s="276"/>
      <c r="ED1018" s="276"/>
      <c r="EE1018" s="276"/>
      <c r="EF1018" s="276"/>
      <c r="EG1018" s="276"/>
      <c r="EH1018" s="276"/>
      <c r="EI1018" s="276"/>
      <c r="EJ1018" s="276"/>
      <c r="EK1018" s="276"/>
      <c r="EL1018" s="276"/>
      <c r="EM1018" s="276"/>
      <c r="EN1018" s="276"/>
      <c r="EO1018" s="276"/>
      <c r="EP1018" s="276"/>
      <c r="EQ1018" s="276"/>
      <c r="ER1018" s="276"/>
      <c r="ES1018" s="276"/>
      <c r="ET1018" s="276"/>
    </row>
    <row r="1019" spans="41:150" x14ac:dyDescent="0.25">
      <c r="AO1019" s="276"/>
      <c r="AP1019" s="276"/>
      <c r="BS1019" s="276"/>
      <c r="BT1019" s="277"/>
      <c r="BU1019" s="276"/>
      <c r="BV1019" s="277"/>
      <c r="BW1019" s="276"/>
      <c r="BX1019" s="277"/>
      <c r="BY1019" s="276"/>
      <c r="BZ1019" s="276"/>
      <c r="CA1019" s="277"/>
      <c r="CB1019" s="276"/>
      <c r="CC1019" s="276"/>
      <c r="CD1019" s="276"/>
      <c r="CE1019" s="276"/>
      <c r="CF1019" s="276"/>
      <c r="CG1019" s="276"/>
      <c r="CH1019" s="276"/>
      <c r="CI1019" s="277"/>
      <c r="CJ1019" s="276"/>
      <c r="CK1019" s="277"/>
      <c r="CL1019" s="276"/>
      <c r="CM1019" s="277"/>
      <c r="CN1019" s="276"/>
      <c r="CO1019" s="277"/>
      <c r="CP1019" s="276"/>
      <c r="CQ1019" s="277"/>
      <c r="CR1019" s="276"/>
      <c r="CS1019" s="276"/>
      <c r="CT1019" s="277"/>
      <c r="CU1019" s="276"/>
      <c r="CV1019" s="276"/>
      <c r="CW1019" s="277"/>
      <c r="CX1019" s="276"/>
      <c r="CY1019" s="276"/>
      <c r="CZ1019" s="276"/>
      <c r="DA1019" s="276"/>
      <c r="DB1019" s="277"/>
      <c r="DC1019" s="276"/>
      <c r="DD1019" s="276"/>
      <c r="DE1019" s="277"/>
      <c r="DF1019" s="276"/>
      <c r="DG1019" s="276"/>
      <c r="DH1019" s="277"/>
      <c r="DI1019" s="276"/>
      <c r="DJ1019" s="276"/>
      <c r="DK1019" s="276"/>
      <c r="DL1019" s="276"/>
      <c r="DM1019" s="277"/>
      <c r="DN1019" s="276"/>
      <c r="DO1019" s="276"/>
      <c r="DP1019" s="277"/>
      <c r="DQ1019" s="276"/>
      <c r="DR1019" s="276"/>
      <c r="DS1019" s="276"/>
      <c r="DT1019" s="276"/>
      <c r="DU1019" s="276"/>
      <c r="DV1019" s="276"/>
      <c r="DW1019" s="276"/>
      <c r="DX1019" s="276"/>
      <c r="DY1019" s="276"/>
      <c r="DZ1019" s="276"/>
      <c r="EA1019" s="276"/>
      <c r="EB1019" s="276"/>
      <c r="EC1019" s="276"/>
      <c r="ED1019" s="276"/>
      <c r="EE1019" s="276"/>
      <c r="EF1019" s="276"/>
      <c r="EG1019" s="276"/>
      <c r="EH1019" s="276"/>
      <c r="EI1019" s="276"/>
      <c r="EJ1019" s="276"/>
      <c r="EK1019" s="276"/>
      <c r="EL1019" s="276"/>
      <c r="EM1019" s="276"/>
      <c r="EN1019" s="276"/>
      <c r="EO1019" s="276"/>
      <c r="EP1019" s="276"/>
      <c r="EQ1019" s="276"/>
      <c r="ER1019" s="276"/>
      <c r="ES1019" s="276"/>
      <c r="ET1019" s="276"/>
    </row>
    <row r="1020" spans="41:150" x14ac:dyDescent="0.25">
      <c r="AO1020" s="276"/>
      <c r="AP1020" s="276"/>
      <c r="BS1020" s="276"/>
      <c r="BT1020" s="277"/>
      <c r="BU1020" s="276"/>
      <c r="BV1020" s="277"/>
      <c r="BW1020" s="276"/>
      <c r="BX1020" s="277"/>
      <c r="BY1020" s="276"/>
      <c r="BZ1020" s="276"/>
      <c r="CA1020" s="277"/>
      <c r="CB1020" s="276"/>
      <c r="CC1020" s="276"/>
      <c r="CD1020" s="276"/>
      <c r="CE1020" s="276"/>
      <c r="CF1020" s="276"/>
      <c r="CG1020" s="276"/>
      <c r="CH1020" s="276"/>
      <c r="CI1020" s="277"/>
      <c r="CJ1020" s="276"/>
      <c r="CK1020" s="277"/>
      <c r="CL1020" s="276"/>
      <c r="CM1020" s="277"/>
      <c r="CN1020" s="276"/>
      <c r="CO1020" s="277"/>
      <c r="CP1020" s="276"/>
      <c r="CQ1020" s="277"/>
      <c r="CR1020" s="276"/>
      <c r="CS1020" s="276"/>
      <c r="CT1020" s="277"/>
      <c r="CU1020" s="276"/>
      <c r="CV1020" s="276"/>
      <c r="CW1020" s="277"/>
      <c r="CX1020" s="276"/>
      <c r="CY1020" s="276"/>
      <c r="CZ1020" s="276"/>
      <c r="DA1020" s="276"/>
      <c r="DB1020" s="277"/>
      <c r="DC1020" s="276"/>
      <c r="DD1020" s="276"/>
      <c r="DE1020" s="277"/>
      <c r="DF1020" s="276"/>
      <c r="DG1020" s="276"/>
      <c r="DH1020" s="277"/>
      <c r="DI1020" s="276"/>
      <c r="DJ1020" s="276"/>
      <c r="DK1020" s="276"/>
      <c r="DL1020" s="276"/>
      <c r="DM1020" s="277"/>
      <c r="DN1020" s="276"/>
      <c r="DO1020" s="276"/>
      <c r="DP1020" s="277"/>
      <c r="DQ1020" s="276"/>
      <c r="DR1020" s="276"/>
      <c r="DS1020" s="276"/>
      <c r="DT1020" s="276"/>
      <c r="DU1020" s="276"/>
      <c r="DV1020" s="276"/>
      <c r="DW1020" s="276"/>
      <c r="DX1020" s="276"/>
      <c r="DY1020" s="276"/>
      <c r="DZ1020" s="276"/>
      <c r="EA1020" s="276"/>
      <c r="EB1020" s="276"/>
      <c r="EC1020" s="276"/>
      <c r="ED1020" s="276"/>
      <c r="EE1020" s="276"/>
      <c r="EF1020" s="276"/>
      <c r="EG1020" s="276"/>
      <c r="EH1020" s="276"/>
      <c r="EI1020" s="276"/>
      <c r="EJ1020" s="276"/>
      <c r="EK1020" s="276"/>
      <c r="EL1020" s="276"/>
      <c r="EM1020" s="276"/>
      <c r="EN1020" s="276"/>
      <c r="EO1020" s="276"/>
      <c r="EP1020" s="276"/>
      <c r="EQ1020" s="276"/>
      <c r="ER1020" s="276"/>
      <c r="ES1020" s="276"/>
      <c r="ET1020" s="276"/>
    </row>
    <row r="1021" spans="41:150" x14ac:dyDescent="0.25">
      <c r="AO1021" s="276"/>
      <c r="AP1021" s="276"/>
      <c r="BS1021" s="276"/>
      <c r="BT1021" s="277"/>
      <c r="BU1021" s="276"/>
      <c r="BV1021" s="277"/>
      <c r="BW1021" s="276"/>
      <c r="BX1021" s="277"/>
      <c r="BY1021" s="276"/>
      <c r="BZ1021" s="276"/>
      <c r="CA1021" s="277"/>
      <c r="CB1021" s="276"/>
      <c r="CC1021" s="276"/>
      <c r="CD1021" s="276"/>
      <c r="CE1021" s="276"/>
      <c r="CF1021" s="276"/>
      <c r="CG1021" s="276"/>
      <c r="CH1021" s="276"/>
      <c r="CI1021" s="277"/>
      <c r="CJ1021" s="276"/>
      <c r="CK1021" s="277"/>
      <c r="CL1021" s="276"/>
      <c r="CM1021" s="277"/>
      <c r="CN1021" s="276"/>
      <c r="CO1021" s="277"/>
      <c r="CP1021" s="276"/>
      <c r="CQ1021" s="277"/>
      <c r="CR1021" s="276"/>
      <c r="CS1021" s="276"/>
      <c r="CT1021" s="277"/>
      <c r="CU1021" s="276"/>
      <c r="CV1021" s="276"/>
      <c r="CW1021" s="277"/>
      <c r="CX1021" s="276"/>
      <c r="CY1021" s="276"/>
      <c r="CZ1021" s="276"/>
      <c r="DA1021" s="276"/>
      <c r="DB1021" s="277"/>
      <c r="DC1021" s="276"/>
      <c r="DD1021" s="276"/>
      <c r="DE1021" s="277"/>
      <c r="DF1021" s="276"/>
      <c r="DG1021" s="276"/>
      <c r="DH1021" s="277"/>
      <c r="DI1021" s="276"/>
      <c r="DJ1021" s="276"/>
      <c r="DK1021" s="276"/>
      <c r="DL1021" s="276"/>
      <c r="DM1021" s="277"/>
      <c r="DN1021" s="276"/>
      <c r="DO1021" s="276"/>
      <c r="DP1021" s="277"/>
      <c r="DQ1021" s="276"/>
      <c r="DR1021" s="276"/>
      <c r="DS1021" s="276"/>
      <c r="DT1021" s="276"/>
      <c r="DU1021" s="276"/>
      <c r="DV1021" s="276"/>
      <c r="DW1021" s="276"/>
      <c r="DX1021" s="276"/>
      <c r="DY1021" s="276"/>
      <c r="DZ1021" s="276"/>
      <c r="EA1021" s="276"/>
      <c r="EB1021" s="276"/>
      <c r="EC1021" s="276"/>
      <c r="ED1021" s="276"/>
      <c r="EE1021" s="276"/>
      <c r="EF1021" s="276"/>
      <c r="EG1021" s="276"/>
      <c r="EH1021" s="276"/>
      <c r="EI1021" s="276"/>
      <c r="EJ1021" s="276"/>
      <c r="EK1021" s="276"/>
      <c r="EL1021" s="276"/>
      <c r="EM1021" s="276"/>
      <c r="EN1021" s="276"/>
      <c r="EO1021" s="276"/>
      <c r="EP1021" s="276"/>
      <c r="EQ1021" s="276"/>
      <c r="ER1021" s="276"/>
      <c r="ES1021" s="276"/>
      <c r="ET1021" s="276"/>
    </row>
    <row r="1022" spans="41:150" x14ac:dyDescent="0.25">
      <c r="AO1022" s="276"/>
      <c r="AP1022" s="276"/>
      <c r="BS1022" s="276"/>
      <c r="BT1022" s="277"/>
      <c r="BU1022" s="276"/>
      <c r="BV1022" s="277"/>
      <c r="BW1022" s="276"/>
      <c r="BX1022" s="277"/>
      <c r="BY1022" s="276"/>
      <c r="BZ1022" s="276"/>
      <c r="CA1022" s="277"/>
      <c r="CB1022" s="276"/>
      <c r="CC1022" s="276"/>
      <c r="CD1022" s="276"/>
      <c r="CE1022" s="276"/>
      <c r="CF1022" s="276"/>
      <c r="CG1022" s="276"/>
      <c r="CH1022" s="276"/>
      <c r="CI1022" s="277"/>
      <c r="CJ1022" s="276"/>
      <c r="CK1022" s="277"/>
      <c r="CL1022" s="276"/>
      <c r="CM1022" s="277"/>
      <c r="CN1022" s="276"/>
      <c r="CO1022" s="277"/>
      <c r="CP1022" s="276"/>
      <c r="CQ1022" s="277"/>
      <c r="CR1022" s="276"/>
      <c r="CS1022" s="276"/>
      <c r="CT1022" s="277"/>
      <c r="CU1022" s="276"/>
      <c r="CV1022" s="276"/>
      <c r="CW1022" s="277"/>
      <c r="CX1022" s="276"/>
      <c r="CY1022" s="276"/>
      <c r="CZ1022" s="276"/>
      <c r="DA1022" s="276"/>
      <c r="DB1022" s="277"/>
      <c r="DC1022" s="276"/>
      <c r="DD1022" s="276"/>
      <c r="DE1022" s="277"/>
      <c r="DF1022" s="276"/>
      <c r="DG1022" s="276"/>
      <c r="DH1022" s="277"/>
      <c r="DI1022" s="276"/>
      <c r="DJ1022" s="276"/>
      <c r="DK1022" s="276"/>
      <c r="DL1022" s="276"/>
      <c r="DM1022" s="277"/>
      <c r="DN1022" s="276"/>
      <c r="DO1022" s="276"/>
      <c r="DP1022" s="277"/>
      <c r="DQ1022" s="276"/>
      <c r="DR1022" s="276"/>
      <c r="DS1022" s="276"/>
      <c r="DT1022" s="276"/>
      <c r="DU1022" s="276"/>
      <c r="DV1022" s="276"/>
      <c r="DW1022" s="276"/>
      <c r="DX1022" s="276"/>
      <c r="DY1022" s="276"/>
      <c r="DZ1022" s="276"/>
      <c r="EA1022" s="276"/>
      <c r="EB1022" s="276"/>
      <c r="EC1022" s="276"/>
      <c r="ED1022" s="276"/>
      <c r="EE1022" s="276"/>
      <c r="EF1022" s="276"/>
      <c r="EG1022" s="276"/>
      <c r="EH1022" s="276"/>
      <c r="EI1022" s="276"/>
      <c r="EJ1022" s="276"/>
      <c r="EK1022" s="276"/>
      <c r="EL1022" s="276"/>
      <c r="EM1022" s="276"/>
      <c r="EN1022" s="276"/>
      <c r="EO1022" s="276"/>
      <c r="EP1022" s="276"/>
      <c r="EQ1022" s="276"/>
      <c r="ER1022" s="276"/>
      <c r="ES1022" s="276"/>
      <c r="ET1022" s="276"/>
    </row>
    <row r="1023" spans="41:150" x14ac:dyDescent="0.25">
      <c r="AO1023" s="276"/>
      <c r="AP1023" s="276"/>
      <c r="BS1023" s="276"/>
      <c r="BT1023" s="277"/>
      <c r="BU1023" s="276"/>
      <c r="BV1023" s="277"/>
      <c r="BW1023" s="276"/>
      <c r="BX1023" s="277"/>
      <c r="BY1023" s="276"/>
      <c r="BZ1023" s="276"/>
      <c r="CA1023" s="277"/>
      <c r="CB1023" s="276"/>
      <c r="CC1023" s="276"/>
      <c r="CD1023" s="276"/>
      <c r="CE1023" s="276"/>
      <c r="CF1023" s="276"/>
      <c r="CG1023" s="276"/>
      <c r="CH1023" s="276"/>
      <c r="CI1023" s="277"/>
      <c r="CJ1023" s="276"/>
      <c r="CK1023" s="277"/>
      <c r="CL1023" s="276"/>
      <c r="CM1023" s="277"/>
      <c r="CN1023" s="276"/>
      <c r="CO1023" s="277"/>
      <c r="CP1023" s="276"/>
      <c r="CQ1023" s="277"/>
      <c r="CR1023" s="276"/>
      <c r="CS1023" s="276"/>
      <c r="CT1023" s="277"/>
      <c r="CU1023" s="276"/>
      <c r="CV1023" s="276"/>
      <c r="CW1023" s="277"/>
      <c r="CX1023" s="276"/>
      <c r="CY1023" s="276"/>
      <c r="CZ1023" s="276"/>
      <c r="DA1023" s="276"/>
      <c r="DB1023" s="277"/>
      <c r="DC1023" s="276"/>
      <c r="DD1023" s="276"/>
      <c r="DE1023" s="277"/>
      <c r="DF1023" s="276"/>
      <c r="DG1023" s="276"/>
      <c r="DH1023" s="277"/>
      <c r="DI1023" s="276"/>
      <c r="DJ1023" s="276"/>
      <c r="DK1023" s="276"/>
      <c r="DL1023" s="276"/>
      <c r="DM1023" s="277"/>
      <c r="DN1023" s="276"/>
      <c r="DO1023" s="276"/>
      <c r="DP1023" s="277"/>
      <c r="DQ1023" s="276"/>
      <c r="DR1023" s="276"/>
      <c r="DS1023" s="276"/>
      <c r="DT1023" s="276"/>
      <c r="DU1023" s="276"/>
      <c r="DV1023" s="276"/>
      <c r="DW1023" s="276"/>
      <c r="DX1023" s="276"/>
      <c r="DY1023" s="276"/>
      <c r="DZ1023" s="276"/>
      <c r="EA1023" s="276"/>
      <c r="EB1023" s="276"/>
      <c r="EC1023" s="276"/>
      <c r="ED1023" s="276"/>
      <c r="EE1023" s="276"/>
      <c r="EF1023" s="276"/>
      <c r="EG1023" s="276"/>
      <c r="EH1023" s="276"/>
      <c r="EI1023" s="276"/>
      <c r="EJ1023" s="276"/>
      <c r="EK1023" s="276"/>
      <c r="EL1023" s="276"/>
      <c r="EM1023" s="276"/>
      <c r="EN1023" s="276"/>
      <c r="EO1023" s="276"/>
      <c r="EP1023" s="276"/>
      <c r="EQ1023" s="276"/>
      <c r="ER1023" s="276"/>
      <c r="ES1023" s="276"/>
      <c r="ET1023" s="276"/>
    </row>
    <row r="1024" spans="41:150" x14ac:dyDescent="0.25">
      <c r="AO1024" s="276"/>
      <c r="AP1024" s="276"/>
      <c r="BS1024" s="276"/>
      <c r="BT1024" s="277"/>
      <c r="BU1024" s="276"/>
      <c r="BV1024" s="277"/>
      <c r="BW1024" s="276"/>
      <c r="BX1024" s="277"/>
      <c r="BY1024" s="276"/>
      <c r="BZ1024" s="276"/>
      <c r="CA1024" s="277"/>
      <c r="CB1024" s="276"/>
      <c r="CC1024" s="276"/>
      <c r="CD1024" s="276"/>
      <c r="CE1024" s="276"/>
      <c r="CF1024" s="276"/>
      <c r="CG1024" s="276"/>
      <c r="CH1024" s="276"/>
      <c r="CI1024" s="277"/>
      <c r="CJ1024" s="276"/>
      <c r="CK1024" s="277"/>
      <c r="CL1024" s="276"/>
      <c r="CM1024" s="277"/>
      <c r="CN1024" s="276"/>
      <c r="CO1024" s="277"/>
      <c r="CP1024" s="276"/>
      <c r="CQ1024" s="277"/>
      <c r="CR1024" s="276"/>
      <c r="CS1024" s="276"/>
      <c r="CT1024" s="277"/>
      <c r="CU1024" s="276"/>
      <c r="CV1024" s="276"/>
      <c r="CW1024" s="277"/>
      <c r="CX1024" s="276"/>
      <c r="CY1024" s="276"/>
      <c r="CZ1024" s="276"/>
      <c r="DA1024" s="276"/>
      <c r="DB1024" s="277"/>
      <c r="DC1024" s="276"/>
      <c r="DD1024" s="276"/>
      <c r="DE1024" s="277"/>
      <c r="DF1024" s="276"/>
      <c r="DG1024" s="276"/>
      <c r="DH1024" s="277"/>
      <c r="DI1024" s="276"/>
      <c r="DJ1024" s="276"/>
      <c r="DK1024" s="276"/>
      <c r="DL1024" s="276"/>
      <c r="DM1024" s="277"/>
      <c r="DN1024" s="276"/>
      <c r="DO1024" s="276"/>
      <c r="DP1024" s="277"/>
      <c r="DQ1024" s="276"/>
      <c r="DR1024" s="276"/>
      <c r="DS1024" s="276"/>
      <c r="DT1024" s="276"/>
      <c r="DU1024" s="276"/>
      <c r="DV1024" s="276"/>
      <c r="DW1024" s="276"/>
      <c r="DX1024" s="276"/>
      <c r="DY1024" s="276"/>
      <c r="DZ1024" s="276"/>
      <c r="EA1024" s="276"/>
      <c r="EB1024" s="276"/>
      <c r="EC1024" s="276"/>
      <c r="ED1024" s="276"/>
      <c r="EE1024" s="276"/>
      <c r="EF1024" s="276"/>
      <c r="EG1024" s="276"/>
      <c r="EH1024" s="276"/>
      <c r="EI1024" s="276"/>
      <c r="EJ1024" s="276"/>
      <c r="EK1024" s="276"/>
      <c r="EL1024" s="276"/>
      <c r="EM1024" s="276"/>
      <c r="EN1024" s="276"/>
      <c r="EO1024" s="276"/>
      <c r="EP1024" s="276"/>
      <c r="EQ1024" s="276"/>
      <c r="ER1024" s="276"/>
      <c r="ES1024" s="276"/>
      <c r="ET1024" s="276"/>
    </row>
    <row r="1025" spans="41:150" x14ac:dyDescent="0.25">
      <c r="AO1025" s="276"/>
      <c r="AP1025" s="276"/>
      <c r="BS1025" s="276"/>
      <c r="BT1025" s="277"/>
      <c r="BU1025" s="276"/>
      <c r="BV1025" s="277"/>
      <c r="BW1025" s="276"/>
      <c r="BX1025" s="277"/>
      <c r="BY1025" s="276"/>
      <c r="BZ1025" s="276"/>
      <c r="CA1025" s="277"/>
      <c r="CB1025" s="276"/>
      <c r="CC1025" s="276"/>
      <c r="CD1025" s="276"/>
      <c r="CE1025" s="276"/>
      <c r="CF1025" s="276"/>
      <c r="CG1025" s="276"/>
      <c r="CH1025" s="276"/>
      <c r="CI1025" s="277"/>
      <c r="CJ1025" s="276"/>
      <c r="CK1025" s="277"/>
      <c r="CL1025" s="276"/>
      <c r="CM1025" s="277"/>
      <c r="CN1025" s="276"/>
      <c r="CO1025" s="277"/>
      <c r="CP1025" s="276"/>
      <c r="CQ1025" s="277"/>
      <c r="CR1025" s="276"/>
      <c r="CS1025" s="276"/>
      <c r="CT1025" s="277"/>
      <c r="CU1025" s="276"/>
      <c r="CV1025" s="276"/>
      <c r="CW1025" s="277"/>
      <c r="CX1025" s="276"/>
      <c r="CY1025" s="276"/>
      <c r="CZ1025" s="276"/>
      <c r="DA1025" s="276"/>
      <c r="DB1025" s="277"/>
      <c r="DC1025" s="276"/>
      <c r="DD1025" s="276"/>
      <c r="DE1025" s="277"/>
      <c r="DF1025" s="276"/>
      <c r="DG1025" s="276"/>
      <c r="DH1025" s="277"/>
      <c r="DI1025" s="276"/>
      <c r="DJ1025" s="276"/>
      <c r="DK1025" s="276"/>
      <c r="DL1025" s="276"/>
      <c r="DM1025" s="277"/>
      <c r="DN1025" s="276"/>
      <c r="DO1025" s="276"/>
      <c r="DP1025" s="277"/>
      <c r="DQ1025" s="276"/>
      <c r="DR1025" s="276"/>
      <c r="DS1025" s="276"/>
      <c r="DT1025" s="276"/>
      <c r="DU1025" s="276"/>
      <c r="DV1025" s="276"/>
      <c r="DW1025" s="276"/>
      <c r="DX1025" s="276"/>
      <c r="DY1025" s="276"/>
      <c r="DZ1025" s="276"/>
      <c r="EA1025" s="276"/>
      <c r="EB1025" s="276"/>
      <c r="EC1025" s="276"/>
      <c r="ED1025" s="276"/>
      <c r="EE1025" s="276"/>
      <c r="EF1025" s="276"/>
      <c r="EG1025" s="276"/>
      <c r="EH1025" s="276"/>
      <c r="EI1025" s="276"/>
      <c r="EJ1025" s="276"/>
      <c r="EK1025" s="276"/>
      <c r="EL1025" s="276"/>
      <c r="EM1025" s="276"/>
      <c r="EN1025" s="276"/>
      <c r="EO1025" s="276"/>
      <c r="EP1025" s="276"/>
      <c r="EQ1025" s="276"/>
      <c r="ER1025" s="276"/>
      <c r="ES1025" s="276"/>
      <c r="ET1025" s="276"/>
    </row>
    <row r="1026" spans="41:150" x14ac:dyDescent="0.25">
      <c r="AO1026" s="276"/>
      <c r="AP1026" s="276"/>
      <c r="BS1026" s="276"/>
      <c r="BT1026" s="277"/>
      <c r="BU1026" s="276"/>
      <c r="BV1026" s="277"/>
      <c r="BW1026" s="276"/>
      <c r="BX1026" s="277"/>
      <c r="BY1026" s="276"/>
      <c r="BZ1026" s="276"/>
      <c r="CA1026" s="277"/>
      <c r="CB1026" s="276"/>
      <c r="CC1026" s="276"/>
      <c r="CD1026" s="276"/>
      <c r="CE1026" s="276"/>
      <c r="CF1026" s="276"/>
      <c r="CG1026" s="276"/>
      <c r="CH1026" s="276"/>
      <c r="CI1026" s="277"/>
      <c r="CJ1026" s="276"/>
      <c r="CK1026" s="277"/>
      <c r="CL1026" s="276"/>
      <c r="CM1026" s="277"/>
      <c r="CN1026" s="276"/>
      <c r="CO1026" s="277"/>
      <c r="CP1026" s="276"/>
      <c r="CQ1026" s="277"/>
      <c r="CR1026" s="276"/>
      <c r="CS1026" s="276"/>
      <c r="CT1026" s="277"/>
      <c r="CU1026" s="276"/>
      <c r="CV1026" s="276"/>
      <c r="CW1026" s="277"/>
      <c r="CX1026" s="276"/>
      <c r="CY1026" s="276"/>
      <c r="CZ1026" s="276"/>
      <c r="DA1026" s="276"/>
      <c r="DB1026" s="277"/>
      <c r="DC1026" s="276"/>
      <c r="DD1026" s="276"/>
      <c r="DE1026" s="277"/>
      <c r="DF1026" s="276"/>
      <c r="DG1026" s="276"/>
      <c r="DH1026" s="277"/>
      <c r="DI1026" s="276"/>
      <c r="DJ1026" s="276"/>
      <c r="DK1026" s="276"/>
      <c r="DL1026" s="276"/>
      <c r="DM1026" s="277"/>
      <c r="DN1026" s="276"/>
      <c r="DO1026" s="276"/>
      <c r="DP1026" s="277"/>
      <c r="DQ1026" s="276"/>
      <c r="DR1026" s="276"/>
      <c r="DS1026" s="276"/>
      <c r="DT1026" s="276"/>
      <c r="DU1026" s="276"/>
      <c r="DV1026" s="276"/>
      <c r="DW1026" s="276"/>
      <c r="DX1026" s="276"/>
      <c r="DY1026" s="276"/>
      <c r="DZ1026" s="276"/>
      <c r="EA1026" s="276"/>
      <c r="EB1026" s="276"/>
      <c r="EC1026" s="276"/>
      <c r="ED1026" s="276"/>
      <c r="EE1026" s="276"/>
      <c r="EF1026" s="276"/>
      <c r="EG1026" s="276"/>
      <c r="EH1026" s="276"/>
      <c r="EI1026" s="276"/>
      <c r="EJ1026" s="276"/>
      <c r="EK1026" s="276"/>
      <c r="EL1026" s="276"/>
      <c r="EM1026" s="276"/>
      <c r="EN1026" s="276"/>
      <c r="EO1026" s="276"/>
      <c r="EP1026" s="276"/>
      <c r="EQ1026" s="276"/>
      <c r="ER1026" s="276"/>
      <c r="ES1026" s="276"/>
      <c r="ET1026" s="276"/>
    </row>
    <row r="1027" spans="41:150" x14ac:dyDescent="0.25">
      <c r="AO1027" s="276"/>
      <c r="AP1027" s="276"/>
      <c r="BS1027" s="276"/>
      <c r="BT1027" s="277"/>
      <c r="BU1027" s="276"/>
      <c r="BV1027" s="277"/>
      <c r="BW1027" s="276"/>
      <c r="BX1027" s="277"/>
      <c r="BY1027" s="276"/>
      <c r="BZ1027" s="276"/>
      <c r="CA1027" s="277"/>
      <c r="CB1027" s="276"/>
      <c r="CC1027" s="276"/>
      <c r="CD1027" s="276"/>
      <c r="CE1027" s="276"/>
      <c r="CF1027" s="276"/>
      <c r="CG1027" s="276"/>
      <c r="CH1027" s="276"/>
      <c r="CI1027" s="277"/>
      <c r="CJ1027" s="276"/>
      <c r="CK1027" s="277"/>
      <c r="CL1027" s="276"/>
      <c r="CM1027" s="277"/>
      <c r="CN1027" s="276"/>
      <c r="CO1027" s="277"/>
      <c r="CP1027" s="276"/>
      <c r="CQ1027" s="277"/>
      <c r="CR1027" s="276"/>
      <c r="CS1027" s="276"/>
      <c r="CT1027" s="277"/>
      <c r="CU1027" s="276"/>
      <c r="CV1027" s="276"/>
      <c r="CW1027" s="277"/>
      <c r="CX1027" s="276"/>
      <c r="CY1027" s="276"/>
      <c r="CZ1027" s="276"/>
      <c r="DA1027" s="276"/>
      <c r="DB1027" s="277"/>
      <c r="DC1027" s="276"/>
      <c r="DD1027" s="276"/>
      <c r="DE1027" s="277"/>
      <c r="DF1027" s="276"/>
      <c r="DG1027" s="276"/>
      <c r="DH1027" s="277"/>
      <c r="DI1027" s="276"/>
      <c r="DJ1027" s="276"/>
      <c r="DK1027" s="276"/>
      <c r="DL1027" s="276"/>
      <c r="DM1027" s="277"/>
      <c r="DN1027" s="276"/>
      <c r="DO1027" s="276"/>
      <c r="DP1027" s="277"/>
      <c r="DQ1027" s="276"/>
      <c r="DR1027" s="276"/>
      <c r="DS1027" s="276"/>
      <c r="DT1027" s="276"/>
      <c r="DU1027" s="276"/>
      <c r="DV1027" s="276"/>
      <c r="DW1027" s="276"/>
      <c r="DX1027" s="276"/>
      <c r="DY1027" s="276"/>
      <c r="DZ1027" s="276"/>
      <c r="EA1027" s="276"/>
      <c r="EB1027" s="276"/>
      <c r="EC1027" s="276"/>
      <c r="ED1027" s="276"/>
      <c r="EE1027" s="276"/>
      <c r="EF1027" s="276"/>
      <c r="EG1027" s="276"/>
      <c r="EH1027" s="276"/>
      <c r="EI1027" s="276"/>
      <c r="EJ1027" s="276"/>
      <c r="EK1027" s="276"/>
      <c r="EL1027" s="276"/>
      <c r="EM1027" s="276"/>
      <c r="EN1027" s="276"/>
      <c r="EO1027" s="276"/>
      <c r="EP1027" s="276"/>
      <c r="EQ1027" s="276"/>
      <c r="ER1027" s="276"/>
      <c r="ES1027" s="276"/>
      <c r="ET1027" s="276"/>
    </row>
    <row r="1028" spans="41:150" x14ac:dyDescent="0.25">
      <c r="AO1028" s="276"/>
      <c r="AP1028" s="276"/>
      <c r="BS1028" s="276"/>
      <c r="BT1028" s="277"/>
      <c r="BU1028" s="276"/>
      <c r="BV1028" s="277"/>
      <c r="BW1028" s="276"/>
      <c r="BX1028" s="277"/>
      <c r="BY1028" s="276"/>
      <c r="BZ1028" s="276"/>
      <c r="CA1028" s="277"/>
      <c r="CB1028" s="276"/>
      <c r="CC1028" s="276"/>
      <c r="CD1028" s="276"/>
      <c r="CE1028" s="276"/>
      <c r="CF1028" s="276"/>
      <c r="CG1028" s="276"/>
      <c r="CH1028" s="276"/>
      <c r="CI1028" s="277"/>
      <c r="CJ1028" s="276"/>
      <c r="CK1028" s="277"/>
      <c r="CL1028" s="276"/>
      <c r="CM1028" s="277"/>
      <c r="CN1028" s="276"/>
      <c r="CO1028" s="277"/>
      <c r="CP1028" s="276"/>
      <c r="CQ1028" s="277"/>
      <c r="CR1028" s="276"/>
      <c r="CS1028" s="276"/>
      <c r="CT1028" s="277"/>
      <c r="CU1028" s="276"/>
      <c r="CV1028" s="276"/>
      <c r="CW1028" s="277"/>
      <c r="CX1028" s="276"/>
      <c r="CY1028" s="276"/>
      <c r="CZ1028" s="276"/>
      <c r="DA1028" s="276"/>
      <c r="DB1028" s="277"/>
      <c r="DC1028" s="276"/>
      <c r="DD1028" s="276"/>
      <c r="DE1028" s="277"/>
      <c r="DF1028" s="276"/>
      <c r="DG1028" s="276"/>
      <c r="DH1028" s="277"/>
      <c r="DI1028" s="276"/>
      <c r="DJ1028" s="276"/>
      <c r="DK1028" s="276"/>
      <c r="DL1028" s="276"/>
      <c r="DM1028" s="277"/>
      <c r="DN1028" s="276"/>
      <c r="DO1028" s="276"/>
      <c r="DP1028" s="277"/>
      <c r="DQ1028" s="276"/>
      <c r="DR1028" s="276"/>
      <c r="DS1028" s="276"/>
      <c r="DT1028" s="276"/>
      <c r="DU1028" s="276"/>
      <c r="DV1028" s="276"/>
      <c r="DW1028" s="276"/>
      <c r="DX1028" s="276"/>
      <c r="DY1028" s="276"/>
      <c r="DZ1028" s="276"/>
      <c r="EA1028" s="276"/>
      <c r="EB1028" s="276"/>
      <c r="EC1028" s="276"/>
      <c r="ED1028" s="276"/>
      <c r="EE1028" s="276"/>
      <c r="EF1028" s="276"/>
      <c r="EG1028" s="276"/>
      <c r="EH1028" s="276"/>
      <c r="EI1028" s="276"/>
      <c r="EJ1028" s="276"/>
      <c r="EK1028" s="276"/>
      <c r="EL1028" s="276"/>
      <c r="EM1028" s="276"/>
      <c r="EN1028" s="276"/>
      <c r="EO1028" s="276"/>
      <c r="EP1028" s="276"/>
      <c r="EQ1028" s="276"/>
      <c r="ER1028" s="276"/>
      <c r="ES1028" s="276"/>
      <c r="ET1028" s="276"/>
    </row>
    <row r="1029" spans="41:150" x14ac:dyDescent="0.25">
      <c r="AO1029" s="276"/>
      <c r="AP1029" s="276"/>
      <c r="BS1029" s="276"/>
      <c r="BT1029" s="277"/>
      <c r="BU1029" s="276"/>
      <c r="BV1029" s="277"/>
      <c r="BW1029" s="276"/>
      <c r="BX1029" s="277"/>
      <c r="BY1029" s="276"/>
      <c r="BZ1029" s="276"/>
      <c r="CA1029" s="277"/>
      <c r="CB1029" s="276"/>
      <c r="CC1029" s="276"/>
      <c r="CD1029" s="276"/>
      <c r="CE1029" s="276"/>
      <c r="CF1029" s="276"/>
      <c r="CG1029" s="276"/>
      <c r="CH1029" s="276"/>
      <c r="CI1029" s="277"/>
      <c r="CJ1029" s="276"/>
      <c r="CK1029" s="277"/>
      <c r="CL1029" s="276"/>
      <c r="CM1029" s="277"/>
      <c r="CN1029" s="276"/>
      <c r="CO1029" s="277"/>
      <c r="CP1029" s="276"/>
      <c r="CQ1029" s="277"/>
      <c r="CR1029" s="276"/>
      <c r="CS1029" s="276"/>
      <c r="CT1029" s="277"/>
      <c r="CU1029" s="276"/>
      <c r="CV1029" s="276"/>
      <c r="CW1029" s="277"/>
      <c r="CX1029" s="276"/>
      <c r="CY1029" s="276"/>
      <c r="CZ1029" s="276"/>
      <c r="DA1029" s="276"/>
      <c r="DB1029" s="277"/>
      <c r="DC1029" s="276"/>
      <c r="DD1029" s="276"/>
      <c r="DE1029" s="277"/>
      <c r="DF1029" s="276"/>
      <c r="DG1029" s="276"/>
      <c r="DH1029" s="277"/>
      <c r="DI1029" s="276"/>
      <c r="DJ1029" s="276"/>
      <c r="DK1029" s="276"/>
      <c r="DL1029" s="276"/>
      <c r="DM1029" s="277"/>
      <c r="DN1029" s="276"/>
      <c r="DO1029" s="276"/>
      <c r="DP1029" s="277"/>
      <c r="DQ1029" s="276"/>
      <c r="DR1029" s="276"/>
      <c r="DS1029" s="276"/>
      <c r="DT1029" s="276"/>
      <c r="DU1029" s="276"/>
      <c r="DV1029" s="276"/>
      <c r="DW1029" s="276"/>
      <c r="DX1029" s="276"/>
      <c r="DY1029" s="276"/>
      <c r="DZ1029" s="276"/>
      <c r="EA1029" s="276"/>
      <c r="EB1029" s="276"/>
      <c r="EC1029" s="276"/>
      <c r="ED1029" s="276"/>
      <c r="EE1029" s="276"/>
      <c r="EF1029" s="276"/>
      <c r="EG1029" s="276"/>
      <c r="EH1029" s="276"/>
      <c r="EI1029" s="276"/>
      <c r="EJ1029" s="276"/>
      <c r="EK1029" s="276"/>
      <c r="EL1029" s="276"/>
      <c r="EM1029" s="276"/>
      <c r="EN1029" s="276"/>
      <c r="EO1029" s="276"/>
      <c r="EP1029" s="276"/>
      <c r="EQ1029" s="276"/>
      <c r="ER1029" s="276"/>
      <c r="ES1029" s="276"/>
      <c r="ET1029" s="276"/>
    </row>
    <row r="1030" spans="41:150" x14ac:dyDescent="0.25">
      <c r="AO1030" s="276"/>
      <c r="AP1030" s="276"/>
      <c r="BS1030" s="276"/>
      <c r="BT1030" s="277"/>
      <c r="BU1030" s="276"/>
      <c r="BV1030" s="277"/>
      <c r="BW1030" s="276"/>
      <c r="BX1030" s="277"/>
      <c r="BY1030" s="276"/>
      <c r="BZ1030" s="276"/>
      <c r="CA1030" s="277"/>
      <c r="CB1030" s="276"/>
      <c r="CC1030" s="276"/>
      <c r="CD1030" s="276"/>
      <c r="CE1030" s="276"/>
      <c r="CF1030" s="276"/>
      <c r="CG1030" s="276"/>
      <c r="CH1030" s="276"/>
      <c r="CI1030" s="277"/>
      <c r="CJ1030" s="276"/>
      <c r="CK1030" s="277"/>
      <c r="CL1030" s="276"/>
      <c r="CM1030" s="277"/>
      <c r="CN1030" s="276"/>
      <c r="CO1030" s="277"/>
      <c r="CP1030" s="276"/>
      <c r="CQ1030" s="277"/>
      <c r="CR1030" s="276"/>
      <c r="CS1030" s="276"/>
      <c r="CT1030" s="277"/>
      <c r="CU1030" s="276"/>
      <c r="CV1030" s="276"/>
      <c r="CW1030" s="277"/>
      <c r="CX1030" s="276"/>
      <c r="CY1030" s="276"/>
      <c r="CZ1030" s="276"/>
      <c r="DA1030" s="276"/>
      <c r="DB1030" s="277"/>
      <c r="DC1030" s="276"/>
      <c r="DD1030" s="276"/>
      <c r="DE1030" s="277"/>
      <c r="DF1030" s="276"/>
      <c r="DG1030" s="276"/>
      <c r="DH1030" s="277"/>
      <c r="DI1030" s="276"/>
      <c r="DJ1030" s="276"/>
      <c r="DK1030" s="276"/>
      <c r="DL1030" s="276"/>
      <c r="DM1030" s="277"/>
      <c r="DN1030" s="276"/>
      <c r="DO1030" s="276"/>
      <c r="DP1030" s="277"/>
      <c r="DQ1030" s="276"/>
      <c r="DR1030" s="276"/>
      <c r="DS1030" s="276"/>
      <c r="DT1030" s="276"/>
      <c r="DU1030" s="276"/>
      <c r="DV1030" s="276"/>
      <c r="DW1030" s="276"/>
      <c r="DX1030" s="276"/>
      <c r="DY1030" s="276"/>
      <c r="DZ1030" s="276"/>
      <c r="EA1030" s="276"/>
      <c r="EB1030" s="276"/>
      <c r="EC1030" s="276"/>
      <c r="ED1030" s="276"/>
      <c r="EE1030" s="276"/>
      <c r="EF1030" s="276"/>
      <c r="EG1030" s="276"/>
      <c r="EH1030" s="276"/>
      <c r="EI1030" s="276"/>
      <c r="EJ1030" s="276"/>
      <c r="EK1030" s="276"/>
      <c r="EL1030" s="276"/>
      <c r="EM1030" s="276"/>
      <c r="EN1030" s="276"/>
      <c r="EO1030" s="276"/>
      <c r="EP1030" s="276"/>
      <c r="EQ1030" s="276"/>
      <c r="ER1030" s="276"/>
      <c r="ES1030" s="276"/>
      <c r="ET1030" s="276"/>
    </row>
    <row r="1031" spans="41:150" x14ac:dyDescent="0.25">
      <c r="AO1031" s="276"/>
      <c r="AP1031" s="276"/>
      <c r="BS1031" s="276"/>
      <c r="BT1031" s="277"/>
      <c r="BU1031" s="276"/>
      <c r="BV1031" s="277"/>
      <c r="BW1031" s="276"/>
      <c r="BX1031" s="277"/>
      <c r="BY1031" s="276"/>
      <c r="BZ1031" s="276"/>
      <c r="CA1031" s="277"/>
      <c r="CB1031" s="276"/>
      <c r="CC1031" s="276"/>
      <c r="CD1031" s="276"/>
      <c r="CE1031" s="276"/>
      <c r="CF1031" s="276"/>
      <c r="CG1031" s="276"/>
      <c r="CH1031" s="276"/>
      <c r="CI1031" s="277"/>
      <c r="CJ1031" s="276"/>
      <c r="CK1031" s="277"/>
      <c r="CL1031" s="276"/>
      <c r="CM1031" s="277"/>
      <c r="CN1031" s="276"/>
      <c r="CO1031" s="277"/>
      <c r="CP1031" s="276"/>
      <c r="CQ1031" s="277"/>
      <c r="CR1031" s="276"/>
      <c r="CS1031" s="276"/>
      <c r="CT1031" s="277"/>
      <c r="CU1031" s="276"/>
      <c r="CV1031" s="276"/>
      <c r="CW1031" s="277"/>
      <c r="CX1031" s="276"/>
      <c r="CY1031" s="276"/>
      <c r="CZ1031" s="276"/>
      <c r="DA1031" s="276"/>
      <c r="DB1031" s="277"/>
      <c r="DC1031" s="276"/>
      <c r="DD1031" s="276"/>
      <c r="DE1031" s="277"/>
      <c r="DF1031" s="276"/>
      <c r="DG1031" s="276"/>
      <c r="DH1031" s="277"/>
      <c r="DI1031" s="276"/>
      <c r="DJ1031" s="276"/>
      <c r="DK1031" s="276"/>
      <c r="DL1031" s="276"/>
      <c r="DM1031" s="277"/>
      <c r="DN1031" s="276"/>
      <c r="DO1031" s="276"/>
      <c r="DP1031" s="277"/>
      <c r="DQ1031" s="276"/>
      <c r="DR1031" s="276"/>
      <c r="DS1031" s="276"/>
      <c r="DT1031" s="276"/>
      <c r="DU1031" s="276"/>
      <c r="DV1031" s="276"/>
      <c r="DW1031" s="276"/>
      <c r="DX1031" s="276"/>
      <c r="DY1031" s="276"/>
      <c r="DZ1031" s="276"/>
      <c r="EA1031" s="276"/>
      <c r="EB1031" s="276"/>
      <c r="EC1031" s="276"/>
      <c r="ED1031" s="276"/>
      <c r="EE1031" s="276"/>
      <c r="EF1031" s="276"/>
      <c r="EG1031" s="276"/>
      <c r="EH1031" s="276"/>
      <c r="EI1031" s="276"/>
      <c r="EJ1031" s="276"/>
      <c r="EK1031" s="276"/>
      <c r="EL1031" s="276"/>
      <c r="EM1031" s="276"/>
      <c r="EN1031" s="276"/>
      <c r="EO1031" s="276"/>
      <c r="EP1031" s="276"/>
      <c r="EQ1031" s="276"/>
      <c r="ER1031" s="276"/>
      <c r="ES1031" s="276"/>
      <c r="ET1031" s="276"/>
    </row>
    <row r="1032" spans="41:150" x14ac:dyDescent="0.25">
      <c r="AO1032" s="276"/>
      <c r="AP1032" s="276"/>
      <c r="BS1032" s="276"/>
      <c r="BT1032" s="277"/>
      <c r="BU1032" s="276"/>
      <c r="BV1032" s="277"/>
      <c r="BW1032" s="276"/>
      <c r="BX1032" s="277"/>
      <c r="BY1032" s="276"/>
      <c r="BZ1032" s="276"/>
      <c r="CA1032" s="277"/>
      <c r="CB1032" s="276"/>
      <c r="CC1032" s="276"/>
      <c r="CD1032" s="276"/>
      <c r="CE1032" s="276"/>
      <c r="CF1032" s="276"/>
      <c r="CG1032" s="276"/>
      <c r="CH1032" s="276"/>
      <c r="CI1032" s="277"/>
      <c r="CJ1032" s="276"/>
      <c r="CK1032" s="277"/>
      <c r="CL1032" s="276"/>
      <c r="CM1032" s="277"/>
      <c r="CN1032" s="276"/>
      <c r="CO1032" s="277"/>
      <c r="CP1032" s="276"/>
      <c r="CQ1032" s="277"/>
      <c r="CR1032" s="276"/>
      <c r="CS1032" s="276"/>
      <c r="CT1032" s="277"/>
      <c r="CU1032" s="276"/>
      <c r="CV1032" s="276"/>
      <c r="CW1032" s="277"/>
      <c r="CX1032" s="276"/>
      <c r="CY1032" s="276"/>
      <c r="CZ1032" s="276"/>
      <c r="DA1032" s="276"/>
      <c r="DB1032" s="277"/>
      <c r="DC1032" s="276"/>
      <c r="DD1032" s="276"/>
      <c r="DE1032" s="277"/>
      <c r="DF1032" s="276"/>
      <c r="DG1032" s="276"/>
      <c r="DH1032" s="277"/>
      <c r="DI1032" s="276"/>
      <c r="DJ1032" s="276"/>
      <c r="DK1032" s="276"/>
      <c r="DL1032" s="276"/>
      <c r="DM1032" s="277"/>
      <c r="DN1032" s="276"/>
      <c r="DO1032" s="276"/>
      <c r="DP1032" s="277"/>
      <c r="DQ1032" s="276"/>
      <c r="DR1032" s="276"/>
      <c r="DS1032" s="276"/>
      <c r="DT1032" s="276"/>
      <c r="DU1032" s="276"/>
      <c r="DV1032" s="276"/>
      <c r="DW1032" s="276"/>
      <c r="DX1032" s="276"/>
      <c r="DY1032" s="276"/>
      <c r="DZ1032" s="276"/>
      <c r="EA1032" s="276"/>
      <c r="EB1032" s="276"/>
      <c r="EC1032" s="276"/>
      <c r="ED1032" s="276"/>
      <c r="EE1032" s="276"/>
      <c r="EF1032" s="276"/>
      <c r="EG1032" s="276"/>
      <c r="EH1032" s="276"/>
      <c r="EI1032" s="276"/>
      <c r="EJ1032" s="276"/>
      <c r="EK1032" s="276"/>
      <c r="EL1032" s="276"/>
      <c r="EM1032" s="276"/>
      <c r="EN1032" s="276"/>
      <c r="EO1032" s="276"/>
      <c r="EP1032" s="276"/>
      <c r="EQ1032" s="276"/>
      <c r="ER1032" s="276"/>
      <c r="ES1032" s="276"/>
      <c r="ET1032" s="276"/>
    </row>
    <row r="1033" spans="41:150" x14ac:dyDescent="0.25">
      <c r="AO1033" s="276"/>
      <c r="AP1033" s="276"/>
      <c r="BS1033" s="276"/>
      <c r="BT1033" s="277"/>
      <c r="BU1033" s="276"/>
      <c r="BV1033" s="277"/>
      <c r="BW1033" s="276"/>
      <c r="BX1033" s="277"/>
      <c r="BY1033" s="276"/>
      <c r="BZ1033" s="276"/>
      <c r="CA1033" s="277"/>
      <c r="CB1033" s="276"/>
      <c r="CC1033" s="276"/>
      <c r="CD1033" s="276"/>
      <c r="CE1033" s="276"/>
      <c r="CF1033" s="276"/>
      <c r="CG1033" s="276"/>
      <c r="CH1033" s="276"/>
      <c r="CI1033" s="277"/>
      <c r="CJ1033" s="276"/>
      <c r="CK1033" s="277"/>
      <c r="CL1033" s="276"/>
      <c r="CM1033" s="277"/>
      <c r="CN1033" s="276"/>
      <c r="CO1033" s="277"/>
      <c r="CP1033" s="276"/>
      <c r="CQ1033" s="277"/>
      <c r="CR1033" s="276"/>
      <c r="CS1033" s="276"/>
      <c r="CT1033" s="277"/>
      <c r="CU1033" s="276"/>
      <c r="CV1033" s="276"/>
      <c r="CW1033" s="277"/>
      <c r="CX1033" s="276"/>
      <c r="CY1033" s="276"/>
      <c r="CZ1033" s="276"/>
      <c r="DA1033" s="276"/>
      <c r="DB1033" s="277"/>
      <c r="DC1033" s="276"/>
      <c r="DD1033" s="276"/>
      <c r="DE1033" s="277"/>
      <c r="DF1033" s="276"/>
      <c r="DG1033" s="276"/>
      <c r="DH1033" s="277"/>
      <c r="DI1033" s="276"/>
      <c r="DJ1033" s="276"/>
      <c r="DK1033" s="276"/>
      <c r="DL1033" s="276"/>
      <c r="DM1033" s="277"/>
      <c r="DN1033" s="276"/>
      <c r="DO1033" s="276"/>
      <c r="DP1033" s="277"/>
      <c r="DQ1033" s="276"/>
      <c r="DR1033" s="276"/>
      <c r="DS1033" s="276"/>
      <c r="DT1033" s="276"/>
      <c r="DU1033" s="276"/>
      <c r="DV1033" s="276"/>
      <c r="DW1033" s="276"/>
      <c r="DX1033" s="276"/>
      <c r="DY1033" s="276"/>
      <c r="DZ1033" s="276"/>
      <c r="EA1033" s="276"/>
      <c r="EB1033" s="276"/>
      <c r="EC1033" s="276"/>
      <c r="ED1033" s="276"/>
      <c r="EE1033" s="276"/>
      <c r="EF1033" s="276"/>
      <c r="EG1033" s="276"/>
      <c r="EH1033" s="276"/>
      <c r="EI1033" s="276"/>
      <c r="EJ1033" s="276"/>
      <c r="EK1033" s="276"/>
      <c r="EL1033" s="276"/>
      <c r="EM1033" s="276"/>
      <c r="EN1033" s="276"/>
      <c r="EO1033" s="276"/>
      <c r="EP1033" s="276"/>
      <c r="EQ1033" s="276"/>
      <c r="ER1033" s="276"/>
      <c r="ES1033" s="276"/>
      <c r="ET1033" s="276"/>
    </row>
    <row r="1034" spans="41:150" x14ac:dyDescent="0.25">
      <c r="AO1034" s="276"/>
      <c r="AP1034" s="276"/>
      <c r="BS1034" s="276"/>
      <c r="BT1034" s="277"/>
      <c r="BU1034" s="276"/>
      <c r="BV1034" s="277"/>
      <c r="BW1034" s="276"/>
      <c r="BX1034" s="277"/>
      <c r="BY1034" s="276"/>
      <c r="BZ1034" s="276"/>
      <c r="CA1034" s="277"/>
      <c r="CB1034" s="276"/>
      <c r="CC1034" s="276"/>
      <c r="CD1034" s="276"/>
      <c r="CE1034" s="276"/>
      <c r="CF1034" s="276"/>
      <c r="CG1034" s="276"/>
      <c r="CH1034" s="276"/>
      <c r="CI1034" s="277"/>
      <c r="CJ1034" s="276"/>
      <c r="CK1034" s="277"/>
      <c r="CL1034" s="276"/>
      <c r="CM1034" s="277"/>
      <c r="CN1034" s="276"/>
      <c r="CO1034" s="277"/>
      <c r="CP1034" s="276"/>
      <c r="CQ1034" s="277"/>
      <c r="CR1034" s="276"/>
      <c r="CS1034" s="276"/>
      <c r="CT1034" s="277"/>
      <c r="CU1034" s="276"/>
      <c r="CV1034" s="276"/>
      <c r="CW1034" s="277"/>
      <c r="CX1034" s="276"/>
      <c r="CY1034" s="276"/>
      <c r="CZ1034" s="276"/>
      <c r="DA1034" s="276"/>
      <c r="DB1034" s="277"/>
      <c r="DC1034" s="276"/>
      <c r="DD1034" s="276"/>
      <c r="DE1034" s="277"/>
      <c r="DF1034" s="276"/>
      <c r="DG1034" s="276"/>
      <c r="DH1034" s="277"/>
      <c r="DI1034" s="276"/>
      <c r="DJ1034" s="276"/>
      <c r="DK1034" s="276"/>
      <c r="DL1034" s="276"/>
      <c r="DM1034" s="277"/>
      <c r="DN1034" s="276"/>
      <c r="DO1034" s="276"/>
      <c r="DP1034" s="277"/>
      <c r="DQ1034" s="276"/>
      <c r="DR1034" s="276"/>
      <c r="DS1034" s="276"/>
      <c r="DT1034" s="276"/>
      <c r="DU1034" s="276"/>
      <c r="DV1034" s="276"/>
      <c r="DW1034" s="276"/>
      <c r="DX1034" s="276"/>
      <c r="DY1034" s="276"/>
      <c r="DZ1034" s="276"/>
      <c r="EA1034" s="276"/>
      <c r="EB1034" s="276"/>
      <c r="EC1034" s="276"/>
      <c r="ED1034" s="276"/>
      <c r="EE1034" s="276"/>
      <c r="EF1034" s="276"/>
      <c r="EG1034" s="276"/>
      <c r="EH1034" s="276"/>
      <c r="EI1034" s="276"/>
      <c r="EJ1034" s="276"/>
      <c r="EK1034" s="276"/>
      <c r="EL1034" s="276"/>
      <c r="EM1034" s="276"/>
      <c r="EN1034" s="276"/>
      <c r="EO1034" s="276"/>
      <c r="EP1034" s="276"/>
      <c r="EQ1034" s="276"/>
      <c r="ER1034" s="276"/>
      <c r="ES1034" s="276"/>
      <c r="ET1034" s="276"/>
    </row>
    <row r="1035" spans="41:150" x14ac:dyDescent="0.25">
      <c r="AO1035" s="276"/>
      <c r="AP1035" s="276"/>
      <c r="BS1035" s="276"/>
      <c r="BT1035" s="277"/>
      <c r="BU1035" s="276"/>
      <c r="BV1035" s="277"/>
      <c r="BW1035" s="276"/>
      <c r="BX1035" s="277"/>
      <c r="BY1035" s="276"/>
      <c r="BZ1035" s="276"/>
      <c r="CA1035" s="277"/>
      <c r="CB1035" s="276"/>
      <c r="CC1035" s="276"/>
      <c r="CD1035" s="276"/>
      <c r="CE1035" s="276"/>
      <c r="CF1035" s="276"/>
      <c r="CG1035" s="276"/>
      <c r="CH1035" s="276"/>
      <c r="CI1035" s="277"/>
      <c r="CJ1035" s="276"/>
      <c r="CK1035" s="277"/>
      <c r="CL1035" s="276"/>
      <c r="CM1035" s="277"/>
      <c r="CN1035" s="276"/>
      <c r="CO1035" s="277"/>
      <c r="CP1035" s="276"/>
      <c r="CQ1035" s="277"/>
      <c r="CR1035" s="276"/>
      <c r="CS1035" s="276"/>
      <c r="CT1035" s="277"/>
      <c r="CU1035" s="276"/>
      <c r="CV1035" s="276"/>
      <c r="CW1035" s="277"/>
      <c r="CX1035" s="276"/>
      <c r="CY1035" s="276"/>
      <c r="CZ1035" s="276"/>
      <c r="DA1035" s="276"/>
      <c r="DB1035" s="277"/>
      <c r="DC1035" s="276"/>
      <c r="DD1035" s="276"/>
      <c r="DE1035" s="277"/>
      <c r="DF1035" s="276"/>
      <c r="DG1035" s="276"/>
      <c r="DH1035" s="277"/>
      <c r="DI1035" s="276"/>
      <c r="DJ1035" s="276"/>
      <c r="DK1035" s="276"/>
      <c r="DL1035" s="276"/>
      <c r="DM1035" s="277"/>
      <c r="DN1035" s="276"/>
      <c r="DO1035" s="276"/>
      <c r="DP1035" s="277"/>
      <c r="DQ1035" s="276"/>
      <c r="DR1035" s="276"/>
      <c r="DS1035" s="276"/>
      <c r="DT1035" s="276"/>
      <c r="DU1035" s="276"/>
      <c r="DV1035" s="276"/>
      <c r="DW1035" s="276"/>
      <c r="DX1035" s="276"/>
      <c r="DY1035" s="276"/>
      <c r="DZ1035" s="276"/>
      <c r="EA1035" s="276"/>
      <c r="EB1035" s="276"/>
      <c r="EC1035" s="276"/>
      <c r="ED1035" s="276"/>
      <c r="EE1035" s="276"/>
      <c r="EF1035" s="276"/>
      <c r="EG1035" s="276"/>
      <c r="EH1035" s="276"/>
      <c r="EI1035" s="276"/>
      <c r="EJ1035" s="276"/>
      <c r="EK1035" s="276"/>
      <c r="EL1035" s="276"/>
      <c r="EM1035" s="276"/>
      <c r="EN1035" s="276"/>
      <c r="EO1035" s="276"/>
      <c r="EP1035" s="276"/>
      <c r="EQ1035" s="276"/>
      <c r="ER1035" s="276"/>
      <c r="ES1035" s="276"/>
      <c r="ET1035" s="276"/>
    </row>
    <row r="1036" spans="41:150" x14ac:dyDescent="0.25">
      <c r="AO1036" s="276"/>
      <c r="AP1036" s="276"/>
      <c r="BS1036" s="276"/>
      <c r="BT1036" s="277"/>
      <c r="BU1036" s="276"/>
      <c r="BV1036" s="277"/>
      <c r="BW1036" s="276"/>
      <c r="BX1036" s="277"/>
      <c r="BY1036" s="276"/>
      <c r="BZ1036" s="276"/>
      <c r="CA1036" s="277"/>
      <c r="CB1036" s="276"/>
      <c r="CC1036" s="276"/>
      <c r="CD1036" s="276"/>
      <c r="CE1036" s="276"/>
      <c r="CF1036" s="276"/>
      <c r="CG1036" s="276"/>
      <c r="CH1036" s="276"/>
      <c r="CI1036" s="277"/>
      <c r="CJ1036" s="276"/>
      <c r="CK1036" s="277"/>
      <c r="CL1036" s="276"/>
      <c r="CM1036" s="277"/>
      <c r="CN1036" s="276"/>
      <c r="CO1036" s="277"/>
      <c r="CP1036" s="276"/>
      <c r="CQ1036" s="277"/>
      <c r="CR1036" s="276"/>
      <c r="CS1036" s="276"/>
      <c r="CT1036" s="277"/>
      <c r="CU1036" s="276"/>
      <c r="CV1036" s="276"/>
      <c r="CW1036" s="277"/>
      <c r="CX1036" s="276"/>
      <c r="CY1036" s="276"/>
      <c r="CZ1036" s="276"/>
      <c r="DA1036" s="276"/>
      <c r="DB1036" s="277"/>
      <c r="DC1036" s="276"/>
      <c r="DD1036" s="276"/>
      <c r="DE1036" s="277"/>
      <c r="DF1036" s="276"/>
      <c r="DG1036" s="276"/>
      <c r="DH1036" s="277"/>
      <c r="DI1036" s="276"/>
      <c r="DJ1036" s="276"/>
      <c r="DK1036" s="276"/>
      <c r="DL1036" s="276"/>
      <c r="DM1036" s="277"/>
      <c r="DN1036" s="276"/>
      <c r="DO1036" s="276"/>
      <c r="DP1036" s="277"/>
      <c r="DQ1036" s="276"/>
      <c r="DR1036" s="276"/>
      <c r="DS1036" s="276"/>
      <c r="DT1036" s="276"/>
      <c r="DU1036" s="276"/>
      <c r="DV1036" s="276"/>
      <c r="DW1036" s="276"/>
      <c r="DX1036" s="276"/>
      <c r="DY1036" s="276"/>
      <c r="DZ1036" s="276"/>
      <c r="EA1036" s="276"/>
      <c r="EB1036" s="276"/>
      <c r="EC1036" s="276"/>
      <c r="ED1036" s="276"/>
      <c r="EE1036" s="276"/>
      <c r="EF1036" s="276"/>
      <c r="EG1036" s="276"/>
      <c r="EH1036" s="276"/>
      <c r="EI1036" s="276"/>
      <c r="EJ1036" s="276"/>
      <c r="EK1036" s="276"/>
      <c r="EL1036" s="276"/>
      <c r="EM1036" s="276"/>
      <c r="EN1036" s="276"/>
      <c r="EO1036" s="276"/>
      <c r="EP1036" s="276"/>
      <c r="EQ1036" s="276"/>
      <c r="ER1036" s="276"/>
      <c r="ES1036" s="276"/>
      <c r="ET1036" s="276"/>
    </row>
    <row r="1037" spans="41:150" x14ac:dyDescent="0.25">
      <c r="AO1037" s="276"/>
      <c r="AP1037" s="276"/>
      <c r="BS1037" s="276"/>
      <c r="BT1037" s="277"/>
      <c r="BU1037" s="276"/>
      <c r="BV1037" s="277"/>
      <c r="BW1037" s="276"/>
      <c r="BX1037" s="277"/>
      <c r="BY1037" s="276"/>
      <c r="BZ1037" s="276"/>
      <c r="CA1037" s="277"/>
      <c r="CB1037" s="276"/>
      <c r="CC1037" s="276"/>
      <c r="CD1037" s="276"/>
      <c r="CE1037" s="276"/>
      <c r="CF1037" s="276"/>
      <c r="CG1037" s="276"/>
      <c r="CH1037" s="276"/>
      <c r="CI1037" s="277"/>
      <c r="CJ1037" s="276"/>
      <c r="CK1037" s="277"/>
      <c r="CL1037" s="276"/>
      <c r="CM1037" s="277"/>
      <c r="CN1037" s="276"/>
      <c r="CO1037" s="277"/>
      <c r="CP1037" s="276"/>
      <c r="CQ1037" s="277"/>
      <c r="CR1037" s="276"/>
      <c r="CS1037" s="276"/>
      <c r="CT1037" s="277"/>
      <c r="CU1037" s="276"/>
      <c r="CV1037" s="276"/>
      <c r="CW1037" s="277"/>
      <c r="CX1037" s="276"/>
      <c r="CY1037" s="276"/>
      <c r="CZ1037" s="276"/>
      <c r="DA1037" s="276"/>
      <c r="DB1037" s="277"/>
      <c r="DC1037" s="276"/>
      <c r="DD1037" s="276"/>
      <c r="DE1037" s="277"/>
      <c r="DF1037" s="276"/>
      <c r="DG1037" s="276"/>
      <c r="DH1037" s="277"/>
      <c r="DI1037" s="276"/>
      <c r="DJ1037" s="276"/>
      <c r="DK1037" s="276"/>
      <c r="DL1037" s="276"/>
      <c r="DM1037" s="277"/>
      <c r="DN1037" s="276"/>
      <c r="DO1037" s="276"/>
      <c r="DP1037" s="277"/>
      <c r="DQ1037" s="276"/>
      <c r="DR1037" s="276"/>
      <c r="DS1037" s="276"/>
      <c r="DT1037" s="276"/>
      <c r="DU1037" s="276"/>
      <c r="DV1037" s="276"/>
      <c r="DW1037" s="276"/>
      <c r="DX1037" s="276"/>
      <c r="DY1037" s="276"/>
      <c r="DZ1037" s="276"/>
      <c r="EA1037" s="276"/>
      <c r="EB1037" s="276"/>
      <c r="EC1037" s="276"/>
      <c r="ED1037" s="276"/>
      <c r="EE1037" s="276"/>
      <c r="EF1037" s="276"/>
      <c r="EG1037" s="276"/>
      <c r="EH1037" s="276"/>
      <c r="EI1037" s="276"/>
      <c r="EJ1037" s="276"/>
      <c r="EK1037" s="276"/>
      <c r="EL1037" s="276"/>
      <c r="EM1037" s="276"/>
      <c r="EN1037" s="276"/>
      <c r="EO1037" s="276"/>
      <c r="EP1037" s="276"/>
      <c r="EQ1037" s="276"/>
      <c r="ER1037" s="276"/>
      <c r="ES1037" s="276"/>
      <c r="ET1037" s="276"/>
    </row>
    <row r="1038" spans="41:150" x14ac:dyDescent="0.25">
      <c r="AO1038" s="276"/>
      <c r="AP1038" s="276"/>
      <c r="BS1038" s="276"/>
      <c r="BT1038" s="277"/>
      <c r="BU1038" s="276"/>
      <c r="BV1038" s="277"/>
      <c r="BW1038" s="276"/>
      <c r="BX1038" s="277"/>
      <c r="BY1038" s="276"/>
      <c r="BZ1038" s="276"/>
      <c r="CA1038" s="277"/>
      <c r="CB1038" s="276"/>
      <c r="CC1038" s="276"/>
      <c r="CD1038" s="276"/>
      <c r="CE1038" s="276"/>
      <c r="CF1038" s="276"/>
      <c r="CG1038" s="276"/>
      <c r="CH1038" s="276"/>
      <c r="CI1038" s="277"/>
      <c r="CJ1038" s="276"/>
      <c r="CK1038" s="277"/>
      <c r="CL1038" s="276"/>
      <c r="CM1038" s="277"/>
      <c r="CN1038" s="276"/>
      <c r="CO1038" s="277"/>
      <c r="CP1038" s="276"/>
      <c r="CQ1038" s="277"/>
      <c r="CR1038" s="276"/>
      <c r="CS1038" s="276"/>
      <c r="CT1038" s="277"/>
      <c r="CU1038" s="276"/>
      <c r="CV1038" s="276"/>
      <c r="CW1038" s="277"/>
      <c r="CX1038" s="276"/>
      <c r="CY1038" s="276"/>
      <c r="CZ1038" s="276"/>
      <c r="DA1038" s="276"/>
      <c r="DB1038" s="277"/>
      <c r="DC1038" s="276"/>
      <c r="DD1038" s="276"/>
      <c r="DE1038" s="277"/>
      <c r="DF1038" s="276"/>
      <c r="DG1038" s="276"/>
      <c r="DH1038" s="277"/>
      <c r="DI1038" s="276"/>
      <c r="DJ1038" s="276"/>
      <c r="DK1038" s="276"/>
      <c r="DL1038" s="276"/>
      <c r="DM1038" s="277"/>
      <c r="DN1038" s="276"/>
      <c r="DO1038" s="276"/>
      <c r="DP1038" s="277"/>
      <c r="DQ1038" s="276"/>
      <c r="DR1038" s="276"/>
      <c r="DS1038" s="276"/>
      <c r="DT1038" s="276"/>
      <c r="DU1038" s="276"/>
      <c r="DV1038" s="276"/>
      <c r="DW1038" s="276"/>
      <c r="DX1038" s="276"/>
      <c r="DY1038" s="276"/>
      <c r="DZ1038" s="276"/>
      <c r="EA1038" s="276"/>
      <c r="EB1038" s="276"/>
      <c r="EC1038" s="276"/>
      <c r="ED1038" s="276"/>
      <c r="EE1038" s="276"/>
      <c r="EF1038" s="276"/>
      <c r="EG1038" s="276"/>
      <c r="EH1038" s="276"/>
      <c r="EI1038" s="276"/>
      <c r="EJ1038" s="276"/>
      <c r="EK1038" s="276"/>
      <c r="EL1038" s="276"/>
      <c r="EM1038" s="276"/>
      <c r="EN1038" s="276"/>
      <c r="EO1038" s="276"/>
      <c r="EP1038" s="276"/>
      <c r="EQ1038" s="276"/>
      <c r="ER1038" s="276"/>
      <c r="ES1038" s="276"/>
      <c r="ET1038" s="276"/>
    </row>
    <row r="1039" spans="41:150" x14ac:dyDescent="0.25">
      <c r="AO1039" s="276"/>
      <c r="AP1039" s="276"/>
      <c r="BS1039" s="276"/>
      <c r="BT1039" s="277"/>
      <c r="BU1039" s="276"/>
      <c r="BV1039" s="277"/>
      <c r="BW1039" s="276"/>
      <c r="BX1039" s="277"/>
      <c r="BY1039" s="276"/>
      <c r="BZ1039" s="276"/>
      <c r="CA1039" s="277"/>
      <c r="CB1039" s="276"/>
      <c r="CC1039" s="276"/>
      <c r="CD1039" s="276"/>
      <c r="CE1039" s="276"/>
      <c r="CF1039" s="276"/>
      <c r="CG1039" s="276"/>
      <c r="CH1039" s="276"/>
      <c r="CI1039" s="277"/>
      <c r="CJ1039" s="276"/>
      <c r="CK1039" s="277"/>
      <c r="CL1039" s="276"/>
      <c r="CM1039" s="277"/>
      <c r="CN1039" s="276"/>
      <c r="CO1039" s="277"/>
      <c r="CP1039" s="276"/>
      <c r="CQ1039" s="277"/>
      <c r="CR1039" s="276"/>
      <c r="CS1039" s="276"/>
      <c r="CT1039" s="277"/>
      <c r="CU1039" s="276"/>
      <c r="CV1039" s="276"/>
      <c r="CW1039" s="277"/>
      <c r="CX1039" s="276"/>
      <c r="CY1039" s="276"/>
      <c r="CZ1039" s="276"/>
      <c r="DA1039" s="276"/>
      <c r="DB1039" s="277"/>
      <c r="DC1039" s="276"/>
      <c r="DD1039" s="276"/>
      <c r="DE1039" s="277"/>
      <c r="DF1039" s="276"/>
      <c r="DG1039" s="276"/>
      <c r="DH1039" s="277"/>
      <c r="DI1039" s="276"/>
      <c r="DJ1039" s="276"/>
      <c r="DK1039" s="276"/>
      <c r="DL1039" s="276"/>
      <c r="DM1039" s="277"/>
      <c r="DN1039" s="276"/>
      <c r="DO1039" s="276"/>
      <c r="DP1039" s="277"/>
      <c r="DQ1039" s="276"/>
      <c r="DR1039" s="276"/>
      <c r="DS1039" s="276"/>
      <c r="DT1039" s="276"/>
      <c r="DU1039" s="276"/>
      <c r="DV1039" s="276"/>
      <c r="DW1039" s="276"/>
      <c r="DX1039" s="276"/>
      <c r="DY1039" s="276"/>
      <c r="DZ1039" s="276"/>
      <c r="EA1039" s="276"/>
      <c r="EB1039" s="276"/>
      <c r="EC1039" s="276"/>
      <c r="ED1039" s="276"/>
      <c r="EE1039" s="276"/>
      <c r="EF1039" s="276"/>
      <c r="EG1039" s="276"/>
      <c r="EH1039" s="276"/>
      <c r="EI1039" s="276"/>
      <c r="EJ1039" s="276"/>
      <c r="EK1039" s="276"/>
      <c r="EL1039" s="276"/>
      <c r="EM1039" s="276"/>
      <c r="EN1039" s="276"/>
      <c r="EO1039" s="276"/>
      <c r="EP1039" s="276"/>
      <c r="EQ1039" s="276"/>
      <c r="ER1039" s="276"/>
      <c r="ES1039" s="276"/>
      <c r="ET1039" s="276"/>
    </row>
    <row r="1040" spans="41:150" x14ac:dyDescent="0.25">
      <c r="AO1040" s="276"/>
      <c r="AP1040" s="276"/>
      <c r="BS1040" s="276"/>
      <c r="BT1040" s="277"/>
      <c r="BU1040" s="276"/>
      <c r="BV1040" s="277"/>
      <c r="BW1040" s="276"/>
      <c r="BX1040" s="277"/>
      <c r="BY1040" s="276"/>
      <c r="BZ1040" s="276"/>
      <c r="CA1040" s="277"/>
      <c r="CB1040" s="276"/>
      <c r="CC1040" s="276"/>
      <c r="CD1040" s="276"/>
      <c r="CE1040" s="276"/>
      <c r="CF1040" s="276"/>
      <c r="CG1040" s="276"/>
      <c r="CH1040" s="276"/>
      <c r="CI1040" s="277"/>
      <c r="CJ1040" s="276"/>
      <c r="CK1040" s="277"/>
      <c r="CL1040" s="276"/>
      <c r="CM1040" s="277"/>
      <c r="CN1040" s="276"/>
      <c r="CO1040" s="277"/>
      <c r="CP1040" s="276"/>
      <c r="CQ1040" s="277"/>
      <c r="CR1040" s="276"/>
      <c r="CS1040" s="276"/>
      <c r="CT1040" s="277"/>
      <c r="CU1040" s="276"/>
      <c r="CV1040" s="276"/>
      <c r="CW1040" s="277"/>
      <c r="CX1040" s="276"/>
      <c r="CY1040" s="276"/>
      <c r="CZ1040" s="276"/>
      <c r="DA1040" s="276"/>
      <c r="DB1040" s="277"/>
      <c r="DC1040" s="276"/>
      <c r="DD1040" s="276"/>
      <c r="DE1040" s="277"/>
      <c r="DF1040" s="276"/>
      <c r="DG1040" s="276"/>
      <c r="DH1040" s="277"/>
      <c r="DI1040" s="276"/>
      <c r="DJ1040" s="276"/>
      <c r="DK1040" s="276"/>
      <c r="DL1040" s="276"/>
      <c r="DM1040" s="277"/>
      <c r="DN1040" s="276"/>
      <c r="DO1040" s="276"/>
      <c r="DP1040" s="277"/>
      <c r="DQ1040" s="276"/>
      <c r="DR1040" s="276"/>
      <c r="DS1040" s="276"/>
      <c r="DT1040" s="276"/>
      <c r="DU1040" s="276"/>
      <c r="DV1040" s="276"/>
      <c r="DW1040" s="276"/>
      <c r="DX1040" s="276"/>
      <c r="DY1040" s="276"/>
      <c r="DZ1040" s="276"/>
      <c r="EA1040" s="276"/>
      <c r="EB1040" s="276"/>
      <c r="EC1040" s="276"/>
      <c r="ED1040" s="276"/>
      <c r="EE1040" s="276"/>
      <c r="EF1040" s="276"/>
      <c r="EG1040" s="276"/>
      <c r="EH1040" s="276"/>
      <c r="EI1040" s="276"/>
      <c r="EJ1040" s="276"/>
      <c r="EK1040" s="276"/>
      <c r="EL1040" s="276"/>
      <c r="EM1040" s="276"/>
      <c r="EN1040" s="276"/>
      <c r="EO1040" s="276"/>
      <c r="EP1040" s="276"/>
      <c r="EQ1040" s="276"/>
      <c r="ER1040" s="276"/>
      <c r="ES1040" s="276"/>
      <c r="ET1040" s="276"/>
    </row>
    <row r="1041" spans="41:150" x14ac:dyDescent="0.25">
      <c r="AO1041" s="276"/>
      <c r="AP1041" s="276"/>
      <c r="BS1041" s="276"/>
      <c r="BT1041" s="277"/>
      <c r="BU1041" s="276"/>
      <c r="BV1041" s="277"/>
      <c r="BW1041" s="276"/>
      <c r="BX1041" s="277"/>
      <c r="BY1041" s="276"/>
      <c r="BZ1041" s="276"/>
      <c r="CA1041" s="277"/>
      <c r="CB1041" s="276"/>
      <c r="CC1041" s="276"/>
      <c r="CD1041" s="276"/>
      <c r="CE1041" s="276"/>
      <c r="CF1041" s="276"/>
      <c r="CG1041" s="276"/>
      <c r="CH1041" s="276"/>
      <c r="CI1041" s="277"/>
      <c r="CJ1041" s="276"/>
      <c r="CK1041" s="277"/>
      <c r="CL1041" s="276"/>
      <c r="CM1041" s="277"/>
      <c r="CN1041" s="276"/>
      <c r="CO1041" s="277"/>
      <c r="CP1041" s="276"/>
      <c r="CQ1041" s="277"/>
      <c r="CR1041" s="276"/>
      <c r="CS1041" s="276"/>
      <c r="CT1041" s="277"/>
      <c r="CU1041" s="276"/>
      <c r="CV1041" s="276"/>
      <c r="CW1041" s="277"/>
      <c r="CX1041" s="276"/>
      <c r="CY1041" s="276"/>
      <c r="CZ1041" s="276"/>
      <c r="DA1041" s="276"/>
      <c r="DB1041" s="277"/>
      <c r="DC1041" s="276"/>
      <c r="DD1041" s="276"/>
      <c r="DE1041" s="277"/>
      <c r="DF1041" s="276"/>
      <c r="DG1041" s="276"/>
      <c r="DH1041" s="277"/>
      <c r="DI1041" s="276"/>
      <c r="DJ1041" s="276"/>
      <c r="DK1041" s="276"/>
      <c r="DL1041" s="276"/>
      <c r="DM1041" s="277"/>
      <c r="DN1041" s="276"/>
      <c r="DO1041" s="276"/>
      <c r="DP1041" s="277"/>
      <c r="DQ1041" s="276"/>
      <c r="DR1041" s="276"/>
      <c r="DS1041" s="276"/>
      <c r="DT1041" s="276"/>
      <c r="DU1041" s="276"/>
      <c r="DV1041" s="276"/>
      <c r="DW1041" s="276"/>
      <c r="DX1041" s="276"/>
      <c r="DY1041" s="276"/>
      <c r="DZ1041" s="276"/>
      <c r="EA1041" s="276"/>
      <c r="EB1041" s="276"/>
      <c r="EC1041" s="276"/>
      <c r="ED1041" s="276"/>
      <c r="EE1041" s="276"/>
      <c r="EF1041" s="276"/>
      <c r="EG1041" s="276"/>
      <c r="EH1041" s="276"/>
      <c r="EI1041" s="276"/>
      <c r="EJ1041" s="276"/>
      <c r="EK1041" s="276"/>
      <c r="EL1041" s="276"/>
      <c r="EM1041" s="276"/>
      <c r="EN1041" s="276"/>
      <c r="EO1041" s="276"/>
      <c r="EP1041" s="276"/>
      <c r="EQ1041" s="276"/>
      <c r="ER1041" s="276"/>
      <c r="ES1041" s="276"/>
      <c r="ET1041" s="276"/>
    </row>
    <row r="1042" spans="41:150" x14ac:dyDescent="0.25">
      <c r="AO1042" s="276"/>
      <c r="AP1042" s="276"/>
      <c r="BS1042" s="276"/>
      <c r="BT1042" s="277"/>
      <c r="BU1042" s="276"/>
      <c r="BV1042" s="277"/>
      <c r="BW1042" s="276"/>
      <c r="BX1042" s="277"/>
      <c r="BY1042" s="276"/>
      <c r="BZ1042" s="276"/>
      <c r="CA1042" s="277"/>
      <c r="CB1042" s="276"/>
      <c r="CC1042" s="276"/>
      <c r="CD1042" s="276"/>
      <c r="CE1042" s="276"/>
      <c r="CF1042" s="276"/>
      <c r="CG1042" s="276"/>
      <c r="CH1042" s="276"/>
      <c r="CI1042" s="277"/>
      <c r="CJ1042" s="276"/>
      <c r="CK1042" s="277"/>
      <c r="CL1042" s="276"/>
      <c r="CM1042" s="277"/>
      <c r="CN1042" s="276"/>
      <c r="CO1042" s="277"/>
      <c r="CP1042" s="276"/>
      <c r="CQ1042" s="277"/>
      <c r="CR1042" s="276"/>
      <c r="CS1042" s="276"/>
      <c r="CT1042" s="277"/>
      <c r="CU1042" s="276"/>
      <c r="CV1042" s="276"/>
      <c r="CW1042" s="277"/>
      <c r="CX1042" s="276"/>
      <c r="CY1042" s="276"/>
      <c r="CZ1042" s="276"/>
      <c r="DA1042" s="276"/>
      <c r="DB1042" s="277"/>
      <c r="DC1042" s="276"/>
      <c r="DD1042" s="276"/>
      <c r="DE1042" s="277"/>
      <c r="DF1042" s="276"/>
      <c r="DG1042" s="276"/>
      <c r="DH1042" s="277"/>
      <c r="DI1042" s="276"/>
      <c r="DJ1042" s="276"/>
      <c r="DK1042" s="276"/>
      <c r="DL1042" s="276"/>
      <c r="DM1042" s="277"/>
      <c r="DN1042" s="276"/>
      <c r="DO1042" s="276"/>
      <c r="DP1042" s="277"/>
      <c r="DQ1042" s="276"/>
      <c r="DR1042" s="276"/>
      <c r="DS1042" s="276"/>
      <c r="DT1042" s="276"/>
      <c r="DU1042" s="276"/>
      <c r="DV1042" s="276"/>
      <c r="DW1042" s="276"/>
      <c r="DX1042" s="276"/>
      <c r="DY1042" s="276"/>
      <c r="DZ1042" s="276"/>
      <c r="EA1042" s="276"/>
      <c r="EB1042" s="276"/>
      <c r="EC1042" s="276"/>
      <c r="ED1042" s="276"/>
      <c r="EE1042" s="276"/>
      <c r="EF1042" s="276"/>
      <c r="EG1042" s="276"/>
      <c r="EH1042" s="276"/>
      <c r="EI1042" s="276"/>
      <c r="EJ1042" s="276"/>
      <c r="EK1042" s="276"/>
      <c r="EL1042" s="276"/>
      <c r="EM1042" s="276"/>
      <c r="EN1042" s="276"/>
      <c r="EO1042" s="276"/>
      <c r="EP1042" s="276"/>
      <c r="EQ1042" s="276"/>
      <c r="ER1042" s="276"/>
      <c r="ES1042" s="276"/>
      <c r="ET1042" s="276"/>
    </row>
    <row r="1043" spans="41:150" x14ac:dyDescent="0.25">
      <c r="AO1043" s="276"/>
      <c r="AP1043" s="276"/>
      <c r="BS1043" s="276"/>
      <c r="BT1043" s="277"/>
      <c r="BU1043" s="276"/>
      <c r="BV1043" s="277"/>
      <c r="BW1043" s="276"/>
      <c r="BX1043" s="277"/>
      <c r="BY1043" s="276"/>
      <c r="BZ1043" s="276"/>
      <c r="CA1043" s="277"/>
      <c r="CB1043" s="276"/>
      <c r="CC1043" s="276"/>
      <c r="CD1043" s="276"/>
      <c r="CE1043" s="276"/>
      <c r="CF1043" s="276"/>
      <c r="CG1043" s="276"/>
      <c r="CH1043" s="276"/>
      <c r="CI1043" s="277"/>
      <c r="CJ1043" s="276"/>
      <c r="CK1043" s="277"/>
      <c r="CL1043" s="276"/>
      <c r="CM1043" s="277"/>
      <c r="CN1043" s="276"/>
      <c r="CO1043" s="277"/>
      <c r="CP1043" s="276"/>
      <c r="CQ1043" s="277"/>
      <c r="CR1043" s="276"/>
      <c r="CS1043" s="276"/>
      <c r="CT1043" s="277"/>
      <c r="CU1043" s="276"/>
      <c r="CV1043" s="276"/>
      <c r="CW1043" s="277"/>
      <c r="CX1043" s="276"/>
      <c r="CY1043" s="276"/>
      <c r="CZ1043" s="276"/>
      <c r="DA1043" s="276"/>
      <c r="DB1043" s="277"/>
      <c r="DC1043" s="276"/>
      <c r="DD1043" s="276"/>
      <c r="DE1043" s="277"/>
      <c r="DF1043" s="276"/>
      <c r="DG1043" s="276"/>
      <c r="DH1043" s="277"/>
      <c r="DI1043" s="276"/>
      <c r="DJ1043" s="276"/>
      <c r="DK1043" s="276"/>
      <c r="DL1043" s="276"/>
      <c r="DM1043" s="277"/>
      <c r="DN1043" s="276"/>
      <c r="DO1043" s="276"/>
      <c r="DP1043" s="277"/>
      <c r="DQ1043" s="276"/>
      <c r="DR1043" s="276"/>
      <c r="DS1043" s="276"/>
      <c r="DT1043" s="276"/>
      <c r="DU1043" s="276"/>
      <c r="DV1043" s="276"/>
      <c r="DW1043" s="276"/>
      <c r="DX1043" s="276"/>
      <c r="DY1043" s="276"/>
      <c r="DZ1043" s="276"/>
      <c r="EA1043" s="276"/>
      <c r="EB1043" s="276"/>
      <c r="EC1043" s="276"/>
      <c r="ED1043" s="276"/>
      <c r="EE1043" s="276"/>
      <c r="EF1043" s="276"/>
      <c r="EG1043" s="276"/>
      <c r="EH1043" s="276"/>
      <c r="EI1043" s="276"/>
      <c r="EJ1043" s="276"/>
      <c r="EK1043" s="276"/>
      <c r="EL1043" s="276"/>
      <c r="EM1043" s="276"/>
      <c r="EN1043" s="276"/>
      <c r="EO1043" s="276"/>
      <c r="EP1043" s="276"/>
      <c r="EQ1043" s="276"/>
      <c r="ER1043" s="276"/>
      <c r="ES1043" s="276"/>
      <c r="ET1043" s="276"/>
    </row>
    <row r="1044" spans="41:150" x14ac:dyDescent="0.25">
      <c r="AO1044" s="276"/>
      <c r="AP1044" s="276"/>
      <c r="BS1044" s="276"/>
      <c r="BT1044" s="277"/>
      <c r="BU1044" s="276"/>
      <c r="BV1044" s="277"/>
      <c r="BW1044" s="276"/>
      <c r="BX1044" s="277"/>
      <c r="BY1044" s="276"/>
      <c r="BZ1044" s="276"/>
      <c r="CA1044" s="277"/>
      <c r="CB1044" s="276"/>
      <c r="CC1044" s="276"/>
      <c r="CD1044" s="276"/>
      <c r="CE1044" s="276"/>
      <c r="CF1044" s="276"/>
      <c r="CG1044" s="276"/>
      <c r="CH1044" s="276"/>
      <c r="CI1044" s="277"/>
      <c r="CJ1044" s="276"/>
      <c r="CK1044" s="277"/>
      <c r="CL1044" s="276"/>
      <c r="CM1044" s="277"/>
      <c r="CN1044" s="276"/>
      <c r="CO1044" s="277"/>
      <c r="CP1044" s="276"/>
      <c r="CQ1044" s="277"/>
      <c r="CR1044" s="276"/>
      <c r="CS1044" s="276"/>
      <c r="CT1044" s="277"/>
      <c r="CU1044" s="276"/>
      <c r="CV1044" s="276"/>
      <c r="CW1044" s="277"/>
      <c r="CX1044" s="276"/>
      <c r="CY1044" s="276"/>
      <c r="CZ1044" s="276"/>
      <c r="DA1044" s="276"/>
      <c r="DB1044" s="277"/>
      <c r="DC1044" s="276"/>
      <c r="DD1044" s="276"/>
      <c r="DE1044" s="277"/>
      <c r="DF1044" s="276"/>
      <c r="DG1044" s="276"/>
      <c r="DH1044" s="277"/>
      <c r="DI1044" s="276"/>
      <c r="DJ1044" s="276"/>
      <c r="DK1044" s="276"/>
      <c r="DL1044" s="276"/>
      <c r="DM1044" s="277"/>
      <c r="DN1044" s="276"/>
      <c r="DO1044" s="276"/>
      <c r="DP1044" s="277"/>
      <c r="DQ1044" s="276"/>
      <c r="DR1044" s="276"/>
      <c r="DS1044" s="276"/>
      <c r="DT1044" s="276"/>
      <c r="DU1044" s="276"/>
      <c r="DV1044" s="276"/>
      <c r="DW1044" s="276"/>
      <c r="DX1044" s="276"/>
      <c r="DY1044" s="276"/>
      <c r="DZ1044" s="276"/>
      <c r="EA1044" s="276"/>
      <c r="EB1044" s="276"/>
      <c r="EC1044" s="276"/>
      <c r="ED1044" s="276"/>
      <c r="EE1044" s="276"/>
      <c r="EF1044" s="276"/>
      <c r="EG1044" s="276"/>
      <c r="EH1044" s="276"/>
      <c r="EI1044" s="276"/>
      <c r="EJ1044" s="276"/>
      <c r="EK1044" s="276"/>
      <c r="EL1044" s="276"/>
      <c r="EM1044" s="276"/>
      <c r="EN1044" s="276"/>
      <c r="EO1044" s="276"/>
      <c r="EP1044" s="276"/>
      <c r="EQ1044" s="276"/>
      <c r="ER1044" s="276"/>
      <c r="ES1044" s="276"/>
      <c r="ET1044" s="276"/>
    </row>
    <row r="1045" spans="41:150" x14ac:dyDescent="0.25">
      <c r="AO1045" s="276"/>
      <c r="AP1045" s="276"/>
      <c r="BS1045" s="276"/>
      <c r="BT1045" s="277"/>
      <c r="BU1045" s="276"/>
      <c r="BV1045" s="277"/>
      <c r="BW1045" s="276"/>
      <c r="BX1045" s="277"/>
      <c r="BY1045" s="276"/>
      <c r="BZ1045" s="276"/>
      <c r="CA1045" s="277"/>
      <c r="CB1045" s="276"/>
      <c r="CC1045" s="276"/>
      <c r="CD1045" s="276"/>
      <c r="CE1045" s="276"/>
      <c r="CF1045" s="276"/>
      <c r="CG1045" s="276"/>
      <c r="CH1045" s="276"/>
      <c r="CI1045" s="277"/>
      <c r="CJ1045" s="276"/>
      <c r="CK1045" s="277"/>
      <c r="CL1045" s="276"/>
      <c r="CM1045" s="277"/>
      <c r="CN1045" s="276"/>
      <c r="CO1045" s="277"/>
      <c r="CP1045" s="276"/>
      <c r="CQ1045" s="277"/>
      <c r="CR1045" s="276"/>
      <c r="CS1045" s="276"/>
      <c r="CT1045" s="277"/>
      <c r="CU1045" s="276"/>
      <c r="CV1045" s="276"/>
      <c r="CW1045" s="277"/>
      <c r="CX1045" s="276"/>
      <c r="CY1045" s="276"/>
      <c r="CZ1045" s="276"/>
      <c r="DA1045" s="276"/>
      <c r="DB1045" s="277"/>
      <c r="DC1045" s="276"/>
      <c r="DD1045" s="276"/>
      <c r="DE1045" s="277"/>
      <c r="DF1045" s="276"/>
      <c r="DG1045" s="276"/>
      <c r="DH1045" s="277"/>
      <c r="DI1045" s="276"/>
      <c r="DJ1045" s="276"/>
      <c r="DK1045" s="276"/>
      <c r="DL1045" s="276"/>
      <c r="DM1045" s="277"/>
      <c r="DN1045" s="276"/>
      <c r="DO1045" s="276"/>
      <c r="DP1045" s="277"/>
      <c r="DQ1045" s="276"/>
      <c r="DR1045" s="276"/>
      <c r="DS1045" s="276"/>
      <c r="DT1045" s="276"/>
      <c r="DU1045" s="276"/>
      <c r="DV1045" s="276"/>
      <c r="DW1045" s="276"/>
      <c r="DX1045" s="276"/>
      <c r="DY1045" s="276"/>
      <c r="DZ1045" s="276"/>
      <c r="EA1045" s="276"/>
      <c r="EB1045" s="276"/>
      <c r="EC1045" s="276"/>
      <c r="ED1045" s="276"/>
      <c r="EE1045" s="276"/>
      <c r="EF1045" s="276"/>
      <c r="EG1045" s="276"/>
      <c r="EH1045" s="276"/>
      <c r="EI1045" s="276"/>
      <c r="EJ1045" s="276"/>
      <c r="EK1045" s="276"/>
      <c r="EL1045" s="276"/>
      <c r="EM1045" s="276"/>
      <c r="EN1045" s="276"/>
      <c r="EO1045" s="276"/>
      <c r="EP1045" s="276"/>
      <c r="EQ1045" s="276"/>
      <c r="ER1045" s="276"/>
      <c r="ES1045" s="276"/>
      <c r="ET1045" s="276"/>
    </row>
    <row r="1046" spans="41:150" x14ac:dyDescent="0.25">
      <c r="AO1046" s="276"/>
      <c r="AP1046" s="276"/>
      <c r="BS1046" s="276"/>
      <c r="BT1046" s="277"/>
      <c r="BU1046" s="276"/>
      <c r="BV1046" s="277"/>
      <c r="BW1046" s="276"/>
      <c r="BX1046" s="277"/>
      <c r="BY1046" s="276"/>
      <c r="BZ1046" s="276"/>
      <c r="CA1046" s="277"/>
      <c r="CB1046" s="276"/>
      <c r="CC1046" s="276"/>
      <c r="CD1046" s="276"/>
      <c r="CE1046" s="276"/>
      <c r="CF1046" s="276"/>
      <c r="CG1046" s="276"/>
      <c r="CH1046" s="276"/>
      <c r="CI1046" s="277"/>
      <c r="CJ1046" s="276"/>
      <c r="CK1046" s="277"/>
      <c r="CL1046" s="276"/>
      <c r="CM1046" s="277"/>
      <c r="CN1046" s="276"/>
      <c r="CO1046" s="277"/>
      <c r="CP1046" s="276"/>
      <c r="CQ1046" s="277"/>
      <c r="CR1046" s="276"/>
      <c r="CS1046" s="276"/>
      <c r="CT1046" s="277"/>
      <c r="CU1046" s="276"/>
      <c r="CV1046" s="276"/>
      <c r="CW1046" s="277"/>
      <c r="CX1046" s="276"/>
      <c r="CY1046" s="276"/>
      <c r="CZ1046" s="276"/>
      <c r="DA1046" s="276"/>
      <c r="DB1046" s="277"/>
      <c r="DC1046" s="276"/>
      <c r="DD1046" s="276"/>
      <c r="DE1046" s="277"/>
      <c r="DF1046" s="276"/>
      <c r="DG1046" s="276"/>
      <c r="DH1046" s="277"/>
      <c r="DI1046" s="276"/>
      <c r="DJ1046" s="276"/>
      <c r="DK1046" s="276"/>
      <c r="DL1046" s="276"/>
      <c r="DM1046" s="277"/>
      <c r="DN1046" s="276"/>
      <c r="DO1046" s="276"/>
      <c r="DP1046" s="277"/>
      <c r="DQ1046" s="276"/>
      <c r="DR1046" s="276"/>
      <c r="DS1046" s="276"/>
      <c r="DT1046" s="276"/>
      <c r="DU1046" s="276"/>
      <c r="DV1046" s="276"/>
      <c r="DW1046" s="276"/>
      <c r="DX1046" s="276"/>
      <c r="DY1046" s="276"/>
      <c r="DZ1046" s="276"/>
      <c r="EA1046" s="276"/>
      <c r="EB1046" s="276"/>
      <c r="EC1046" s="276"/>
      <c r="ED1046" s="276"/>
      <c r="EE1046" s="276"/>
      <c r="EF1046" s="276"/>
      <c r="EG1046" s="276"/>
      <c r="EH1046" s="276"/>
      <c r="EI1046" s="276"/>
      <c r="EJ1046" s="276"/>
      <c r="EK1046" s="276"/>
      <c r="EL1046" s="276"/>
      <c r="EM1046" s="276"/>
      <c r="EN1046" s="276"/>
      <c r="EO1046" s="276"/>
      <c r="EP1046" s="276"/>
      <c r="EQ1046" s="276"/>
      <c r="ER1046" s="276"/>
      <c r="ES1046" s="276"/>
      <c r="ET1046" s="276"/>
    </row>
    <row r="1047" spans="41:150" x14ac:dyDescent="0.25">
      <c r="AO1047" s="276"/>
      <c r="AP1047" s="276"/>
      <c r="BS1047" s="276"/>
      <c r="BT1047" s="277"/>
      <c r="BU1047" s="276"/>
      <c r="BV1047" s="277"/>
      <c r="BW1047" s="276"/>
      <c r="BX1047" s="277"/>
      <c r="BY1047" s="276"/>
      <c r="BZ1047" s="276"/>
      <c r="CA1047" s="277"/>
      <c r="CB1047" s="276"/>
      <c r="CC1047" s="276"/>
      <c r="CD1047" s="276"/>
      <c r="CE1047" s="276"/>
      <c r="CF1047" s="276"/>
      <c r="CG1047" s="276"/>
      <c r="CH1047" s="276"/>
      <c r="CI1047" s="277"/>
      <c r="CJ1047" s="276"/>
      <c r="CK1047" s="277"/>
      <c r="CL1047" s="276"/>
      <c r="CM1047" s="277"/>
      <c r="CN1047" s="276"/>
      <c r="CO1047" s="277"/>
      <c r="CP1047" s="276"/>
      <c r="CQ1047" s="277"/>
      <c r="CR1047" s="276"/>
      <c r="CS1047" s="276"/>
      <c r="CT1047" s="277"/>
      <c r="CU1047" s="276"/>
      <c r="CV1047" s="276"/>
      <c r="CW1047" s="277"/>
      <c r="CX1047" s="276"/>
      <c r="CY1047" s="276"/>
      <c r="CZ1047" s="276"/>
      <c r="DA1047" s="276"/>
      <c r="DB1047" s="277"/>
      <c r="DC1047" s="276"/>
      <c r="DD1047" s="276"/>
      <c r="DE1047" s="277"/>
      <c r="DF1047" s="276"/>
      <c r="DG1047" s="276"/>
      <c r="DH1047" s="277"/>
      <c r="DI1047" s="276"/>
      <c r="DJ1047" s="276"/>
      <c r="DK1047" s="276"/>
      <c r="DL1047" s="276"/>
      <c r="DM1047" s="277"/>
      <c r="DN1047" s="276"/>
      <c r="DO1047" s="276"/>
      <c r="DP1047" s="277"/>
      <c r="DQ1047" s="276"/>
      <c r="DR1047" s="276"/>
      <c r="DS1047" s="276"/>
      <c r="DT1047" s="276"/>
      <c r="DU1047" s="276"/>
      <c r="DV1047" s="276"/>
      <c r="DW1047" s="276"/>
      <c r="DX1047" s="276"/>
      <c r="DY1047" s="276"/>
      <c r="DZ1047" s="276"/>
      <c r="EA1047" s="276"/>
      <c r="EB1047" s="276"/>
      <c r="EC1047" s="276"/>
      <c r="ED1047" s="276"/>
      <c r="EE1047" s="276"/>
      <c r="EF1047" s="276"/>
      <c r="EG1047" s="276"/>
      <c r="EH1047" s="276"/>
      <c r="EI1047" s="276"/>
      <c r="EJ1047" s="276"/>
      <c r="EK1047" s="276"/>
      <c r="EL1047" s="276"/>
      <c r="EM1047" s="276"/>
      <c r="EN1047" s="276"/>
      <c r="EO1047" s="276"/>
      <c r="EP1047" s="276"/>
      <c r="EQ1047" s="276"/>
      <c r="ER1047" s="276"/>
      <c r="ES1047" s="276"/>
      <c r="ET1047" s="276"/>
    </row>
    <row r="1048" spans="41:150" x14ac:dyDescent="0.25">
      <c r="AO1048" s="276"/>
      <c r="AP1048" s="276"/>
      <c r="BS1048" s="276"/>
      <c r="BT1048" s="277"/>
      <c r="BU1048" s="276"/>
      <c r="BV1048" s="277"/>
      <c r="BW1048" s="276"/>
      <c r="BX1048" s="277"/>
      <c r="BY1048" s="276"/>
      <c r="BZ1048" s="276"/>
      <c r="CA1048" s="277"/>
      <c r="CB1048" s="276"/>
      <c r="CC1048" s="276"/>
      <c r="CD1048" s="276"/>
      <c r="CE1048" s="276"/>
      <c r="CF1048" s="276"/>
      <c r="CG1048" s="276"/>
      <c r="CH1048" s="276"/>
      <c r="CI1048" s="277"/>
      <c r="CJ1048" s="276"/>
      <c r="CK1048" s="277"/>
      <c r="CL1048" s="276"/>
      <c r="CM1048" s="277"/>
      <c r="CN1048" s="276"/>
      <c r="CO1048" s="277"/>
      <c r="CP1048" s="276"/>
      <c r="CQ1048" s="277"/>
      <c r="CR1048" s="276"/>
      <c r="CS1048" s="276"/>
      <c r="CT1048" s="277"/>
      <c r="CU1048" s="276"/>
      <c r="CV1048" s="276"/>
      <c r="CW1048" s="277"/>
      <c r="CX1048" s="276"/>
      <c r="CY1048" s="276"/>
      <c r="CZ1048" s="276"/>
      <c r="DA1048" s="276"/>
      <c r="DB1048" s="277"/>
      <c r="DC1048" s="276"/>
      <c r="DD1048" s="276"/>
      <c r="DE1048" s="277"/>
      <c r="DF1048" s="276"/>
      <c r="DG1048" s="276"/>
      <c r="DH1048" s="277"/>
      <c r="DI1048" s="276"/>
      <c r="DJ1048" s="276"/>
      <c r="DK1048" s="276"/>
      <c r="DL1048" s="276"/>
      <c r="DM1048" s="277"/>
      <c r="DN1048" s="276"/>
      <c r="DO1048" s="276"/>
      <c r="DP1048" s="277"/>
      <c r="DQ1048" s="276"/>
      <c r="DR1048" s="276"/>
      <c r="DS1048" s="276"/>
      <c r="DT1048" s="276"/>
      <c r="DU1048" s="276"/>
      <c r="DV1048" s="276"/>
      <c r="DW1048" s="276"/>
      <c r="DX1048" s="276"/>
      <c r="DY1048" s="276"/>
      <c r="DZ1048" s="276"/>
      <c r="EA1048" s="276"/>
      <c r="EB1048" s="276"/>
      <c r="EC1048" s="276"/>
      <c r="ED1048" s="276"/>
      <c r="EE1048" s="276"/>
      <c r="EF1048" s="276"/>
      <c r="EG1048" s="276"/>
      <c r="EH1048" s="276"/>
      <c r="EI1048" s="276"/>
      <c r="EJ1048" s="276"/>
      <c r="EK1048" s="276"/>
      <c r="EL1048" s="276"/>
      <c r="EM1048" s="276"/>
      <c r="EN1048" s="276"/>
      <c r="EO1048" s="276"/>
      <c r="EP1048" s="276"/>
      <c r="EQ1048" s="276"/>
      <c r="ER1048" s="276"/>
      <c r="ES1048" s="276"/>
      <c r="ET1048" s="276"/>
    </row>
    <row r="1049" spans="41:150" x14ac:dyDescent="0.25">
      <c r="AO1049" s="276"/>
      <c r="AP1049" s="276"/>
      <c r="BS1049" s="276"/>
      <c r="BT1049" s="277"/>
      <c r="BU1049" s="276"/>
      <c r="BV1049" s="277"/>
      <c r="BW1049" s="276"/>
      <c r="BX1049" s="277"/>
      <c r="BY1049" s="276"/>
      <c r="BZ1049" s="276"/>
      <c r="CA1049" s="277"/>
      <c r="CB1049" s="276"/>
      <c r="CC1049" s="276"/>
      <c r="CD1049" s="276"/>
      <c r="CE1049" s="276"/>
      <c r="CF1049" s="276"/>
      <c r="CG1049" s="276"/>
      <c r="CH1049" s="276"/>
      <c r="CI1049" s="277"/>
      <c r="CJ1049" s="276"/>
      <c r="CK1049" s="277"/>
      <c r="CL1049" s="276"/>
      <c r="CM1049" s="277"/>
      <c r="CN1049" s="276"/>
      <c r="CO1049" s="277"/>
      <c r="CP1049" s="276"/>
      <c r="CQ1049" s="277"/>
      <c r="CR1049" s="276"/>
      <c r="CS1049" s="276"/>
      <c r="CT1049" s="277"/>
      <c r="CU1049" s="276"/>
      <c r="CV1049" s="276"/>
      <c r="CW1049" s="277"/>
      <c r="CX1049" s="276"/>
      <c r="CY1049" s="276"/>
      <c r="CZ1049" s="276"/>
      <c r="DA1049" s="276"/>
      <c r="DB1049" s="277"/>
      <c r="DC1049" s="276"/>
      <c r="DD1049" s="276"/>
      <c r="DE1049" s="277"/>
      <c r="DF1049" s="276"/>
      <c r="DG1049" s="276"/>
      <c r="DH1049" s="277"/>
      <c r="DI1049" s="276"/>
      <c r="DJ1049" s="276"/>
      <c r="DK1049" s="276"/>
      <c r="DL1049" s="276"/>
      <c r="DM1049" s="277"/>
      <c r="DN1049" s="276"/>
      <c r="DO1049" s="276"/>
      <c r="DP1049" s="277"/>
      <c r="DQ1049" s="276"/>
      <c r="DR1049" s="276"/>
      <c r="DS1049" s="276"/>
      <c r="DT1049" s="276"/>
      <c r="DU1049" s="276"/>
      <c r="DV1049" s="276"/>
      <c r="DW1049" s="276"/>
      <c r="DX1049" s="276"/>
      <c r="DY1049" s="276"/>
      <c r="DZ1049" s="276"/>
      <c r="EA1049" s="276"/>
      <c r="EB1049" s="276"/>
      <c r="EC1049" s="276"/>
      <c r="ED1049" s="276"/>
      <c r="EE1049" s="276"/>
      <c r="EF1049" s="276"/>
      <c r="EG1049" s="276"/>
      <c r="EH1049" s="276"/>
      <c r="EI1049" s="276"/>
      <c r="EJ1049" s="276"/>
      <c r="EK1049" s="276"/>
      <c r="EL1049" s="276"/>
      <c r="EM1049" s="276"/>
      <c r="EN1049" s="276"/>
      <c r="EO1049" s="276"/>
      <c r="EP1049" s="276"/>
      <c r="EQ1049" s="276"/>
      <c r="ER1049" s="276"/>
      <c r="ES1049" s="276"/>
      <c r="ET1049" s="276"/>
    </row>
    <row r="1050" spans="41:150" x14ac:dyDescent="0.25">
      <c r="AO1050" s="276"/>
      <c r="AP1050" s="276"/>
      <c r="BS1050" s="276"/>
      <c r="BT1050" s="277"/>
      <c r="BU1050" s="276"/>
      <c r="BV1050" s="277"/>
      <c r="BW1050" s="276"/>
      <c r="BX1050" s="277"/>
      <c r="BY1050" s="276"/>
      <c r="BZ1050" s="276"/>
      <c r="CA1050" s="277"/>
      <c r="CB1050" s="276"/>
      <c r="CC1050" s="276"/>
      <c r="CD1050" s="276"/>
      <c r="CE1050" s="276"/>
      <c r="CF1050" s="276"/>
      <c r="CG1050" s="276"/>
      <c r="CH1050" s="276"/>
      <c r="CI1050" s="277"/>
      <c r="CJ1050" s="276"/>
      <c r="CK1050" s="277"/>
      <c r="CL1050" s="276"/>
      <c r="CM1050" s="277"/>
      <c r="CN1050" s="276"/>
      <c r="CO1050" s="277"/>
      <c r="CP1050" s="276"/>
      <c r="CQ1050" s="277"/>
      <c r="CR1050" s="276"/>
      <c r="CS1050" s="276"/>
      <c r="CT1050" s="277"/>
      <c r="CU1050" s="276"/>
      <c r="CV1050" s="276"/>
      <c r="CW1050" s="277"/>
      <c r="CX1050" s="276"/>
      <c r="CY1050" s="276"/>
      <c r="CZ1050" s="276"/>
      <c r="DA1050" s="276"/>
      <c r="DB1050" s="277"/>
      <c r="DC1050" s="276"/>
      <c r="DD1050" s="276"/>
      <c r="DE1050" s="277"/>
      <c r="DF1050" s="276"/>
      <c r="DG1050" s="276"/>
      <c r="DH1050" s="277"/>
      <c r="DI1050" s="276"/>
      <c r="DJ1050" s="276"/>
      <c r="DK1050" s="276"/>
      <c r="DL1050" s="276"/>
      <c r="DM1050" s="277"/>
      <c r="DN1050" s="276"/>
      <c r="DO1050" s="276"/>
      <c r="DP1050" s="277"/>
      <c r="DQ1050" s="276"/>
      <c r="DR1050" s="276"/>
      <c r="DS1050" s="276"/>
      <c r="DT1050" s="276"/>
      <c r="DU1050" s="276"/>
      <c r="DV1050" s="276"/>
      <c r="DW1050" s="276"/>
      <c r="DX1050" s="276"/>
      <c r="DY1050" s="276"/>
      <c r="DZ1050" s="276"/>
      <c r="EA1050" s="276"/>
      <c r="EB1050" s="276"/>
      <c r="EC1050" s="276"/>
      <c r="ED1050" s="276"/>
      <c r="EE1050" s="276"/>
      <c r="EF1050" s="276"/>
      <c r="EG1050" s="276"/>
      <c r="EH1050" s="276"/>
      <c r="EI1050" s="276"/>
      <c r="EJ1050" s="276"/>
      <c r="EK1050" s="276"/>
      <c r="EL1050" s="276"/>
      <c r="EM1050" s="276"/>
      <c r="EN1050" s="276"/>
      <c r="EO1050" s="276"/>
      <c r="EP1050" s="276"/>
      <c r="EQ1050" s="276"/>
      <c r="ER1050" s="276"/>
      <c r="ES1050" s="276"/>
      <c r="ET1050" s="276"/>
    </row>
    <row r="1051" spans="41:150" x14ac:dyDescent="0.25">
      <c r="AO1051" s="276"/>
      <c r="AP1051" s="276"/>
      <c r="BS1051" s="276"/>
      <c r="BT1051" s="277"/>
      <c r="BU1051" s="276"/>
      <c r="BV1051" s="277"/>
      <c r="BW1051" s="276"/>
      <c r="BX1051" s="277"/>
      <c r="BY1051" s="276"/>
      <c r="BZ1051" s="276"/>
      <c r="CA1051" s="277"/>
      <c r="CB1051" s="276"/>
      <c r="CC1051" s="276"/>
      <c r="CD1051" s="276"/>
      <c r="CE1051" s="276"/>
      <c r="CF1051" s="276"/>
      <c r="CG1051" s="276"/>
      <c r="CH1051" s="276"/>
      <c r="CI1051" s="277"/>
      <c r="CJ1051" s="276"/>
      <c r="CK1051" s="277"/>
      <c r="CL1051" s="276"/>
      <c r="CM1051" s="277"/>
      <c r="CN1051" s="276"/>
      <c r="CO1051" s="277"/>
      <c r="CP1051" s="276"/>
      <c r="CQ1051" s="277"/>
      <c r="CR1051" s="276"/>
      <c r="CS1051" s="276"/>
      <c r="CT1051" s="277"/>
      <c r="CU1051" s="276"/>
      <c r="CV1051" s="276"/>
      <c r="CW1051" s="277"/>
      <c r="CX1051" s="276"/>
      <c r="CY1051" s="276"/>
      <c r="CZ1051" s="276"/>
      <c r="DA1051" s="276"/>
      <c r="DB1051" s="277"/>
      <c r="DC1051" s="276"/>
      <c r="DD1051" s="276"/>
      <c r="DE1051" s="277"/>
      <c r="DF1051" s="276"/>
      <c r="DG1051" s="276"/>
      <c r="DH1051" s="277"/>
      <c r="DI1051" s="276"/>
      <c r="DJ1051" s="276"/>
      <c r="DK1051" s="276"/>
      <c r="DL1051" s="276"/>
      <c r="DM1051" s="277"/>
      <c r="DN1051" s="276"/>
      <c r="DO1051" s="276"/>
      <c r="DP1051" s="277"/>
      <c r="DQ1051" s="276"/>
      <c r="DR1051" s="276"/>
      <c r="DS1051" s="276"/>
      <c r="DT1051" s="276"/>
      <c r="DU1051" s="276"/>
      <c r="DV1051" s="276"/>
      <c r="DW1051" s="276"/>
      <c r="DX1051" s="276"/>
      <c r="DY1051" s="276"/>
      <c r="DZ1051" s="276"/>
      <c r="EA1051" s="276"/>
      <c r="EB1051" s="276"/>
      <c r="EC1051" s="276"/>
      <c r="ED1051" s="276"/>
      <c r="EE1051" s="276"/>
      <c r="EF1051" s="276"/>
      <c r="EG1051" s="276"/>
      <c r="EH1051" s="276"/>
      <c r="EI1051" s="276"/>
      <c r="EJ1051" s="276"/>
      <c r="EK1051" s="276"/>
      <c r="EL1051" s="276"/>
      <c r="EM1051" s="276"/>
      <c r="EN1051" s="276"/>
      <c r="EO1051" s="276"/>
      <c r="EP1051" s="276"/>
      <c r="EQ1051" s="276"/>
      <c r="ER1051" s="276"/>
      <c r="ES1051" s="276"/>
      <c r="ET1051" s="276"/>
    </row>
    <row r="1052" spans="41:150" x14ac:dyDescent="0.25">
      <c r="AO1052" s="276"/>
      <c r="AP1052" s="276"/>
      <c r="BS1052" s="276"/>
      <c r="BT1052" s="277"/>
      <c r="BU1052" s="276"/>
      <c r="BV1052" s="277"/>
      <c r="BW1052" s="276"/>
      <c r="BX1052" s="277"/>
      <c r="BY1052" s="276"/>
      <c r="BZ1052" s="276"/>
      <c r="CA1052" s="277"/>
      <c r="CB1052" s="276"/>
      <c r="CC1052" s="276"/>
      <c r="CD1052" s="276"/>
      <c r="CE1052" s="276"/>
      <c r="CF1052" s="276"/>
      <c r="CG1052" s="276"/>
      <c r="CH1052" s="276"/>
      <c r="CI1052" s="277"/>
      <c r="CJ1052" s="276"/>
      <c r="CK1052" s="277"/>
      <c r="CL1052" s="276"/>
      <c r="CM1052" s="277"/>
      <c r="CN1052" s="276"/>
      <c r="CO1052" s="277"/>
      <c r="CP1052" s="276"/>
      <c r="CQ1052" s="277"/>
      <c r="CR1052" s="276"/>
      <c r="CS1052" s="276"/>
      <c r="CT1052" s="277"/>
      <c r="CU1052" s="276"/>
      <c r="CV1052" s="276"/>
      <c r="CW1052" s="277"/>
      <c r="CX1052" s="276"/>
      <c r="CY1052" s="276"/>
      <c r="CZ1052" s="276"/>
      <c r="DA1052" s="276"/>
      <c r="DB1052" s="277"/>
      <c r="DC1052" s="276"/>
      <c r="DD1052" s="276"/>
      <c r="DE1052" s="277"/>
      <c r="DF1052" s="276"/>
      <c r="DG1052" s="276"/>
      <c r="DH1052" s="277"/>
      <c r="DI1052" s="276"/>
      <c r="DJ1052" s="276"/>
      <c r="DK1052" s="276"/>
      <c r="DL1052" s="276"/>
      <c r="DM1052" s="277"/>
      <c r="DN1052" s="276"/>
      <c r="DO1052" s="276"/>
      <c r="DP1052" s="277"/>
      <c r="DQ1052" s="276"/>
      <c r="DR1052" s="276"/>
      <c r="DS1052" s="276"/>
      <c r="DT1052" s="276"/>
      <c r="DU1052" s="276"/>
      <c r="DV1052" s="276"/>
      <c r="DW1052" s="276"/>
      <c r="DX1052" s="276"/>
      <c r="DY1052" s="276"/>
      <c r="DZ1052" s="276"/>
      <c r="EA1052" s="276"/>
      <c r="EB1052" s="276"/>
      <c r="EC1052" s="276"/>
      <c r="ED1052" s="276"/>
      <c r="EE1052" s="276"/>
      <c r="EF1052" s="276"/>
      <c r="EG1052" s="276"/>
      <c r="EH1052" s="276"/>
      <c r="EI1052" s="276"/>
      <c r="EJ1052" s="276"/>
      <c r="EK1052" s="276"/>
      <c r="EL1052" s="276"/>
      <c r="EM1052" s="276"/>
      <c r="EN1052" s="276"/>
      <c r="EO1052" s="276"/>
      <c r="EP1052" s="276"/>
      <c r="EQ1052" s="276"/>
      <c r="ER1052" s="276"/>
      <c r="ES1052" s="276"/>
      <c r="ET1052" s="276"/>
    </row>
    <row r="1053" spans="41:150" x14ac:dyDescent="0.25">
      <c r="AO1053" s="276"/>
      <c r="AP1053" s="276"/>
      <c r="BS1053" s="276"/>
      <c r="BT1053" s="277"/>
      <c r="BU1053" s="276"/>
      <c r="BV1053" s="277"/>
      <c r="BW1053" s="276"/>
      <c r="BX1053" s="277"/>
      <c r="BY1053" s="276"/>
      <c r="BZ1053" s="276"/>
      <c r="CA1053" s="277"/>
      <c r="CB1053" s="276"/>
      <c r="CC1053" s="276"/>
      <c r="CD1053" s="276"/>
      <c r="CE1053" s="276"/>
      <c r="CF1053" s="276"/>
      <c r="CG1053" s="276"/>
      <c r="CH1053" s="276"/>
      <c r="CI1053" s="277"/>
      <c r="CJ1053" s="276"/>
      <c r="CK1053" s="277"/>
      <c r="CL1053" s="276"/>
      <c r="CM1053" s="277"/>
      <c r="CN1053" s="276"/>
      <c r="CO1053" s="277"/>
      <c r="CP1053" s="276"/>
      <c r="CQ1053" s="277"/>
      <c r="CR1053" s="276"/>
      <c r="CS1053" s="276"/>
      <c r="CT1053" s="277"/>
      <c r="CU1053" s="276"/>
      <c r="CV1053" s="276"/>
      <c r="CW1053" s="277"/>
      <c r="CX1053" s="276"/>
      <c r="CY1053" s="276"/>
      <c r="CZ1053" s="276"/>
      <c r="DA1053" s="276"/>
      <c r="DB1053" s="277"/>
      <c r="DC1053" s="276"/>
      <c r="DD1053" s="276"/>
      <c r="DE1053" s="277"/>
      <c r="DF1053" s="276"/>
      <c r="DG1053" s="276"/>
      <c r="DH1053" s="277"/>
      <c r="DI1053" s="276"/>
      <c r="DJ1053" s="276"/>
      <c r="DK1053" s="276"/>
      <c r="DL1053" s="276"/>
      <c r="DM1053" s="277"/>
      <c r="DN1053" s="276"/>
      <c r="DO1053" s="276"/>
      <c r="DP1053" s="277"/>
      <c r="DQ1053" s="276"/>
      <c r="DR1053" s="276"/>
      <c r="DS1053" s="276"/>
      <c r="DT1053" s="276"/>
      <c r="DU1053" s="276"/>
      <c r="DV1053" s="276"/>
      <c r="DW1053" s="276"/>
      <c r="DX1053" s="276"/>
      <c r="DY1053" s="276"/>
      <c r="DZ1053" s="276"/>
      <c r="EA1053" s="276"/>
      <c r="EB1053" s="276"/>
      <c r="EC1053" s="276"/>
      <c r="ED1053" s="276"/>
      <c r="EE1053" s="276"/>
      <c r="EF1053" s="276"/>
      <c r="EG1053" s="276"/>
      <c r="EH1053" s="276"/>
      <c r="EI1053" s="276"/>
      <c r="EJ1053" s="276"/>
      <c r="EK1053" s="276"/>
      <c r="EL1053" s="276"/>
      <c r="EM1053" s="276"/>
      <c r="EN1053" s="276"/>
      <c r="EO1053" s="276"/>
      <c r="EP1053" s="276"/>
      <c r="EQ1053" s="276"/>
      <c r="ER1053" s="276"/>
      <c r="ES1053" s="276"/>
      <c r="ET1053" s="276"/>
    </row>
    <row r="1054" spans="41:150" x14ac:dyDescent="0.25">
      <c r="AO1054" s="276"/>
      <c r="AP1054" s="276"/>
      <c r="BS1054" s="276"/>
      <c r="BT1054" s="277"/>
      <c r="BU1054" s="276"/>
      <c r="BV1054" s="277"/>
      <c r="BW1054" s="276"/>
      <c r="BX1054" s="277"/>
      <c r="BY1054" s="276"/>
      <c r="BZ1054" s="276"/>
      <c r="CA1054" s="277"/>
      <c r="CB1054" s="276"/>
      <c r="CC1054" s="276"/>
      <c r="CD1054" s="276"/>
      <c r="CE1054" s="276"/>
      <c r="CF1054" s="276"/>
      <c r="CG1054" s="276"/>
      <c r="CH1054" s="276"/>
      <c r="CI1054" s="277"/>
      <c r="CJ1054" s="276"/>
      <c r="CK1054" s="277"/>
      <c r="CL1054" s="276"/>
      <c r="CM1054" s="277"/>
      <c r="CN1054" s="276"/>
      <c r="CO1054" s="277"/>
      <c r="CP1054" s="276"/>
      <c r="CQ1054" s="277"/>
      <c r="CR1054" s="276"/>
      <c r="CS1054" s="276"/>
      <c r="CT1054" s="277"/>
      <c r="CU1054" s="276"/>
      <c r="CV1054" s="276"/>
      <c r="CW1054" s="277"/>
      <c r="CX1054" s="276"/>
      <c r="CY1054" s="276"/>
      <c r="CZ1054" s="276"/>
      <c r="DA1054" s="276"/>
      <c r="DB1054" s="277"/>
      <c r="DC1054" s="276"/>
      <c r="DD1054" s="276"/>
      <c r="DE1054" s="277"/>
      <c r="DF1054" s="276"/>
      <c r="DG1054" s="276"/>
      <c r="DH1054" s="277"/>
      <c r="DI1054" s="276"/>
      <c r="DJ1054" s="276"/>
      <c r="DK1054" s="276"/>
      <c r="DL1054" s="276"/>
      <c r="DM1054" s="277"/>
      <c r="DN1054" s="276"/>
      <c r="DO1054" s="276"/>
      <c r="DP1054" s="277"/>
      <c r="DQ1054" s="276"/>
      <c r="DR1054" s="276"/>
      <c r="DS1054" s="276"/>
      <c r="DT1054" s="276"/>
      <c r="DU1054" s="276"/>
      <c r="DV1054" s="276"/>
      <c r="DW1054" s="276"/>
      <c r="DX1054" s="276"/>
      <c r="DY1054" s="276"/>
      <c r="DZ1054" s="276"/>
      <c r="EA1054" s="276"/>
      <c r="EB1054" s="276"/>
      <c r="EC1054" s="276"/>
      <c r="ED1054" s="276"/>
      <c r="EE1054" s="276"/>
      <c r="EF1054" s="276"/>
      <c r="EG1054" s="276"/>
      <c r="EH1054" s="276"/>
      <c r="EI1054" s="276"/>
      <c r="EJ1054" s="276"/>
      <c r="EK1054" s="276"/>
      <c r="EL1054" s="276"/>
      <c r="EM1054" s="276"/>
      <c r="EN1054" s="276"/>
      <c r="EO1054" s="276"/>
      <c r="EP1054" s="276"/>
      <c r="EQ1054" s="276"/>
      <c r="ER1054" s="276"/>
      <c r="ES1054" s="276"/>
      <c r="ET1054" s="276"/>
    </row>
    <row r="1055" spans="41:150" x14ac:dyDescent="0.25">
      <c r="AO1055" s="276"/>
      <c r="AP1055" s="276"/>
      <c r="BS1055" s="276"/>
      <c r="BT1055" s="277"/>
      <c r="BU1055" s="276"/>
      <c r="BV1055" s="277"/>
      <c r="BW1055" s="276"/>
      <c r="BX1055" s="277"/>
      <c r="BY1055" s="276"/>
      <c r="BZ1055" s="276"/>
      <c r="CA1055" s="277"/>
      <c r="CB1055" s="276"/>
      <c r="CC1055" s="276"/>
      <c r="CD1055" s="276"/>
      <c r="CE1055" s="276"/>
      <c r="CF1055" s="276"/>
      <c r="CG1055" s="276"/>
      <c r="CH1055" s="276"/>
      <c r="CI1055" s="277"/>
      <c r="CJ1055" s="276"/>
      <c r="CK1055" s="277"/>
      <c r="CL1055" s="276"/>
      <c r="CM1055" s="277"/>
      <c r="CN1055" s="276"/>
      <c r="CO1055" s="277"/>
      <c r="CP1055" s="276"/>
      <c r="CQ1055" s="277"/>
      <c r="CR1055" s="276"/>
      <c r="CS1055" s="276"/>
      <c r="CT1055" s="277"/>
      <c r="CU1055" s="276"/>
      <c r="CV1055" s="276"/>
      <c r="CW1055" s="277"/>
      <c r="CX1055" s="276"/>
      <c r="CY1055" s="276"/>
      <c r="CZ1055" s="276"/>
      <c r="DA1055" s="276"/>
      <c r="DB1055" s="277"/>
      <c r="DC1055" s="276"/>
      <c r="DD1055" s="276"/>
      <c r="DE1055" s="277"/>
      <c r="DF1055" s="276"/>
      <c r="DG1055" s="276"/>
      <c r="DH1055" s="277"/>
      <c r="DI1055" s="276"/>
      <c r="DJ1055" s="276"/>
      <c r="DK1055" s="276"/>
      <c r="DL1055" s="276"/>
      <c r="DM1055" s="277"/>
      <c r="DN1055" s="276"/>
      <c r="DO1055" s="276"/>
      <c r="DP1055" s="277"/>
      <c r="DQ1055" s="276"/>
      <c r="DR1055" s="276"/>
      <c r="DS1055" s="276"/>
      <c r="DT1055" s="276"/>
      <c r="DU1055" s="276"/>
      <c r="DV1055" s="276"/>
      <c r="DW1055" s="276"/>
      <c r="DX1055" s="276"/>
      <c r="DY1055" s="276"/>
      <c r="DZ1055" s="276"/>
      <c r="EA1055" s="276"/>
      <c r="EB1055" s="276"/>
      <c r="EC1055" s="276"/>
      <c r="ED1055" s="276"/>
      <c r="EE1055" s="276"/>
      <c r="EF1055" s="276"/>
      <c r="EG1055" s="276"/>
      <c r="EH1055" s="276"/>
      <c r="EI1055" s="276"/>
      <c r="EJ1055" s="276"/>
      <c r="EK1055" s="276"/>
      <c r="EL1055" s="276"/>
      <c r="EM1055" s="276"/>
      <c r="EN1055" s="276"/>
      <c r="EO1055" s="276"/>
      <c r="EP1055" s="276"/>
      <c r="EQ1055" s="276"/>
      <c r="ER1055" s="276"/>
      <c r="ES1055" s="276"/>
      <c r="ET1055" s="276"/>
    </row>
    <row r="1056" spans="41:150" x14ac:dyDescent="0.25">
      <c r="AO1056" s="276"/>
      <c r="AP1056" s="276"/>
      <c r="BS1056" s="276"/>
      <c r="BT1056" s="277"/>
      <c r="BU1056" s="276"/>
      <c r="BV1056" s="277"/>
      <c r="BW1056" s="276"/>
      <c r="BX1056" s="277"/>
      <c r="BY1056" s="276"/>
      <c r="BZ1056" s="276"/>
      <c r="CA1056" s="277"/>
      <c r="CB1056" s="276"/>
      <c r="CC1056" s="276"/>
      <c r="CD1056" s="276"/>
      <c r="CE1056" s="276"/>
      <c r="CF1056" s="276"/>
      <c r="CG1056" s="276"/>
      <c r="CH1056" s="276"/>
      <c r="CI1056" s="277"/>
      <c r="CJ1056" s="276"/>
      <c r="CK1056" s="277"/>
      <c r="CL1056" s="276"/>
      <c r="CM1056" s="277"/>
      <c r="CN1056" s="276"/>
      <c r="CO1056" s="277"/>
      <c r="CP1056" s="276"/>
      <c r="CQ1056" s="277"/>
      <c r="CR1056" s="276"/>
      <c r="CS1056" s="276"/>
      <c r="CT1056" s="277"/>
      <c r="CU1056" s="276"/>
      <c r="CV1056" s="276"/>
      <c r="CW1056" s="277"/>
      <c r="CX1056" s="276"/>
      <c r="CY1056" s="276"/>
      <c r="CZ1056" s="276"/>
      <c r="DA1056" s="276"/>
      <c r="DB1056" s="277"/>
      <c r="DC1056" s="276"/>
      <c r="DD1056" s="276"/>
      <c r="DE1056" s="277"/>
      <c r="DF1056" s="276"/>
      <c r="DG1056" s="276"/>
      <c r="DH1056" s="277"/>
      <c r="DI1056" s="276"/>
      <c r="DJ1056" s="276"/>
      <c r="DK1056" s="276"/>
      <c r="DL1056" s="276"/>
      <c r="DM1056" s="277"/>
      <c r="DN1056" s="276"/>
      <c r="DO1056" s="276"/>
      <c r="DP1056" s="277"/>
      <c r="DQ1056" s="276"/>
      <c r="DR1056" s="276"/>
      <c r="DS1056" s="276"/>
      <c r="DT1056" s="276"/>
      <c r="DU1056" s="276"/>
      <c r="DV1056" s="276"/>
      <c r="DW1056" s="276"/>
      <c r="DX1056" s="276"/>
      <c r="DY1056" s="276"/>
      <c r="DZ1056" s="276"/>
      <c r="EA1056" s="276"/>
      <c r="EB1056" s="276"/>
      <c r="EC1056" s="276"/>
      <c r="ED1056" s="276"/>
      <c r="EE1056" s="276"/>
      <c r="EF1056" s="276"/>
      <c r="EG1056" s="276"/>
      <c r="EH1056" s="276"/>
      <c r="EI1056" s="276"/>
      <c r="EJ1056" s="276"/>
      <c r="EK1056" s="276"/>
      <c r="EL1056" s="276"/>
      <c r="EM1056" s="276"/>
      <c r="EN1056" s="276"/>
      <c r="EO1056" s="276"/>
      <c r="EP1056" s="276"/>
      <c r="EQ1056" s="276"/>
      <c r="ER1056" s="276"/>
      <c r="ES1056" s="276"/>
      <c r="ET1056" s="276"/>
    </row>
    <row r="1057" spans="41:150" x14ac:dyDescent="0.25">
      <c r="AO1057" s="276"/>
      <c r="AP1057" s="276"/>
      <c r="BS1057" s="276"/>
      <c r="BT1057" s="277"/>
      <c r="BU1057" s="276"/>
      <c r="BV1057" s="277"/>
      <c r="BW1057" s="276"/>
      <c r="BX1057" s="277"/>
      <c r="BY1057" s="276"/>
      <c r="BZ1057" s="276"/>
      <c r="CA1057" s="277"/>
      <c r="CB1057" s="276"/>
      <c r="CC1057" s="276"/>
      <c r="CD1057" s="276"/>
      <c r="CE1057" s="276"/>
      <c r="CF1057" s="276"/>
      <c r="CG1057" s="276"/>
      <c r="CH1057" s="276"/>
      <c r="CI1057" s="277"/>
      <c r="CJ1057" s="276"/>
      <c r="CK1057" s="277"/>
      <c r="CL1057" s="276"/>
      <c r="CM1057" s="277"/>
      <c r="CN1057" s="276"/>
      <c r="CO1057" s="277"/>
      <c r="CP1057" s="276"/>
      <c r="CQ1057" s="277"/>
      <c r="CR1057" s="276"/>
      <c r="CS1057" s="276"/>
      <c r="CT1057" s="277"/>
      <c r="CU1057" s="276"/>
      <c r="CV1057" s="276"/>
      <c r="CW1057" s="277"/>
      <c r="CX1057" s="276"/>
      <c r="CY1057" s="276"/>
      <c r="CZ1057" s="276"/>
      <c r="DA1057" s="276"/>
      <c r="DB1057" s="277"/>
      <c r="DC1057" s="276"/>
      <c r="DD1057" s="276"/>
      <c r="DE1057" s="277"/>
      <c r="DF1057" s="276"/>
      <c r="DG1057" s="276"/>
      <c r="DH1057" s="277"/>
      <c r="DI1057" s="276"/>
      <c r="DJ1057" s="276"/>
      <c r="DK1057" s="276"/>
      <c r="DL1057" s="276"/>
      <c r="DM1057" s="277"/>
      <c r="DN1057" s="276"/>
      <c r="DO1057" s="276"/>
      <c r="DP1057" s="277"/>
      <c r="DQ1057" s="276"/>
      <c r="DR1057" s="276"/>
      <c r="DS1057" s="276"/>
      <c r="DT1057" s="276"/>
      <c r="DU1057" s="276"/>
      <c r="DV1057" s="276"/>
      <c r="DW1057" s="276"/>
      <c r="DX1057" s="276"/>
      <c r="DY1057" s="276"/>
      <c r="DZ1057" s="276"/>
      <c r="EA1057" s="276"/>
      <c r="EB1057" s="276"/>
      <c r="EC1057" s="276"/>
      <c r="ED1057" s="276"/>
      <c r="EE1057" s="276"/>
      <c r="EF1057" s="276"/>
      <c r="EG1057" s="276"/>
      <c r="EH1057" s="276"/>
      <c r="EI1057" s="276"/>
      <c r="EJ1057" s="276"/>
      <c r="EK1057" s="276"/>
      <c r="EL1057" s="276"/>
      <c r="EM1057" s="276"/>
      <c r="EN1057" s="276"/>
      <c r="EO1057" s="276"/>
      <c r="EP1057" s="276"/>
      <c r="EQ1057" s="276"/>
      <c r="ER1057" s="276"/>
      <c r="ES1057" s="276"/>
      <c r="ET1057" s="276"/>
    </row>
    <row r="1058" spans="41:150" x14ac:dyDescent="0.25">
      <c r="AO1058" s="276"/>
      <c r="AP1058" s="276"/>
      <c r="BS1058" s="276"/>
      <c r="BT1058" s="277"/>
      <c r="BU1058" s="276"/>
      <c r="BV1058" s="277"/>
      <c r="BW1058" s="276"/>
      <c r="BX1058" s="277"/>
      <c r="BY1058" s="276"/>
      <c r="BZ1058" s="276"/>
      <c r="CA1058" s="277"/>
      <c r="CB1058" s="276"/>
      <c r="CC1058" s="276"/>
      <c r="CD1058" s="276"/>
      <c r="CE1058" s="276"/>
      <c r="CF1058" s="276"/>
      <c r="CG1058" s="276"/>
      <c r="CH1058" s="276"/>
      <c r="CI1058" s="277"/>
      <c r="CJ1058" s="276"/>
      <c r="CK1058" s="277"/>
      <c r="CL1058" s="276"/>
      <c r="CM1058" s="277"/>
      <c r="CN1058" s="276"/>
      <c r="CO1058" s="277"/>
      <c r="CP1058" s="276"/>
      <c r="CQ1058" s="277"/>
      <c r="CR1058" s="276"/>
      <c r="CS1058" s="276"/>
      <c r="CT1058" s="277"/>
      <c r="CU1058" s="276"/>
      <c r="CV1058" s="276"/>
      <c r="CW1058" s="277"/>
      <c r="CX1058" s="276"/>
      <c r="CY1058" s="276"/>
      <c r="CZ1058" s="276"/>
      <c r="DA1058" s="276"/>
      <c r="DB1058" s="277"/>
      <c r="DC1058" s="276"/>
      <c r="DD1058" s="276"/>
      <c r="DE1058" s="277"/>
      <c r="DF1058" s="276"/>
      <c r="DG1058" s="276"/>
      <c r="DH1058" s="277"/>
      <c r="DI1058" s="276"/>
      <c r="DJ1058" s="276"/>
      <c r="DK1058" s="276"/>
      <c r="DL1058" s="276"/>
      <c r="DM1058" s="277"/>
      <c r="DN1058" s="276"/>
      <c r="DO1058" s="276"/>
      <c r="DP1058" s="277"/>
      <c r="DQ1058" s="276"/>
      <c r="DR1058" s="276"/>
      <c r="DS1058" s="276"/>
      <c r="DT1058" s="276"/>
      <c r="DU1058" s="276"/>
      <c r="DV1058" s="276"/>
      <c r="DW1058" s="276"/>
      <c r="DX1058" s="276"/>
      <c r="DY1058" s="276"/>
      <c r="DZ1058" s="276"/>
      <c r="EA1058" s="276"/>
      <c r="EB1058" s="276"/>
      <c r="EC1058" s="276"/>
      <c r="ED1058" s="276"/>
      <c r="EE1058" s="276"/>
      <c r="EF1058" s="276"/>
      <c r="EG1058" s="276"/>
      <c r="EH1058" s="276"/>
      <c r="EI1058" s="276"/>
      <c r="EJ1058" s="276"/>
      <c r="EK1058" s="276"/>
      <c r="EL1058" s="276"/>
      <c r="EM1058" s="276"/>
      <c r="EN1058" s="276"/>
      <c r="EO1058" s="276"/>
      <c r="EP1058" s="276"/>
      <c r="EQ1058" s="276"/>
      <c r="ER1058" s="276"/>
      <c r="ES1058" s="276"/>
      <c r="ET1058" s="276"/>
    </row>
    <row r="1059" spans="41:150" x14ac:dyDescent="0.25">
      <c r="AO1059" s="276"/>
      <c r="AP1059" s="276"/>
      <c r="BS1059" s="276"/>
      <c r="BT1059" s="277"/>
      <c r="BU1059" s="276"/>
      <c r="BV1059" s="277"/>
      <c r="BW1059" s="276"/>
      <c r="BX1059" s="277"/>
      <c r="BY1059" s="276"/>
      <c r="BZ1059" s="276"/>
      <c r="CA1059" s="277"/>
      <c r="CB1059" s="276"/>
      <c r="CC1059" s="276"/>
      <c r="CD1059" s="276"/>
      <c r="CE1059" s="276"/>
      <c r="CF1059" s="276"/>
      <c r="CG1059" s="276"/>
      <c r="CH1059" s="276"/>
      <c r="CI1059" s="277"/>
      <c r="CJ1059" s="276"/>
      <c r="CK1059" s="277"/>
      <c r="CL1059" s="276"/>
      <c r="CM1059" s="277"/>
      <c r="CN1059" s="276"/>
      <c r="CO1059" s="277"/>
      <c r="CP1059" s="276"/>
      <c r="CQ1059" s="277"/>
      <c r="CR1059" s="276"/>
      <c r="CS1059" s="276"/>
      <c r="CT1059" s="277"/>
      <c r="CU1059" s="276"/>
      <c r="CV1059" s="276"/>
      <c r="CW1059" s="277"/>
      <c r="CX1059" s="276"/>
      <c r="CY1059" s="276"/>
      <c r="CZ1059" s="276"/>
      <c r="DA1059" s="276"/>
      <c r="DB1059" s="277"/>
      <c r="DC1059" s="276"/>
      <c r="DD1059" s="276"/>
      <c r="DE1059" s="277"/>
      <c r="DF1059" s="276"/>
      <c r="DG1059" s="276"/>
      <c r="DH1059" s="277"/>
      <c r="DI1059" s="276"/>
      <c r="DJ1059" s="276"/>
      <c r="DK1059" s="276"/>
      <c r="DL1059" s="276"/>
      <c r="DM1059" s="277"/>
      <c r="DN1059" s="276"/>
      <c r="DO1059" s="276"/>
      <c r="DP1059" s="277"/>
      <c r="DQ1059" s="276"/>
      <c r="DR1059" s="276"/>
      <c r="DS1059" s="276"/>
      <c r="DT1059" s="276"/>
      <c r="DU1059" s="276"/>
      <c r="DV1059" s="276"/>
      <c r="DW1059" s="276"/>
      <c r="DX1059" s="276"/>
      <c r="DY1059" s="276"/>
      <c r="DZ1059" s="276"/>
      <c r="EA1059" s="276"/>
      <c r="EB1059" s="276"/>
      <c r="EC1059" s="276"/>
      <c r="ED1059" s="276"/>
      <c r="EE1059" s="276"/>
      <c r="EF1059" s="276"/>
      <c r="EG1059" s="276"/>
      <c r="EH1059" s="276"/>
      <c r="EI1059" s="276"/>
      <c r="EJ1059" s="276"/>
      <c r="EK1059" s="276"/>
      <c r="EL1059" s="276"/>
      <c r="EM1059" s="276"/>
      <c r="EN1059" s="276"/>
      <c r="EO1059" s="276"/>
      <c r="EP1059" s="276"/>
      <c r="EQ1059" s="276"/>
      <c r="ER1059" s="276"/>
      <c r="ES1059" s="276"/>
      <c r="ET1059" s="276"/>
    </row>
    <row r="1060" spans="41:150" x14ac:dyDescent="0.25">
      <c r="AO1060" s="276"/>
      <c r="AP1060" s="276"/>
      <c r="BS1060" s="276"/>
      <c r="BT1060" s="277"/>
      <c r="BU1060" s="276"/>
      <c r="BV1060" s="277"/>
      <c r="BW1060" s="276"/>
      <c r="BX1060" s="277"/>
      <c r="BY1060" s="276"/>
      <c r="BZ1060" s="276"/>
      <c r="CA1060" s="277"/>
      <c r="CB1060" s="276"/>
      <c r="CC1060" s="276"/>
      <c r="CD1060" s="276"/>
      <c r="CE1060" s="276"/>
      <c r="CF1060" s="276"/>
      <c r="CG1060" s="276"/>
      <c r="CH1060" s="276"/>
      <c r="CI1060" s="277"/>
      <c r="CJ1060" s="276"/>
      <c r="CK1060" s="277"/>
      <c r="CL1060" s="276"/>
      <c r="CM1060" s="277"/>
      <c r="CN1060" s="276"/>
      <c r="CO1060" s="277"/>
      <c r="CP1060" s="276"/>
      <c r="CQ1060" s="277"/>
      <c r="CR1060" s="276"/>
      <c r="CS1060" s="276"/>
      <c r="CT1060" s="277"/>
      <c r="CU1060" s="276"/>
      <c r="CV1060" s="276"/>
      <c r="CW1060" s="277"/>
      <c r="CX1060" s="276"/>
      <c r="CY1060" s="276"/>
      <c r="CZ1060" s="276"/>
      <c r="DA1060" s="276"/>
      <c r="DB1060" s="277"/>
      <c r="DC1060" s="276"/>
      <c r="DD1060" s="276"/>
      <c r="DE1060" s="277"/>
      <c r="DF1060" s="276"/>
      <c r="DG1060" s="276"/>
      <c r="DH1060" s="277"/>
      <c r="DI1060" s="276"/>
      <c r="DJ1060" s="276"/>
      <c r="DK1060" s="276"/>
      <c r="DL1060" s="276"/>
      <c r="DM1060" s="277"/>
      <c r="DN1060" s="276"/>
      <c r="DO1060" s="276"/>
      <c r="DP1060" s="277"/>
      <c r="DQ1060" s="276"/>
      <c r="DR1060" s="276"/>
      <c r="DS1060" s="276"/>
      <c r="DT1060" s="276"/>
      <c r="DU1060" s="276"/>
      <c r="DV1060" s="276"/>
      <c r="DW1060" s="276"/>
      <c r="DX1060" s="276"/>
      <c r="DY1060" s="276"/>
      <c r="DZ1060" s="276"/>
      <c r="EA1060" s="276"/>
      <c r="EB1060" s="276"/>
      <c r="EC1060" s="276"/>
      <c r="ED1060" s="276"/>
      <c r="EE1060" s="276"/>
      <c r="EF1060" s="276"/>
      <c r="EG1060" s="276"/>
      <c r="EH1060" s="276"/>
      <c r="EI1060" s="276"/>
      <c r="EJ1060" s="276"/>
      <c r="EK1060" s="276"/>
      <c r="EL1060" s="276"/>
      <c r="EM1060" s="276"/>
      <c r="EN1060" s="276"/>
      <c r="EO1060" s="276"/>
      <c r="EP1060" s="276"/>
      <c r="EQ1060" s="276"/>
      <c r="ER1060" s="276"/>
      <c r="ES1060" s="276"/>
      <c r="ET1060" s="276"/>
    </row>
    <row r="1061" spans="41:150" x14ac:dyDescent="0.25">
      <c r="AO1061" s="276"/>
      <c r="AP1061" s="276"/>
      <c r="BS1061" s="276"/>
      <c r="BT1061" s="277"/>
      <c r="BU1061" s="276"/>
      <c r="BV1061" s="277"/>
      <c r="BW1061" s="276"/>
      <c r="BX1061" s="277"/>
      <c r="BY1061" s="276"/>
      <c r="BZ1061" s="276"/>
      <c r="CA1061" s="277"/>
      <c r="CB1061" s="276"/>
      <c r="CC1061" s="276"/>
      <c r="CD1061" s="276"/>
      <c r="CE1061" s="276"/>
      <c r="CF1061" s="276"/>
      <c r="CG1061" s="276"/>
      <c r="CH1061" s="276"/>
      <c r="CI1061" s="277"/>
      <c r="CJ1061" s="276"/>
      <c r="CK1061" s="277"/>
      <c r="CL1061" s="276"/>
      <c r="CM1061" s="277"/>
      <c r="CN1061" s="276"/>
      <c r="CO1061" s="277"/>
      <c r="CP1061" s="276"/>
      <c r="CQ1061" s="277"/>
      <c r="CR1061" s="276"/>
      <c r="CS1061" s="276"/>
      <c r="CT1061" s="277"/>
      <c r="CU1061" s="276"/>
      <c r="CV1061" s="276"/>
      <c r="CW1061" s="277"/>
      <c r="CX1061" s="276"/>
      <c r="CY1061" s="276"/>
      <c r="CZ1061" s="276"/>
      <c r="DA1061" s="276"/>
      <c r="DB1061" s="277"/>
      <c r="DC1061" s="276"/>
      <c r="DD1061" s="276"/>
      <c r="DE1061" s="277"/>
      <c r="DF1061" s="276"/>
      <c r="DG1061" s="276"/>
      <c r="DH1061" s="277"/>
      <c r="DI1061" s="276"/>
      <c r="DJ1061" s="276"/>
      <c r="DK1061" s="276"/>
      <c r="DL1061" s="276"/>
      <c r="DM1061" s="277"/>
      <c r="DN1061" s="276"/>
      <c r="DO1061" s="276"/>
      <c r="DP1061" s="277"/>
      <c r="DQ1061" s="276"/>
      <c r="DR1061" s="276"/>
      <c r="DS1061" s="276"/>
      <c r="DT1061" s="276"/>
      <c r="DU1061" s="276"/>
      <c r="DV1061" s="276"/>
      <c r="DW1061" s="276"/>
      <c r="DX1061" s="276"/>
      <c r="DY1061" s="276"/>
      <c r="DZ1061" s="276"/>
      <c r="EA1061" s="276"/>
      <c r="EB1061" s="276"/>
      <c r="EC1061" s="276"/>
      <c r="ED1061" s="276"/>
      <c r="EE1061" s="276"/>
      <c r="EF1061" s="276"/>
      <c r="EG1061" s="276"/>
      <c r="EH1061" s="276"/>
      <c r="EI1061" s="276"/>
      <c r="EJ1061" s="276"/>
      <c r="EK1061" s="276"/>
      <c r="EL1061" s="276"/>
      <c r="EM1061" s="276"/>
      <c r="EN1061" s="276"/>
      <c r="EO1061" s="276"/>
      <c r="EP1061" s="276"/>
      <c r="EQ1061" s="276"/>
      <c r="ER1061" s="276"/>
      <c r="ES1061" s="276"/>
      <c r="ET1061" s="276"/>
    </row>
    <row r="1062" spans="41:150" x14ac:dyDescent="0.25">
      <c r="AO1062" s="276"/>
      <c r="AP1062" s="276"/>
      <c r="BS1062" s="276"/>
      <c r="BT1062" s="277"/>
      <c r="BU1062" s="276"/>
      <c r="BV1062" s="277"/>
      <c r="BW1062" s="276"/>
      <c r="BX1062" s="277"/>
      <c r="BY1062" s="276"/>
      <c r="BZ1062" s="276"/>
      <c r="CA1062" s="277"/>
      <c r="CB1062" s="276"/>
      <c r="CC1062" s="276"/>
      <c r="CD1062" s="276"/>
      <c r="CE1062" s="276"/>
      <c r="CF1062" s="276"/>
      <c r="CG1062" s="276"/>
      <c r="CH1062" s="276"/>
      <c r="CI1062" s="277"/>
      <c r="CJ1062" s="276"/>
      <c r="CK1062" s="277"/>
      <c r="CL1062" s="276"/>
      <c r="CM1062" s="277"/>
      <c r="CN1062" s="276"/>
      <c r="CO1062" s="277"/>
      <c r="CP1062" s="276"/>
      <c r="CQ1062" s="277"/>
      <c r="CR1062" s="276"/>
      <c r="CS1062" s="276"/>
      <c r="CT1062" s="277"/>
      <c r="CU1062" s="276"/>
      <c r="CV1062" s="276"/>
      <c r="CW1062" s="277"/>
      <c r="CX1062" s="276"/>
      <c r="CY1062" s="276"/>
      <c r="CZ1062" s="276"/>
      <c r="DA1062" s="276"/>
      <c r="DB1062" s="277"/>
      <c r="DC1062" s="276"/>
      <c r="DD1062" s="276"/>
      <c r="DE1062" s="277"/>
      <c r="DF1062" s="276"/>
      <c r="DG1062" s="276"/>
      <c r="DH1062" s="277"/>
      <c r="DI1062" s="276"/>
      <c r="DJ1062" s="276"/>
      <c r="DK1062" s="276"/>
      <c r="DL1062" s="276"/>
      <c r="DM1062" s="277"/>
      <c r="DN1062" s="276"/>
      <c r="DO1062" s="276"/>
      <c r="DP1062" s="277"/>
      <c r="DQ1062" s="276"/>
      <c r="DR1062" s="276"/>
      <c r="DS1062" s="276"/>
      <c r="DT1062" s="276"/>
      <c r="DU1062" s="276"/>
      <c r="DV1062" s="276"/>
      <c r="DW1062" s="276"/>
      <c r="DX1062" s="276"/>
      <c r="DY1062" s="276"/>
      <c r="DZ1062" s="276"/>
      <c r="EA1062" s="276"/>
      <c r="EB1062" s="276"/>
      <c r="EC1062" s="276"/>
      <c r="ED1062" s="276"/>
      <c r="EE1062" s="276"/>
      <c r="EF1062" s="276"/>
      <c r="EG1062" s="276"/>
      <c r="EH1062" s="276"/>
      <c r="EI1062" s="276"/>
      <c r="EJ1062" s="276"/>
      <c r="EK1062" s="276"/>
      <c r="EL1062" s="276"/>
      <c r="EM1062" s="276"/>
      <c r="EN1062" s="276"/>
      <c r="EO1062" s="276"/>
      <c r="EP1062" s="276"/>
      <c r="EQ1062" s="276"/>
      <c r="ER1062" s="276"/>
      <c r="ES1062" s="276"/>
      <c r="ET1062" s="276"/>
    </row>
    <row r="1063" spans="41:150" x14ac:dyDescent="0.25">
      <c r="AO1063" s="276"/>
      <c r="AP1063" s="276"/>
      <c r="BS1063" s="276"/>
      <c r="BT1063" s="277"/>
      <c r="BU1063" s="276"/>
      <c r="BV1063" s="277"/>
      <c r="BW1063" s="276"/>
      <c r="BX1063" s="277"/>
      <c r="BY1063" s="276"/>
      <c r="BZ1063" s="276"/>
      <c r="CA1063" s="277"/>
      <c r="CB1063" s="276"/>
      <c r="CC1063" s="276"/>
      <c r="CD1063" s="276"/>
      <c r="CE1063" s="276"/>
      <c r="CF1063" s="276"/>
      <c r="CG1063" s="276"/>
      <c r="CH1063" s="276"/>
      <c r="CI1063" s="277"/>
      <c r="CJ1063" s="276"/>
      <c r="CK1063" s="277"/>
      <c r="CL1063" s="276"/>
      <c r="CM1063" s="277"/>
      <c r="CN1063" s="276"/>
      <c r="CO1063" s="277"/>
      <c r="CP1063" s="276"/>
      <c r="CQ1063" s="277"/>
      <c r="CR1063" s="276"/>
      <c r="CS1063" s="276"/>
      <c r="CT1063" s="277"/>
      <c r="CU1063" s="276"/>
      <c r="CV1063" s="276"/>
      <c r="CW1063" s="277"/>
      <c r="CX1063" s="276"/>
      <c r="CY1063" s="276"/>
      <c r="CZ1063" s="276"/>
      <c r="DA1063" s="276"/>
      <c r="DB1063" s="277"/>
      <c r="DC1063" s="276"/>
      <c r="DD1063" s="276"/>
      <c r="DE1063" s="277"/>
      <c r="DF1063" s="276"/>
      <c r="DG1063" s="276"/>
      <c r="DH1063" s="277"/>
      <c r="DI1063" s="276"/>
      <c r="DJ1063" s="276"/>
      <c r="DK1063" s="276"/>
      <c r="DL1063" s="276"/>
      <c r="DM1063" s="277"/>
      <c r="DN1063" s="276"/>
      <c r="DO1063" s="276"/>
      <c r="DP1063" s="277"/>
      <c r="DQ1063" s="276"/>
      <c r="DR1063" s="276"/>
      <c r="DS1063" s="276"/>
      <c r="DT1063" s="276"/>
      <c r="DU1063" s="276"/>
      <c r="DV1063" s="276"/>
      <c r="DW1063" s="276"/>
      <c r="DX1063" s="276"/>
      <c r="DY1063" s="276"/>
      <c r="DZ1063" s="276"/>
      <c r="EA1063" s="276"/>
      <c r="EB1063" s="276"/>
      <c r="EC1063" s="276"/>
      <c r="ED1063" s="276"/>
      <c r="EE1063" s="276"/>
      <c r="EF1063" s="276"/>
      <c r="EG1063" s="276"/>
      <c r="EH1063" s="276"/>
      <c r="EI1063" s="276"/>
      <c r="EJ1063" s="276"/>
      <c r="EK1063" s="276"/>
      <c r="EL1063" s="276"/>
      <c r="EM1063" s="276"/>
      <c r="EN1063" s="276"/>
      <c r="EO1063" s="276"/>
      <c r="EP1063" s="276"/>
      <c r="EQ1063" s="276"/>
      <c r="ER1063" s="276"/>
      <c r="ES1063" s="276"/>
      <c r="ET1063" s="276"/>
    </row>
    <row r="1064" spans="41:150" x14ac:dyDescent="0.25">
      <c r="AO1064" s="276"/>
      <c r="AP1064" s="276"/>
      <c r="BS1064" s="276"/>
      <c r="BT1064" s="277"/>
      <c r="BU1064" s="276"/>
      <c r="BV1064" s="277"/>
      <c r="BW1064" s="276"/>
      <c r="BX1064" s="277"/>
      <c r="BY1064" s="276"/>
      <c r="BZ1064" s="276"/>
      <c r="CA1064" s="277"/>
      <c r="CB1064" s="276"/>
      <c r="CC1064" s="276"/>
      <c r="CD1064" s="276"/>
      <c r="CE1064" s="276"/>
      <c r="CF1064" s="276"/>
      <c r="CG1064" s="276"/>
      <c r="CH1064" s="276"/>
      <c r="CI1064" s="277"/>
      <c r="CJ1064" s="276"/>
      <c r="CK1064" s="277"/>
      <c r="CL1064" s="276"/>
      <c r="CM1064" s="277"/>
      <c r="CN1064" s="276"/>
      <c r="CO1064" s="277"/>
      <c r="CP1064" s="276"/>
      <c r="CQ1064" s="277"/>
      <c r="CR1064" s="276"/>
      <c r="CS1064" s="276"/>
      <c r="CT1064" s="277"/>
      <c r="CU1064" s="276"/>
      <c r="CV1064" s="276"/>
      <c r="CW1064" s="277"/>
      <c r="CX1064" s="276"/>
      <c r="CY1064" s="276"/>
      <c r="CZ1064" s="276"/>
      <c r="DA1064" s="276"/>
      <c r="DB1064" s="277"/>
      <c r="DC1064" s="276"/>
      <c r="DD1064" s="276"/>
      <c r="DE1064" s="277"/>
      <c r="DF1064" s="276"/>
      <c r="DG1064" s="276"/>
      <c r="DH1064" s="277"/>
      <c r="DI1064" s="276"/>
      <c r="DJ1064" s="276"/>
      <c r="DK1064" s="276"/>
      <c r="DL1064" s="276"/>
      <c r="DM1064" s="277"/>
      <c r="DN1064" s="276"/>
      <c r="DO1064" s="276"/>
      <c r="DP1064" s="277"/>
      <c r="DQ1064" s="276"/>
      <c r="DR1064" s="276"/>
      <c r="DS1064" s="276"/>
      <c r="DT1064" s="276"/>
      <c r="DU1064" s="276"/>
      <c r="DV1064" s="276"/>
      <c r="DW1064" s="276"/>
      <c r="DX1064" s="276"/>
      <c r="DY1064" s="276"/>
      <c r="DZ1064" s="276"/>
      <c r="EA1064" s="276"/>
      <c r="EB1064" s="276"/>
      <c r="EC1064" s="276"/>
      <c r="ED1064" s="276"/>
      <c r="EE1064" s="276"/>
      <c r="EF1064" s="276"/>
      <c r="EG1064" s="276"/>
      <c r="EH1064" s="276"/>
      <c r="EI1064" s="276"/>
      <c r="EJ1064" s="276"/>
      <c r="EK1064" s="276"/>
      <c r="EL1064" s="276"/>
      <c r="EM1064" s="276"/>
      <c r="EN1064" s="276"/>
      <c r="EO1064" s="276"/>
      <c r="EP1064" s="276"/>
      <c r="EQ1064" s="276"/>
      <c r="ER1064" s="276"/>
      <c r="ES1064" s="276"/>
      <c r="ET1064" s="276"/>
    </row>
    <row r="1065" spans="41:150" x14ac:dyDescent="0.25">
      <c r="AO1065" s="276"/>
      <c r="AP1065" s="276"/>
      <c r="BS1065" s="276"/>
      <c r="BT1065" s="277"/>
      <c r="BU1065" s="276"/>
      <c r="BV1065" s="277"/>
      <c r="BW1065" s="276"/>
      <c r="BX1065" s="277"/>
      <c r="BY1065" s="276"/>
      <c r="BZ1065" s="276"/>
      <c r="CA1065" s="277"/>
      <c r="CB1065" s="276"/>
      <c r="CC1065" s="276"/>
      <c r="CD1065" s="276"/>
      <c r="CE1065" s="276"/>
      <c r="CF1065" s="276"/>
      <c r="CG1065" s="276"/>
      <c r="CH1065" s="276"/>
      <c r="CI1065" s="277"/>
      <c r="CJ1065" s="276"/>
      <c r="CK1065" s="277"/>
      <c r="CL1065" s="276"/>
      <c r="CM1065" s="277"/>
      <c r="CN1065" s="276"/>
      <c r="CO1065" s="277"/>
      <c r="CP1065" s="276"/>
      <c r="CQ1065" s="277"/>
      <c r="CR1065" s="276"/>
      <c r="CS1065" s="276"/>
      <c r="CT1065" s="277"/>
      <c r="CU1065" s="276"/>
      <c r="CV1065" s="276"/>
      <c r="CW1065" s="277"/>
      <c r="CX1065" s="276"/>
      <c r="CY1065" s="276"/>
      <c r="CZ1065" s="276"/>
      <c r="DA1065" s="276"/>
      <c r="DB1065" s="277"/>
      <c r="DC1065" s="276"/>
      <c r="DD1065" s="276"/>
      <c r="DE1065" s="277"/>
      <c r="DF1065" s="276"/>
      <c r="DG1065" s="276"/>
      <c r="DH1065" s="277"/>
      <c r="DI1065" s="276"/>
      <c r="DJ1065" s="276"/>
      <c r="DK1065" s="276"/>
      <c r="DL1065" s="276"/>
      <c r="DM1065" s="277"/>
      <c r="DN1065" s="276"/>
      <c r="DO1065" s="276"/>
      <c r="DP1065" s="277"/>
      <c r="DQ1065" s="276"/>
      <c r="DR1065" s="276"/>
      <c r="DS1065" s="276"/>
      <c r="DT1065" s="276"/>
      <c r="DU1065" s="276"/>
      <c r="DV1065" s="276"/>
      <c r="DW1065" s="276"/>
      <c r="DX1065" s="276"/>
      <c r="DY1065" s="276"/>
      <c r="DZ1065" s="276"/>
      <c r="EA1065" s="276"/>
      <c r="EB1065" s="276"/>
      <c r="EC1065" s="276"/>
      <c r="ED1065" s="276"/>
      <c r="EE1065" s="276"/>
      <c r="EF1065" s="276"/>
      <c r="EG1065" s="276"/>
      <c r="EH1065" s="276"/>
      <c r="EI1065" s="276"/>
      <c r="EJ1065" s="276"/>
      <c r="EK1065" s="276"/>
      <c r="EL1065" s="276"/>
      <c r="EM1065" s="276"/>
      <c r="EN1065" s="276"/>
      <c r="EO1065" s="276"/>
      <c r="EP1065" s="276"/>
      <c r="EQ1065" s="276"/>
      <c r="ER1065" s="276"/>
      <c r="ES1065" s="276"/>
      <c r="ET1065" s="276"/>
    </row>
    <row r="1066" spans="41:150" x14ac:dyDescent="0.25">
      <c r="AO1066" s="276"/>
      <c r="AP1066" s="276"/>
      <c r="BS1066" s="276"/>
      <c r="BT1066" s="277"/>
      <c r="BU1066" s="276"/>
      <c r="BV1066" s="277"/>
      <c r="BW1066" s="276"/>
      <c r="BX1066" s="277"/>
      <c r="BY1066" s="276"/>
      <c r="BZ1066" s="276"/>
      <c r="CA1066" s="277"/>
      <c r="CB1066" s="276"/>
      <c r="CC1066" s="276"/>
      <c r="CD1066" s="276"/>
      <c r="CE1066" s="276"/>
      <c r="CF1066" s="276"/>
      <c r="CG1066" s="276"/>
      <c r="CH1066" s="276"/>
      <c r="CI1066" s="277"/>
      <c r="CJ1066" s="276"/>
      <c r="CK1066" s="277"/>
      <c r="CL1066" s="276"/>
      <c r="CM1066" s="277"/>
      <c r="CN1066" s="276"/>
      <c r="CO1066" s="277"/>
      <c r="CP1066" s="276"/>
      <c r="CQ1066" s="277"/>
      <c r="CR1066" s="276"/>
      <c r="CS1066" s="276"/>
      <c r="CT1066" s="277"/>
      <c r="CU1066" s="276"/>
      <c r="CV1066" s="276"/>
      <c r="CW1066" s="277"/>
      <c r="CX1066" s="276"/>
      <c r="CY1066" s="276"/>
      <c r="CZ1066" s="276"/>
      <c r="DA1066" s="276"/>
      <c r="DB1066" s="277"/>
      <c r="DC1066" s="276"/>
      <c r="DD1066" s="276"/>
      <c r="DE1066" s="277"/>
      <c r="DF1066" s="276"/>
      <c r="DG1066" s="276"/>
      <c r="DH1066" s="277"/>
      <c r="DI1066" s="276"/>
      <c r="DJ1066" s="276"/>
      <c r="DK1066" s="276"/>
      <c r="DL1066" s="276"/>
      <c r="DM1066" s="277"/>
      <c r="DN1066" s="276"/>
      <c r="DO1066" s="276"/>
      <c r="DP1066" s="277"/>
      <c r="DQ1066" s="276"/>
      <c r="DR1066" s="276"/>
      <c r="DS1066" s="276"/>
      <c r="DT1066" s="276"/>
      <c r="DU1066" s="276"/>
      <c r="DV1066" s="276"/>
      <c r="DW1066" s="276"/>
      <c r="DX1066" s="276"/>
      <c r="DY1066" s="276"/>
      <c r="DZ1066" s="276"/>
      <c r="EA1066" s="276"/>
      <c r="EB1066" s="276"/>
      <c r="EC1066" s="276"/>
      <c r="ED1066" s="276"/>
      <c r="EE1066" s="276"/>
      <c r="EF1066" s="276"/>
      <c r="EG1066" s="276"/>
      <c r="EH1066" s="276"/>
      <c r="EI1066" s="276"/>
      <c r="EJ1066" s="276"/>
      <c r="EK1066" s="276"/>
      <c r="EL1066" s="276"/>
      <c r="EM1066" s="276"/>
      <c r="EN1066" s="276"/>
      <c r="EO1066" s="276"/>
      <c r="EP1066" s="276"/>
      <c r="EQ1066" s="276"/>
      <c r="ER1066" s="276"/>
      <c r="ES1066" s="276"/>
      <c r="ET1066" s="276"/>
    </row>
    <row r="1067" spans="41:150" x14ac:dyDescent="0.25">
      <c r="AO1067" s="276"/>
      <c r="AP1067" s="276"/>
      <c r="BS1067" s="276"/>
      <c r="BT1067" s="277"/>
      <c r="BU1067" s="276"/>
      <c r="BV1067" s="277"/>
      <c r="BW1067" s="276"/>
      <c r="BX1067" s="277"/>
      <c r="BY1067" s="276"/>
      <c r="BZ1067" s="276"/>
      <c r="CA1067" s="277"/>
      <c r="CB1067" s="276"/>
      <c r="CC1067" s="276"/>
      <c r="CD1067" s="276"/>
      <c r="CE1067" s="276"/>
      <c r="CF1067" s="276"/>
      <c r="CG1067" s="276"/>
      <c r="CH1067" s="276"/>
      <c r="CI1067" s="277"/>
      <c r="CJ1067" s="276"/>
      <c r="CK1067" s="277"/>
      <c r="CL1067" s="276"/>
      <c r="CM1067" s="277"/>
      <c r="CN1067" s="276"/>
      <c r="CO1067" s="277"/>
      <c r="CP1067" s="276"/>
      <c r="CQ1067" s="277"/>
      <c r="CR1067" s="276"/>
      <c r="CS1067" s="276"/>
      <c r="CT1067" s="277"/>
      <c r="CU1067" s="276"/>
      <c r="CV1067" s="276"/>
      <c r="CW1067" s="277"/>
      <c r="CX1067" s="276"/>
      <c r="CY1067" s="276"/>
      <c r="CZ1067" s="276"/>
      <c r="DA1067" s="276"/>
      <c r="DB1067" s="277"/>
      <c r="DC1067" s="276"/>
      <c r="DD1067" s="276"/>
      <c r="DE1067" s="277"/>
      <c r="DF1067" s="276"/>
      <c r="DG1067" s="276"/>
      <c r="DH1067" s="277"/>
      <c r="DI1067" s="276"/>
      <c r="DJ1067" s="276"/>
      <c r="DK1067" s="276"/>
      <c r="DL1067" s="276"/>
      <c r="DM1067" s="277"/>
      <c r="DN1067" s="276"/>
      <c r="DO1067" s="276"/>
      <c r="DP1067" s="277"/>
      <c r="DQ1067" s="276"/>
      <c r="DR1067" s="276"/>
      <c r="DS1067" s="276"/>
      <c r="DT1067" s="276"/>
      <c r="DU1067" s="276"/>
      <c r="DV1067" s="276"/>
      <c r="DW1067" s="276"/>
      <c r="DX1067" s="276"/>
      <c r="DY1067" s="276"/>
      <c r="DZ1067" s="276"/>
      <c r="EA1067" s="276"/>
      <c r="EB1067" s="276"/>
      <c r="EC1067" s="276"/>
      <c r="ED1067" s="276"/>
      <c r="EE1067" s="276"/>
      <c r="EF1067" s="276"/>
      <c r="EG1067" s="276"/>
      <c r="EH1067" s="276"/>
      <c r="EI1067" s="276"/>
      <c r="EJ1067" s="276"/>
      <c r="EK1067" s="276"/>
      <c r="EL1067" s="276"/>
      <c r="EM1067" s="276"/>
      <c r="EN1067" s="276"/>
      <c r="EO1067" s="276"/>
      <c r="EP1067" s="276"/>
      <c r="EQ1067" s="276"/>
      <c r="ER1067" s="276"/>
      <c r="ES1067" s="276"/>
      <c r="ET1067" s="276"/>
    </row>
    <row r="1068" spans="41:150" x14ac:dyDescent="0.25">
      <c r="AO1068" s="276"/>
      <c r="AP1068" s="276"/>
      <c r="BS1068" s="276"/>
      <c r="BT1068" s="277"/>
      <c r="BU1068" s="276"/>
      <c r="BV1068" s="277"/>
      <c r="BW1068" s="276"/>
      <c r="BX1068" s="277"/>
      <c r="BY1068" s="276"/>
      <c r="BZ1068" s="276"/>
      <c r="CA1068" s="277"/>
      <c r="CB1068" s="276"/>
      <c r="CC1068" s="276"/>
      <c r="CD1068" s="276"/>
      <c r="CE1068" s="276"/>
      <c r="CF1068" s="276"/>
      <c r="CG1068" s="276"/>
      <c r="CH1068" s="276"/>
      <c r="CI1068" s="277"/>
      <c r="CJ1068" s="276"/>
      <c r="CK1068" s="277"/>
      <c r="CL1068" s="276"/>
      <c r="CM1068" s="277"/>
      <c r="CN1068" s="276"/>
      <c r="CO1068" s="277"/>
      <c r="CP1068" s="276"/>
      <c r="CQ1068" s="277"/>
      <c r="CR1068" s="276"/>
      <c r="CS1068" s="276"/>
      <c r="CT1068" s="277"/>
      <c r="CU1068" s="276"/>
      <c r="CV1068" s="276"/>
      <c r="CW1068" s="277"/>
      <c r="CX1068" s="276"/>
      <c r="CY1068" s="276"/>
      <c r="CZ1068" s="276"/>
      <c r="DA1068" s="276"/>
      <c r="DB1068" s="277"/>
      <c r="DC1068" s="276"/>
      <c r="DD1068" s="276"/>
      <c r="DE1068" s="277"/>
      <c r="DF1068" s="276"/>
      <c r="DG1068" s="276"/>
      <c r="DH1068" s="277"/>
      <c r="DI1068" s="276"/>
      <c r="DJ1068" s="276"/>
      <c r="DK1068" s="276"/>
      <c r="DL1068" s="276"/>
      <c r="DM1068" s="277"/>
      <c r="DN1068" s="276"/>
      <c r="DO1068" s="276"/>
      <c r="DP1068" s="277"/>
      <c r="DQ1068" s="276"/>
      <c r="DR1068" s="276"/>
      <c r="DS1068" s="276"/>
      <c r="DT1068" s="276"/>
      <c r="DU1068" s="276"/>
      <c r="DV1068" s="276"/>
      <c r="DW1068" s="276"/>
      <c r="DX1068" s="276"/>
      <c r="DY1068" s="276"/>
      <c r="DZ1068" s="276"/>
      <c r="EA1068" s="276"/>
      <c r="EB1068" s="276"/>
      <c r="EC1068" s="276"/>
      <c r="ED1068" s="276"/>
      <c r="EE1068" s="276"/>
      <c r="EF1068" s="276"/>
      <c r="EG1068" s="276"/>
      <c r="EH1068" s="276"/>
      <c r="EI1068" s="276"/>
      <c r="EJ1068" s="276"/>
      <c r="EK1068" s="276"/>
      <c r="EL1068" s="276"/>
      <c r="EM1068" s="276"/>
      <c r="EN1068" s="276"/>
      <c r="EO1068" s="276"/>
      <c r="EP1068" s="276"/>
      <c r="EQ1068" s="276"/>
      <c r="ER1068" s="276"/>
      <c r="ES1068" s="276"/>
      <c r="ET1068" s="276"/>
    </row>
    <row r="1069" spans="41:150" x14ac:dyDescent="0.25">
      <c r="AO1069" s="276"/>
      <c r="AP1069" s="276"/>
      <c r="BS1069" s="276"/>
      <c r="BT1069" s="277"/>
      <c r="BU1069" s="276"/>
      <c r="BV1069" s="277"/>
      <c r="BW1069" s="276"/>
      <c r="BX1069" s="277"/>
      <c r="BY1069" s="276"/>
      <c r="BZ1069" s="276"/>
      <c r="CA1069" s="277"/>
      <c r="CB1069" s="276"/>
      <c r="CC1069" s="276"/>
      <c r="CD1069" s="276"/>
      <c r="CE1069" s="276"/>
      <c r="CF1069" s="276"/>
      <c r="CG1069" s="276"/>
      <c r="CH1069" s="276"/>
      <c r="CI1069" s="277"/>
      <c r="CJ1069" s="276"/>
      <c r="CK1069" s="277"/>
      <c r="CL1069" s="276"/>
      <c r="CM1069" s="277"/>
      <c r="CN1069" s="276"/>
      <c r="CO1069" s="277"/>
      <c r="CP1069" s="276"/>
      <c r="CQ1069" s="277"/>
      <c r="CR1069" s="276"/>
      <c r="CS1069" s="276"/>
      <c r="CT1069" s="277"/>
      <c r="CU1069" s="276"/>
      <c r="CV1069" s="276"/>
      <c r="CW1069" s="277"/>
      <c r="CX1069" s="276"/>
      <c r="CY1069" s="276"/>
      <c r="CZ1069" s="276"/>
      <c r="DA1069" s="276"/>
      <c r="DB1069" s="277"/>
      <c r="DC1069" s="276"/>
      <c r="DD1069" s="276"/>
      <c r="DE1069" s="277"/>
      <c r="DF1069" s="276"/>
      <c r="DG1069" s="276"/>
      <c r="DH1069" s="277"/>
      <c r="DI1069" s="276"/>
      <c r="DJ1069" s="276"/>
      <c r="DK1069" s="276"/>
      <c r="DL1069" s="276"/>
      <c r="DM1069" s="277"/>
      <c r="DN1069" s="276"/>
      <c r="DO1069" s="276"/>
      <c r="DP1069" s="277"/>
      <c r="DQ1069" s="276"/>
      <c r="DR1069" s="276"/>
      <c r="DS1069" s="276"/>
      <c r="DT1069" s="276"/>
      <c r="DU1069" s="276"/>
      <c r="DV1069" s="276"/>
      <c r="DW1069" s="276"/>
      <c r="DX1069" s="276"/>
      <c r="DY1069" s="276"/>
      <c r="DZ1069" s="276"/>
      <c r="EA1069" s="276"/>
      <c r="EB1069" s="276"/>
      <c r="EC1069" s="276"/>
      <c r="ED1069" s="276"/>
      <c r="EE1069" s="276"/>
      <c r="EF1069" s="276"/>
      <c r="EG1069" s="276"/>
      <c r="EH1069" s="276"/>
      <c r="EI1069" s="276"/>
      <c r="EJ1069" s="276"/>
      <c r="EK1069" s="276"/>
      <c r="EL1069" s="276"/>
      <c r="EM1069" s="276"/>
      <c r="EN1069" s="276"/>
      <c r="EO1069" s="276"/>
      <c r="EP1069" s="276"/>
      <c r="EQ1069" s="276"/>
      <c r="ER1069" s="276"/>
      <c r="ES1069" s="276"/>
      <c r="ET1069" s="276"/>
    </row>
    <row r="1070" spans="41:150" x14ac:dyDescent="0.25">
      <c r="AO1070" s="276"/>
      <c r="AP1070" s="276"/>
      <c r="BS1070" s="276"/>
      <c r="BT1070" s="277"/>
      <c r="BU1070" s="276"/>
      <c r="BV1070" s="277"/>
      <c r="BW1070" s="276"/>
      <c r="BX1070" s="277"/>
      <c r="BY1070" s="276"/>
      <c r="BZ1070" s="276"/>
      <c r="CA1070" s="277"/>
      <c r="CB1070" s="276"/>
      <c r="CC1070" s="276"/>
      <c r="CD1070" s="276"/>
      <c r="CE1070" s="276"/>
      <c r="CF1070" s="276"/>
      <c r="CG1070" s="276"/>
      <c r="CH1070" s="276"/>
      <c r="CI1070" s="277"/>
      <c r="CJ1070" s="276"/>
      <c r="CK1070" s="277"/>
      <c r="CL1070" s="276"/>
      <c r="CM1070" s="277"/>
      <c r="CN1070" s="276"/>
      <c r="CO1070" s="277"/>
      <c r="CP1070" s="276"/>
      <c r="CQ1070" s="277"/>
      <c r="CR1070" s="276"/>
      <c r="CS1070" s="276"/>
      <c r="CT1070" s="277"/>
      <c r="CU1070" s="276"/>
      <c r="CV1070" s="276"/>
      <c r="CW1070" s="277"/>
      <c r="CX1070" s="276"/>
      <c r="CY1070" s="276"/>
      <c r="CZ1070" s="276"/>
      <c r="DA1070" s="276"/>
      <c r="DB1070" s="277"/>
      <c r="DC1070" s="276"/>
      <c r="DD1070" s="276"/>
      <c r="DE1070" s="277"/>
      <c r="DF1070" s="276"/>
      <c r="DG1070" s="276"/>
      <c r="DH1070" s="277"/>
      <c r="DI1070" s="276"/>
      <c r="DJ1070" s="276"/>
      <c r="DK1070" s="276"/>
      <c r="DL1070" s="276"/>
      <c r="DM1070" s="277"/>
      <c r="DN1070" s="276"/>
      <c r="DO1070" s="276"/>
      <c r="DP1070" s="277"/>
      <c r="DQ1070" s="276"/>
      <c r="DR1070" s="276"/>
      <c r="DS1070" s="276"/>
      <c r="DT1070" s="276"/>
      <c r="DU1070" s="276"/>
      <c r="DV1070" s="276"/>
      <c r="DW1070" s="276"/>
      <c r="DX1070" s="276"/>
      <c r="DY1070" s="276"/>
      <c r="DZ1070" s="276"/>
      <c r="EA1070" s="276"/>
      <c r="EB1070" s="276"/>
      <c r="EC1070" s="276"/>
      <c r="ED1070" s="276"/>
      <c r="EE1070" s="276"/>
      <c r="EF1070" s="276"/>
      <c r="EG1070" s="276"/>
      <c r="EH1070" s="276"/>
      <c r="EI1070" s="276"/>
      <c r="EJ1070" s="276"/>
      <c r="EK1070" s="276"/>
      <c r="EL1070" s="276"/>
      <c r="EM1070" s="276"/>
      <c r="EN1070" s="276"/>
      <c r="EO1070" s="276"/>
      <c r="EP1070" s="276"/>
      <c r="EQ1070" s="276"/>
      <c r="ER1070" s="276"/>
      <c r="ES1070" s="276"/>
      <c r="ET1070" s="276"/>
    </row>
    <row r="1071" spans="41:150" x14ac:dyDescent="0.25">
      <c r="AO1071" s="276"/>
      <c r="AP1071" s="276"/>
      <c r="BS1071" s="276"/>
      <c r="BT1071" s="277"/>
      <c r="BU1071" s="276"/>
      <c r="BV1071" s="277"/>
      <c r="BW1071" s="276"/>
      <c r="BX1071" s="277"/>
      <c r="BY1071" s="276"/>
      <c r="BZ1071" s="276"/>
      <c r="CA1071" s="277"/>
      <c r="CB1071" s="276"/>
      <c r="CC1071" s="276"/>
      <c r="CD1071" s="276"/>
      <c r="CE1071" s="276"/>
      <c r="CF1071" s="276"/>
      <c r="CG1071" s="276"/>
      <c r="CH1071" s="276"/>
      <c r="CI1071" s="277"/>
      <c r="CJ1071" s="276"/>
      <c r="CK1071" s="277"/>
      <c r="CL1071" s="276"/>
      <c r="CM1071" s="277"/>
      <c r="CN1071" s="276"/>
      <c r="CO1071" s="277"/>
      <c r="CP1071" s="276"/>
      <c r="CQ1071" s="277"/>
      <c r="CR1071" s="276"/>
      <c r="CS1071" s="276"/>
      <c r="CT1071" s="277"/>
      <c r="CU1071" s="276"/>
      <c r="CV1071" s="276"/>
      <c r="CW1071" s="277"/>
      <c r="CX1071" s="276"/>
      <c r="CY1071" s="276"/>
      <c r="CZ1071" s="276"/>
      <c r="DA1071" s="276"/>
      <c r="DB1071" s="277"/>
      <c r="DC1071" s="276"/>
      <c r="DD1071" s="276"/>
      <c r="DE1071" s="277"/>
      <c r="DF1071" s="276"/>
      <c r="DG1071" s="276"/>
      <c r="DH1071" s="277"/>
      <c r="DI1071" s="276"/>
      <c r="DJ1071" s="276"/>
      <c r="DK1071" s="276"/>
      <c r="DL1071" s="276"/>
      <c r="DM1071" s="277"/>
      <c r="DN1071" s="276"/>
      <c r="DO1071" s="276"/>
      <c r="DP1071" s="277"/>
      <c r="DQ1071" s="276"/>
      <c r="DR1071" s="276"/>
      <c r="DS1071" s="276"/>
      <c r="DT1071" s="276"/>
      <c r="DU1071" s="276"/>
      <c r="DV1071" s="276"/>
      <c r="DW1071" s="276"/>
      <c r="DX1071" s="276"/>
      <c r="DY1071" s="276"/>
      <c r="DZ1071" s="276"/>
      <c r="EA1071" s="276"/>
      <c r="EB1071" s="276"/>
      <c r="EC1071" s="276"/>
      <c r="ED1071" s="276"/>
      <c r="EE1071" s="276"/>
      <c r="EF1071" s="276"/>
      <c r="EG1071" s="276"/>
      <c r="EH1071" s="276"/>
      <c r="EI1071" s="276"/>
      <c r="EJ1071" s="276"/>
      <c r="EK1071" s="276"/>
      <c r="EL1071" s="276"/>
      <c r="EM1071" s="276"/>
      <c r="EN1071" s="276"/>
      <c r="EO1071" s="276"/>
      <c r="EP1071" s="276"/>
      <c r="EQ1071" s="276"/>
      <c r="ER1071" s="276"/>
      <c r="ES1071" s="276"/>
      <c r="ET1071" s="276"/>
    </row>
    <row r="1072" spans="41:150" x14ac:dyDescent="0.25">
      <c r="AO1072" s="276"/>
      <c r="AP1072" s="276"/>
      <c r="BS1072" s="276"/>
      <c r="BT1072" s="277"/>
      <c r="BU1072" s="276"/>
      <c r="BV1072" s="277"/>
      <c r="BW1072" s="276"/>
      <c r="BX1072" s="277"/>
      <c r="BY1072" s="276"/>
      <c r="BZ1072" s="276"/>
      <c r="CA1072" s="277"/>
      <c r="CB1072" s="276"/>
      <c r="CC1072" s="276"/>
      <c r="CD1072" s="276"/>
      <c r="CE1072" s="276"/>
      <c r="CF1072" s="276"/>
      <c r="CG1072" s="276"/>
      <c r="CH1072" s="276"/>
      <c r="CI1072" s="277"/>
      <c r="CJ1072" s="276"/>
      <c r="CK1072" s="277"/>
      <c r="CL1072" s="276"/>
      <c r="CM1072" s="277"/>
      <c r="CN1072" s="276"/>
      <c r="CO1072" s="277"/>
      <c r="CP1072" s="276"/>
      <c r="CQ1072" s="277"/>
      <c r="CR1072" s="276"/>
      <c r="CS1072" s="276"/>
      <c r="CT1072" s="277"/>
      <c r="CU1072" s="276"/>
      <c r="CV1072" s="276"/>
      <c r="CW1072" s="277"/>
      <c r="CX1072" s="276"/>
      <c r="CY1072" s="276"/>
      <c r="CZ1072" s="276"/>
      <c r="DA1072" s="276"/>
      <c r="DB1072" s="277"/>
      <c r="DC1072" s="276"/>
      <c r="DD1072" s="276"/>
      <c r="DE1072" s="277"/>
      <c r="DF1072" s="276"/>
      <c r="DG1072" s="276"/>
      <c r="DH1072" s="277"/>
      <c r="DI1072" s="276"/>
      <c r="DJ1072" s="276"/>
      <c r="DK1072" s="276"/>
      <c r="DL1072" s="276"/>
      <c r="DM1072" s="277"/>
      <c r="DN1072" s="276"/>
      <c r="DO1072" s="276"/>
      <c r="DP1072" s="277"/>
      <c r="DQ1072" s="276"/>
      <c r="DR1072" s="276"/>
      <c r="DS1072" s="276"/>
      <c r="DT1072" s="276"/>
      <c r="DU1072" s="276"/>
      <c r="DV1072" s="276"/>
      <c r="DW1072" s="276"/>
      <c r="DX1072" s="276"/>
      <c r="DY1072" s="276"/>
      <c r="DZ1072" s="276"/>
      <c r="EA1072" s="276"/>
      <c r="EB1072" s="276"/>
      <c r="EC1072" s="276"/>
      <c r="ED1072" s="276"/>
      <c r="EE1072" s="276"/>
      <c r="EF1072" s="276"/>
      <c r="EG1072" s="276"/>
      <c r="EH1072" s="276"/>
      <c r="EI1072" s="276"/>
      <c r="EJ1072" s="276"/>
      <c r="EK1072" s="276"/>
      <c r="EL1072" s="276"/>
      <c r="EM1072" s="276"/>
      <c r="EN1072" s="276"/>
      <c r="EO1072" s="276"/>
      <c r="EP1072" s="276"/>
      <c r="EQ1072" s="276"/>
      <c r="ER1072" s="276"/>
      <c r="ES1072" s="276"/>
      <c r="ET1072" s="276"/>
    </row>
    <row r="1073" spans="41:150" x14ac:dyDescent="0.25">
      <c r="AO1073" s="276"/>
      <c r="AP1073" s="276"/>
      <c r="BS1073" s="276"/>
      <c r="BT1073" s="277"/>
      <c r="BU1073" s="276"/>
      <c r="BV1073" s="277"/>
      <c r="BW1073" s="276"/>
      <c r="BX1073" s="277"/>
      <c r="BY1073" s="276"/>
      <c r="BZ1073" s="276"/>
      <c r="CA1073" s="277"/>
      <c r="CB1073" s="276"/>
      <c r="CC1073" s="276"/>
      <c r="CD1073" s="276"/>
      <c r="CE1073" s="276"/>
      <c r="CF1073" s="276"/>
      <c r="CG1073" s="276"/>
      <c r="CH1073" s="276"/>
      <c r="CI1073" s="277"/>
      <c r="CJ1073" s="276"/>
      <c r="CK1073" s="277"/>
      <c r="CL1073" s="276"/>
      <c r="CM1073" s="277"/>
      <c r="CN1073" s="276"/>
      <c r="CO1073" s="277"/>
      <c r="CP1073" s="276"/>
      <c r="CQ1073" s="277"/>
      <c r="CR1073" s="276"/>
      <c r="CS1073" s="276"/>
      <c r="CT1073" s="277"/>
      <c r="CU1073" s="276"/>
      <c r="CV1073" s="276"/>
      <c r="CW1073" s="277"/>
      <c r="CX1073" s="276"/>
      <c r="CY1073" s="276"/>
      <c r="CZ1073" s="276"/>
      <c r="DA1073" s="276"/>
      <c r="DB1073" s="277"/>
      <c r="DC1073" s="276"/>
      <c r="DD1073" s="276"/>
      <c r="DE1073" s="277"/>
      <c r="DF1073" s="276"/>
      <c r="DG1073" s="276"/>
      <c r="DH1073" s="277"/>
      <c r="DI1073" s="276"/>
      <c r="DJ1073" s="276"/>
      <c r="DK1073" s="276"/>
      <c r="DL1073" s="276"/>
      <c r="DM1073" s="277"/>
      <c r="DN1073" s="276"/>
      <c r="DO1073" s="276"/>
      <c r="DP1073" s="277"/>
      <c r="DQ1073" s="276"/>
      <c r="DR1073" s="276"/>
      <c r="DS1073" s="276"/>
      <c r="DT1073" s="276"/>
      <c r="DU1073" s="276"/>
      <c r="DV1073" s="276"/>
      <c r="DW1073" s="276"/>
      <c r="DX1073" s="276"/>
      <c r="DY1073" s="276"/>
      <c r="DZ1073" s="276"/>
      <c r="EA1073" s="276"/>
      <c r="EB1073" s="276"/>
      <c r="EC1073" s="276"/>
      <c r="ED1073" s="276"/>
      <c r="EE1073" s="276"/>
      <c r="EF1073" s="276"/>
      <c r="EG1073" s="276"/>
      <c r="EH1073" s="276"/>
      <c r="EI1073" s="276"/>
      <c r="EJ1073" s="276"/>
      <c r="EK1073" s="276"/>
      <c r="EL1073" s="276"/>
      <c r="EM1073" s="276"/>
      <c r="EN1073" s="276"/>
      <c r="EO1073" s="276"/>
      <c r="EP1073" s="276"/>
      <c r="EQ1073" s="276"/>
      <c r="ER1073" s="276"/>
      <c r="ES1073" s="276"/>
      <c r="ET1073" s="276"/>
    </row>
    <row r="1074" spans="41:150" x14ac:dyDescent="0.25">
      <c r="AO1074" s="276"/>
      <c r="AP1074" s="276"/>
      <c r="BS1074" s="276"/>
      <c r="BT1074" s="277"/>
      <c r="BU1074" s="276"/>
      <c r="BV1074" s="277"/>
      <c r="BW1074" s="276"/>
      <c r="BX1074" s="277"/>
      <c r="BY1074" s="276"/>
      <c r="BZ1074" s="276"/>
      <c r="CA1074" s="277"/>
      <c r="CB1074" s="276"/>
      <c r="CC1074" s="276"/>
      <c r="CD1074" s="276"/>
      <c r="CE1074" s="276"/>
      <c r="CF1074" s="276"/>
      <c r="CG1074" s="276"/>
      <c r="CH1074" s="276"/>
      <c r="CI1074" s="277"/>
      <c r="CJ1074" s="276"/>
      <c r="CK1074" s="277"/>
      <c r="CL1074" s="276"/>
      <c r="CM1074" s="277"/>
      <c r="CN1074" s="276"/>
      <c r="CO1074" s="277"/>
      <c r="CP1074" s="276"/>
      <c r="CQ1074" s="277"/>
      <c r="CR1074" s="276"/>
      <c r="CS1074" s="276"/>
      <c r="CT1074" s="277"/>
      <c r="CU1074" s="276"/>
      <c r="CV1074" s="276"/>
      <c r="CW1074" s="277"/>
      <c r="CX1074" s="276"/>
      <c r="CY1074" s="276"/>
      <c r="CZ1074" s="276"/>
      <c r="DA1074" s="276"/>
      <c r="DB1074" s="277"/>
      <c r="DC1074" s="276"/>
      <c r="DD1074" s="276"/>
      <c r="DE1074" s="277"/>
      <c r="DF1074" s="276"/>
      <c r="DG1074" s="276"/>
      <c r="DH1074" s="277"/>
      <c r="DI1074" s="276"/>
      <c r="DJ1074" s="276"/>
      <c r="DK1074" s="276"/>
      <c r="DL1074" s="276"/>
      <c r="DM1074" s="277"/>
      <c r="DN1074" s="276"/>
      <c r="DO1074" s="276"/>
      <c r="DP1074" s="277"/>
      <c r="DQ1074" s="276"/>
      <c r="DR1074" s="276"/>
      <c r="DS1074" s="276"/>
      <c r="DT1074" s="276"/>
      <c r="DU1074" s="276"/>
      <c r="DV1074" s="276"/>
      <c r="DW1074" s="276"/>
      <c r="DX1074" s="276"/>
      <c r="DY1074" s="276"/>
      <c r="DZ1074" s="276"/>
      <c r="EA1074" s="276"/>
      <c r="EB1074" s="276"/>
      <c r="EC1074" s="276"/>
      <c r="ED1074" s="276"/>
      <c r="EE1074" s="276"/>
      <c r="EF1074" s="276"/>
      <c r="EG1074" s="276"/>
      <c r="EH1074" s="276"/>
      <c r="EI1074" s="276"/>
      <c r="EJ1074" s="276"/>
      <c r="EK1074" s="276"/>
      <c r="EL1074" s="276"/>
      <c r="EM1074" s="276"/>
      <c r="EN1074" s="276"/>
      <c r="EO1074" s="276"/>
      <c r="EP1074" s="276"/>
      <c r="EQ1074" s="276"/>
      <c r="ER1074" s="276"/>
      <c r="ES1074" s="276"/>
      <c r="ET1074" s="276"/>
    </row>
    <row r="1075" spans="41:150" x14ac:dyDescent="0.25">
      <c r="AO1075" s="276"/>
      <c r="AP1075" s="276"/>
      <c r="BS1075" s="276"/>
      <c r="BT1075" s="277"/>
      <c r="BU1075" s="276"/>
      <c r="BV1075" s="277"/>
      <c r="BW1075" s="276"/>
      <c r="BX1075" s="277"/>
      <c r="BY1075" s="276"/>
      <c r="BZ1075" s="276"/>
      <c r="CA1075" s="277"/>
      <c r="CB1075" s="276"/>
      <c r="CC1075" s="276"/>
      <c r="CD1075" s="276"/>
      <c r="CE1075" s="276"/>
      <c r="CF1075" s="276"/>
      <c r="CG1075" s="276"/>
      <c r="CH1075" s="276"/>
      <c r="CI1075" s="277"/>
      <c r="CJ1075" s="276"/>
      <c r="CK1075" s="277"/>
      <c r="CL1075" s="276"/>
      <c r="CM1075" s="277"/>
      <c r="CN1075" s="276"/>
      <c r="CO1075" s="277"/>
      <c r="CP1075" s="276"/>
      <c r="CQ1075" s="277"/>
      <c r="CR1075" s="276"/>
      <c r="CS1075" s="276"/>
      <c r="CT1075" s="277"/>
      <c r="CU1075" s="276"/>
      <c r="CV1075" s="276"/>
      <c r="CW1075" s="277"/>
      <c r="CX1075" s="276"/>
      <c r="CY1075" s="276"/>
      <c r="CZ1075" s="276"/>
      <c r="DA1075" s="276"/>
      <c r="DB1075" s="277"/>
      <c r="DC1075" s="276"/>
      <c r="DD1075" s="276"/>
      <c r="DE1075" s="277"/>
      <c r="DF1075" s="276"/>
      <c r="DG1075" s="276"/>
      <c r="DH1075" s="277"/>
      <c r="DI1075" s="276"/>
      <c r="DJ1075" s="276"/>
      <c r="DK1075" s="276"/>
      <c r="DL1075" s="276"/>
      <c r="DM1075" s="277"/>
      <c r="DN1075" s="276"/>
      <c r="DO1075" s="276"/>
      <c r="DP1075" s="277"/>
      <c r="DQ1075" s="276"/>
      <c r="DR1075" s="276"/>
      <c r="DS1075" s="276"/>
      <c r="DT1075" s="276"/>
      <c r="DU1075" s="276"/>
      <c r="DV1075" s="276"/>
      <c r="DW1075" s="276"/>
      <c r="DX1075" s="276"/>
      <c r="DY1075" s="276"/>
      <c r="DZ1075" s="276"/>
      <c r="EA1075" s="276"/>
      <c r="EB1075" s="276"/>
      <c r="EC1075" s="276"/>
      <c r="ED1075" s="276"/>
      <c r="EE1075" s="276"/>
      <c r="EF1075" s="276"/>
      <c r="EG1075" s="276"/>
      <c r="EH1075" s="276"/>
      <c r="EI1075" s="276"/>
      <c r="EJ1075" s="276"/>
      <c r="EK1075" s="276"/>
      <c r="EL1075" s="276"/>
      <c r="EM1075" s="276"/>
      <c r="EN1075" s="276"/>
      <c r="EO1075" s="276"/>
      <c r="EP1075" s="276"/>
      <c r="EQ1075" s="276"/>
      <c r="ER1075" s="276"/>
      <c r="ES1075" s="276"/>
      <c r="ET1075" s="276"/>
    </row>
    <row r="1076" spans="41:150" x14ac:dyDescent="0.25">
      <c r="AO1076" s="276"/>
      <c r="AP1076" s="276"/>
      <c r="BS1076" s="276"/>
      <c r="BT1076" s="277"/>
      <c r="BU1076" s="276"/>
      <c r="BV1076" s="277"/>
      <c r="BW1076" s="276"/>
      <c r="BX1076" s="277"/>
      <c r="BY1076" s="276"/>
      <c r="BZ1076" s="276"/>
      <c r="CA1076" s="277"/>
      <c r="CB1076" s="276"/>
      <c r="CC1076" s="276"/>
      <c r="CD1076" s="276"/>
      <c r="CE1076" s="276"/>
      <c r="CF1076" s="276"/>
      <c r="CG1076" s="276"/>
      <c r="CH1076" s="276"/>
      <c r="CI1076" s="277"/>
      <c r="CJ1076" s="276"/>
      <c r="CK1076" s="277"/>
      <c r="CL1076" s="276"/>
      <c r="CM1076" s="277"/>
      <c r="CN1076" s="276"/>
      <c r="CO1076" s="277"/>
      <c r="CP1076" s="276"/>
      <c r="CQ1076" s="277"/>
      <c r="CR1076" s="276"/>
      <c r="CS1076" s="276"/>
      <c r="CT1076" s="277"/>
      <c r="CU1076" s="276"/>
      <c r="CV1076" s="276"/>
      <c r="CW1076" s="277"/>
      <c r="CX1076" s="276"/>
      <c r="CY1076" s="276"/>
      <c r="CZ1076" s="276"/>
      <c r="DA1076" s="276"/>
      <c r="DB1076" s="277"/>
      <c r="DC1076" s="276"/>
      <c r="DD1076" s="276"/>
      <c r="DE1076" s="277"/>
      <c r="DF1076" s="276"/>
      <c r="DG1076" s="276"/>
      <c r="DH1076" s="277"/>
      <c r="DI1076" s="276"/>
      <c r="DJ1076" s="276"/>
      <c r="DK1076" s="276"/>
      <c r="DL1076" s="276"/>
      <c r="DM1076" s="277"/>
      <c r="DN1076" s="276"/>
      <c r="DO1076" s="276"/>
      <c r="DP1076" s="277"/>
      <c r="DQ1076" s="276"/>
      <c r="DR1076" s="276"/>
      <c r="DS1076" s="276"/>
      <c r="DT1076" s="276"/>
      <c r="DU1076" s="276"/>
      <c r="DV1076" s="276"/>
      <c r="DW1076" s="276"/>
      <c r="DX1076" s="276"/>
      <c r="DY1076" s="276"/>
      <c r="DZ1076" s="276"/>
      <c r="EA1076" s="276"/>
      <c r="EB1076" s="276"/>
      <c r="EC1076" s="276"/>
      <c r="ED1076" s="276"/>
      <c r="EE1076" s="276"/>
      <c r="EF1076" s="276"/>
      <c r="EG1076" s="276"/>
      <c r="EH1076" s="276"/>
      <c r="EI1076" s="276"/>
      <c r="EJ1076" s="276"/>
      <c r="EK1076" s="276"/>
      <c r="EL1076" s="276"/>
      <c r="EM1076" s="276"/>
      <c r="EN1076" s="276"/>
      <c r="EO1076" s="276"/>
      <c r="EP1076" s="276"/>
      <c r="EQ1076" s="276"/>
      <c r="ER1076" s="276"/>
      <c r="ES1076" s="276"/>
      <c r="ET1076" s="276"/>
    </row>
    <row r="1077" spans="41:150" x14ac:dyDescent="0.25">
      <c r="AO1077" s="276"/>
      <c r="AP1077" s="276"/>
      <c r="BS1077" s="276"/>
      <c r="BT1077" s="277"/>
      <c r="BU1077" s="276"/>
      <c r="BV1077" s="277"/>
      <c r="BW1077" s="276"/>
      <c r="BX1077" s="277"/>
      <c r="BY1077" s="276"/>
      <c r="BZ1077" s="276"/>
      <c r="CA1077" s="277"/>
      <c r="CB1077" s="276"/>
      <c r="CC1077" s="276"/>
      <c r="CD1077" s="276"/>
      <c r="CE1077" s="276"/>
      <c r="CF1077" s="276"/>
      <c r="CG1077" s="276"/>
      <c r="CH1077" s="276"/>
      <c r="CI1077" s="277"/>
      <c r="CJ1077" s="276"/>
      <c r="CK1077" s="277"/>
      <c r="CL1077" s="276"/>
      <c r="CM1077" s="277"/>
      <c r="CN1077" s="276"/>
      <c r="CO1077" s="277"/>
      <c r="CP1077" s="276"/>
      <c r="CQ1077" s="277"/>
      <c r="CR1077" s="276"/>
      <c r="CS1077" s="276"/>
      <c r="CT1077" s="277"/>
      <c r="CU1077" s="276"/>
      <c r="CV1077" s="276"/>
      <c r="CW1077" s="277"/>
      <c r="CX1077" s="276"/>
      <c r="CY1077" s="276"/>
      <c r="CZ1077" s="276"/>
      <c r="DA1077" s="276"/>
      <c r="DB1077" s="277"/>
      <c r="DC1077" s="276"/>
      <c r="DD1077" s="276"/>
      <c r="DE1077" s="277"/>
      <c r="DF1077" s="276"/>
      <c r="DG1077" s="276"/>
      <c r="DH1077" s="277"/>
      <c r="DI1077" s="276"/>
      <c r="DJ1077" s="276"/>
      <c r="DK1077" s="276"/>
      <c r="DL1077" s="276"/>
      <c r="DM1077" s="277"/>
      <c r="DN1077" s="276"/>
      <c r="DO1077" s="276"/>
      <c r="DP1077" s="277"/>
      <c r="DQ1077" s="276"/>
      <c r="DR1077" s="276"/>
      <c r="DS1077" s="276"/>
      <c r="DT1077" s="276"/>
      <c r="DU1077" s="276"/>
      <c r="DV1077" s="276"/>
      <c r="DW1077" s="276"/>
      <c r="DX1077" s="276"/>
      <c r="DY1077" s="276"/>
      <c r="DZ1077" s="276"/>
      <c r="EA1077" s="276"/>
      <c r="EB1077" s="276"/>
      <c r="EC1077" s="276"/>
      <c r="ED1077" s="276"/>
      <c r="EE1077" s="276"/>
      <c r="EF1077" s="276"/>
      <c r="EG1077" s="276"/>
      <c r="EH1077" s="276"/>
      <c r="EI1077" s="276"/>
      <c r="EJ1077" s="276"/>
      <c r="EK1077" s="276"/>
      <c r="EL1077" s="276"/>
      <c r="EM1077" s="276"/>
      <c r="EN1077" s="276"/>
      <c r="EO1077" s="276"/>
      <c r="EP1077" s="276"/>
      <c r="EQ1077" s="276"/>
      <c r="ER1077" s="276"/>
      <c r="ES1077" s="276"/>
      <c r="ET1077" s="276"/>
    </row>
    <row r="1078" spans="41:150" x14ac:dyDescent="0.25">
      <c r="AO1078" s="276"/>
      <c r="AP1078" s="276"/>
      <c r="BS1078" s="276"/>
      <c r="BT1078" s="277"/>
      <c r="BU1078" s="276"/>
      <c r="BV1078" s="277"/>
      <c r="BW1078" s="276"/>
      <c r="BX1078" s="277"/>
      <c r="BY1078" s="276"/>
      <c r="BZ1078" s="276"/>
      <c r="CA1078" s="277"/>
      <c r="CB1078" s="276"/>
      <c r="CC1078" s="276"/>
      <c r="CD1078" s="276"/>
      <c r="CE1078" s="276"/>
      <c r="CF1078" s="276"/>
      <c r="CG1078" s="276"/>
      <c r="CH1078" s="276"/>
      <c r="CI1078" s="277"/>
      <c r="CJ1078" s="276"/>
      <c r="CK1078" s="277"/>
      <c r="CL1078" s="276"/>
      <c r="CM1078" s="277"/>
      <c r="CN1078" s="276"/>
      <c r="CO1078" s="277"/>
      <c r="CP1078" s="276"/>
      <c r="CQ1078" s="277"/>
      <c r="CR1078" s="276"/>
      <c r="CS1078" s="276"/>
      <c r="CT1078" s="277"/>
      <c r="CU1078" s="276"/>
      <c r="CV1078" s="276"/>
      <c r="CW1078" s="277"/>
      <c r="CX1078" s="276"/>
      <c r="CY1078" s="276"/>
      <c r="CZ1078" s="276"/>
      <c r="DA1078" s="276"/>
      <c r="DB1078" s="277"/>
      <c r="DC1078" s="276"/>
      <c r="DD1078" s="276"/>
      <c r="DE1078" s="277"/>
      <c r="DF1078" s="276"/>
      <c r="DG1078" s="276"/>
      <c r="DH1078" s="277"/>
      <c r="DI1078" s="276"/>
      <c r="DJ1078" s="276"/>
      <c r="DK1078" s="276"/>
      <c r="DL1078" s="276"/>
      <c r="DM1078" s="277"/>
      <c r="DN1078" s="276"/>
      <c r="DO1078" s="276"/>
      <c r="DP1078" s="277"/>
      <c r="DQ1078" s="276"/>
      <c r="DR1078" s="276"/>
      <c r="DS1078" s="276"/>
      <c r="DT1078" s="276"/>
      <c r="DU1078" s="276"/>
      <c r="DV1078" s="276"/>
      <c r="DW1078" s="276"/>
      <c r="DX1078" s="276"/>
      <c r="DY1078" s="276"/>
      <c r="DZ1078" s="276"/>
      <c r="EA1078" s="276"/>
      <c r="EB1078" s="276"/>
      <c r="EC1078" s="276"/>
      <c r="ED1078" s="276"/>
      <c r="EE1078" s="276"/>
      <c r="EF1078" s="276"/>
      <c r="EG1078" s="276"/>
      <c r="EH1078" s="276"/>
      <c r="EI1078" s="276"/>
      <c r="EJ1078" s="276"/>
      <c r="EK1078" s="276"/>
      <c r="EL1078" s="276"/>
      <c r="EM1078" s="276"/>
      <c r="EN1078" s="276"/>
      <c r="EO1078" s="276"/>
      <c r="EP1078" s="276"/>
      <c r="EQ1078" s="276"/>
      <c r="ER1078" s="276"/>
      <c r="ES1078" s="276"/>
      <c r="ET1078" s="276"/>
    </row>
    <row r="1079" spans="41:150" x14ac:dyDescent="0.25">
      <c r="AO1079" s="276"/>
      <c r="AP1079" s="276"/>
      <c r="BS1079" s="276"/>
      <c r="BT1079" s="277"/>
      <c r="BU1079" s="276"/>
      <c r="BV1079" s="277"/>
      <c r="BW1079" s="276"/>
      <c r="BX1079" s="277"/>
      <c r="BY1079" s="276"/>
      <c r="BZ1079" s="276"/>
      <c r="CA1079" s="277"/>
      <c r="CB1079" s="276"/>
      <c r="CC1079" s="276"/>
      <c r="CD1079" s="276"/>
      <c r="CE1079" s="276"/>
      <c r="CF1079" s="276"/>
      <c r="CG1079" s="276"/>
      <c r="CH1079" s="276"/>
      <c r="CI1079" s="277"/>
      <c r="CJ1079" s="276"/>
      <c r="CK1079" s="277"/>
      <c r="CL1079" s="276"/>
      <c r="CM1079" s="277"/>
      <c r="CN1079" s="276"/>
      <c r="CO1079" s="277"/>
      <c r="CP1079" s="276"/>
      <c r="CQ1079" s="277"/>
      <c r="CR1079" s="276"/>
      <c r="CS1079" s="276"/>
      <c r="CT1079" s="277"/>
      <c r="CU1079" s="276"/>
      <c r="CV1079" s="276"/>
      <c r="CW1079" s="277"/>
      <c r="CX1079" s="276"/>
      <c r="CY1079" s="276"/>
      <c r="CZ1079" s="276"/>
      <c r="DA1079" s="276"/>
      <c r="DB1079" s="277"/>
      <c r="DC1079" s="276"/>
      <c r="DD1079" s="276"/>
      <c r="DE1079" s="277"/>
      <c r="DF1079" s="276"/>
      <c r="DG1079" s="276"/>
      <c r="DH1079" s="277"/>
      <c r="DI1079" s="276"/>
      <c r="DJ1079" s="276"/>
      <c r="DK1079" s="276"/>
      <c r="DL1079" s="276"/>
      <c r="DM1079" s="277"/>
      <c r="DN1079" s="276"/>
      <c r="DO1079" s="276"/>
      <c r="DP1079" s="277"/>
      <c r="DQ1079" s="276"/>
      <c r="DR1079" s="276"/>
      <c r="DS1079" s="276"/>
      <c r="DT1079" s="276"/>
      <c r="DU1079" s="276"/>
      <c r="DV1079" s="276"/>
      <c r="DW1079" s="276"/>
      <c r="DX1079" s="276"/>
      <c r="DY1079" s="276"/>
      <c r="DZ1079" s="276"/>
      <c r="EA1079" s="276"/>
      <c r="EB1079" s="276"/>
      <c r="EC1079" s="276"/>
      <c r="ED1079" s="276"/>
      <c r="EE1079" s="276"/>
      <c r="EF1079" s="276"/>
      <c r="EG1079" s="276"/>
      <c r="EH1079" s="276"/>
      <c r="EI1079" s="276"/>
      <c r="EJ1079" s="276"/>
      <c r="EK1079" s="276"/>
      <c r="EL1079" s="276"/>
      <c r="EM1079" s="276"/>
      <c r="EN1079" s="276"/>
      <c r="EO1079" s="276"/>
      <c r="EP1079" s="276"/>
      <c r="EQ1079" s="276"/>
      <c r="ER1079" s="276"/>
      <c r="ES1079" s="276"/>
      <c r="ET1079" s="276"/>
    </row>
    <row r="1080" spans="41:150" x14ac:dyDescent="0.25">
      <c r="AO1080" s="276"/>
      <c r="AP1080" s="276"/>
      <c r="BS1080" s="276"/>
      <c r="BT1080" s="277"/>
      <c r="BU1080" s="276"/>
      <c r="BV1080" s="277"/>
      <c r="BW1080" s="276"/>
      <c r="BX1080" s="277"/>
      <c r="BY1080" s="276"/>
      <c r="BZ1080" s="276"/>
      <c r="CA1080" s="277"/>
      <c r="CB1080" s="276"/>
      <c r="CC1080" s="276"/>
      <c r="CD1080" s="276"/>
      <c r="CE1080" s="276"/>
      <c r="CF1080" s="276"/>
      <c r="CG1080" s="276"/>
      <c r="CH1080" s="276"/>
      <c r="CI1080" s="277"/>
      <c r="CJ1080" s="276"/>
      <c r="CK1080" s="277"/>
      <c r="CL1080" s="276"/>
      <c r="CM1080" s="277"/>
      <c r="CN1080" s="276"/>
      <c r="CO1080" s="277"/>
      <c r="CP1080" s="276"/>
      <c r="CQ1080" s="277"/>
      <c r="CR1080" s="276"/>
      <c r="CS1080" s="276"/>
      <c r="CT1080" s="277"/>
      <c r="CU1080" s="276"/>
      <c r="CV1080" s="276"/>
      <c r="CW1080" s="277"/>
      <c r="CX1080" s="276"/>
      <c r="CY1080" s="276"/>
      <c r="CZ1080" s="276"/>
      <c r="DA1080" s="276"/>
      <c r="DB1080" s="277"/>
      <c r="DC1080" s="276"/>
      <c r="DD1080" s="276"/>
      <c r="DE1080" s="277"/>
      <c r="DF1080" s="276"/>
      <c r="DG1080" s="276"/>
      <c r="DH1080" s="277"/>
      <c r="DI1080" s="276"/>
      <c r="DJ1080" s="276"/>
      <c r="DK1080" s="276"/>
      <c r="DL1080" s="276"/>
      <c r="DM1080" s="277"/>
      <c r="DN1080" s="276"/>
      <c r="DO1080" s="276"/>
      <c r="DP1080" s="277"/>
      <c r="DQ1080" s="276"/>
      <c r="DR1080" s="276"/>
      <c r="DS1080" s="276"/>
      <c r="DT1080" s="276"/>
      <c r="DU1080" s="276"/>
      <c r="DV1080" s="276"/>
      <c r="DW1080" s="276"/>
      <c r="DX1080" s="276"/>
      <c r="DY1080" s="276"/>
      <c r="DZ1080" s="276"/>
      <c r="EA1080" s="276"/>
      <c r="EB1080" s="276"/>
      <c r="EC1080" s="276"/>
      <c r="ED1080" s="276"/>
      <c r="EE1080" s="276"/>
      <c r="EF1080" s="276"/>
      <c r="EG1080" s="276"/>
      <c r="EH1080" s="276"/>
      <c r="EI1080" s="276"/>
      <c r="EJ1080" s="276"/>
      <c r="EK1080" s="276"/>
      <c r="EL1080" s="276"/>
      <c r="EM1080" s="276"/>
      <c r="EN1080" s="276"/>
      <c r="EO1080" s="276"/>
      <c r="EP1080" s="276"/>
      <c r="EQ1080" s="276"/>
      <c r="ER1080" s="276"/>
      <c r="ES1080" s="276"/>
      <c r="ET1080" s="276"/>
    </row>
    <row r="1081" spans="41:150" x14ac:dyDescent="0.25">
      <c r="AO1081" s="276"/>
      <c r="AP1081" s="276"/>
      <c r="BS1081" s="276"/>
      <c r="BT1081" s="277"/>
      <c r="BU1081" s="276"/>
      <c r="BV1081" s="277"/>
      <c r="BW1081" s="276"/>
      <c r="BX1081" s="277"/>
      <c r="BY1081" s="276"/>
      <c r="BZ1081" s="276"/>
      <c r="CA1081" s="277"/>
      <c r="CB1081" s="276"/>
      <c r="CC1081" s="276"/>
      <c r="CD1081" s="276"/>
      <c r="CE1081" s="276"/>
      <c r="CF1081" s="276"/>
      <c r="CG1081" s="276"/>
      <c r="CH1081" s="276"/>
      <c r="CI1081" s="277"/>
      <c r="CJ1081" s="276"/>
      <c r="CK1081" s="277"/>
      <c r="CL1081" s="276"/>
      <c r="CM1081" s="277"/>
      <c r="CN1081" s="276"/>
      <c r="CO1081" s="277"/>
      <c r="CP1081" s="276"/>
      <c r="CQ1081" s="277"/>
      <c r="CR1081" s="276"/>
      <c r="CS1081" s="276"/>
      <c r="CT1081" s="277"/>
      <c r="CU1081" s="276"/>
      <c r="CV1081" s="276"/>
      <c r="CW1081" s="277"/>
      <c r="CX1081" s="276"/>
      <c r="CY1081" s="276"/>
      <c r="CZ1081" s="276"/>
      <c r="DA1081" s="276"/>
      <c r="DB1081" s="277"/>
      <c r="DC1081" s="276"/>
      <c r="DD1081" s="276"/>
      <c r="DE1081" s="277"/>
      <c r="DF1081" s="276"/>
      <c r="DG1081" s="276"/>
      <c r="DH1081" s="277"/>
      <c r="DI1081" s="276"/>
      <c r="DJ1081" s="276"/>
      <c r="DK1081" s="276"/>
      <c r="DL1081" s="276"/>
      <c r="DM1081" s="277"/>
      <c r="DN1081" s="276"/>
      <c r="DO1081" s="276"/>
      <c r="DP1081" s="277"/>
      <c r="DQ1081" s="276"/>
      <c r="DR1081" s="276"/>
      <c r="DS1081" s="276"/>
      <c r="DT1081" s="276"/>
      <c r="DU1081" s="276"/>
      <c r="DV1081" s="276"/>
      <c r="DW1081" s="276"/>
      <c r="DX1081" s="276"/>
      <c r="DY1081" s="276"/>
      <c r="DZ1081" s="276"/>
      <c r="EA1081" s="276"/>
      <c r="EB1081" s="276"/>
      <c r="EC1081" s="276"/>
      <c r="ED1081" s="276"/>
      <c r="EE1081" s="276"/>
      <c r="EF1081" s="276"/>
      <c r="EG1081" s="276"/>
      <c r="EH1081" s="276"/>
      <c r="EI1081" s="276"/>
      <c r="EJ1081" s="276"/>
      <c r="EK1081" s="276"/>
      <c r="EL1081" s="276"/>
      <c r="EM1081" s="276"/>
      <c r="EN1081" s="276"/>
      <c r="EO1081" s="276"/>
      <c r="EP1081" s="276"/>
      <c r="EQ1081" s="276"/>
      <c r="ER1081" s="276"/>
      <c r="ES1081" s="276"/>
      <c r="ET1081" s="276"/>
    </row>
    <row r="1082" spans="41:150" x14ac:dyDescent="0.25">
      <c r="AO1082" s="276"/>
      <c r="AP1082" s="276"/>
      <c r="BS1082" s="276"/>
      <c r="BT1082" s="277"/>
      <c r="BU1082" s="276"/>
      <c r="BV1082" s="277"/>
      <c r="BW1082" s="276"/>
      <c r="BX1082" s="277"/>
      <c r="BY1082" s="276"/>
      <c r="BZ1082" s="276"/>
      <c r="CA1082" s="277"/>
      <c r="CB1082" s="276"/>
      <c r="CC1082" s="276"/>
      <c r="CD1082" s="276"/>
      <c r="CE1082" s="276"/>
      <c r="CF1082" s="276"/>
      <c r="CG1082" s="276"/>
      <c r="CH1082" s="276"/>
      <c r="CI1082" s="277"/>
      <c r="CJ1082" s="276"/>
      <c r="CK1082" s="277"/>
      <c r="CL1082" s="276"/>
      <c r="CM1082" s="277"/>
      <c r="CN1082" s="276"/>
      <c r="CO1082" s="277"/>
      <c r="CP1082" s="276"/>
      <c r="CQ1082" s="277"/>
      <c r="CR1082" s="276"/>
      <c r="CS1082" s="276"/>
      <c r="CT1082" s="277"/>
      <c r="CU1082" s="276"/>
      <c r="CV1082" s="276"/>
      <c r="CW1082" s="277"/>
      <c r="CX1082" s="276"/>
      <c r="CY1082" s="276"/>
      <c r="CZ1082" s="276"/>
      <c r="DA1082" s="276"/>
      <c r="DB1082" s="277"/>
      <c r="DC1082" s="276"/>
      <c r="DD1082" s="276"/>
      <c r="DE1082" s="277"/>
      <c r="DF1082" s="276"/>
      <c r="DG1082" s="276"/>
      <c r="DH1082" s="277"/>
      <c r="DI1082" s="276"/>
      <c r="DJ1082" s="276"/>
      <c r="DK1082" s="276"/>
      <c r="DL1082" s="276"/>
      <c r="DM1082" s="277"/>
      <c r="DN1082" s="276"/>
      <c r="DO1082" s="276"/>
      <c r="DP1082" s="277"/>
      <c r="DQ1082" s="276"/>
      <c r="DR1082" s="276"/>
      <c r="DS1082" s="276"/>
      <c r="DT1082" s="276"/>
      <c r="DU1082" s="276"/>
      <c r="DV1082" s="276"/>
      <c r="DW1082" s="276"/>
      <c r="DX1082" s="276"/>
      <c r="DY1082" s="276"/>
      <c r="DZ1082" s="276"/>
      <c r="EA1082" s="276"/>
      <c r="EB1082" s="276"/>
      <c r="EC1082" s="276"/>
      <c r="ED1082" s="276"/>
      <c r="EE1082" s="276"/>
      <c r="EF1082" s="276"/>
      <c r="EG1082" s="276"/>
      <c r="EH1082" s="276"/>
      <c r="EI1082" s="276"/>
      <c r="EJ1082" s="276"/>
      <c r="EK1082" s="276"/>
      <c r="EL1082" s="276"/>
      <c r="EM1082" s="276"/>
      <c r="EN1082" s="276"/>
      <c r="EO1082" s="276"/>
      <c r="EP1082" s="276"/>
      <c r="EQ1082" s="276"/>
      <c r="ER1082" s="276"/>
      <c r="ES1082" s="276"/>
      <c r="ET1082" s="276"/>
    </row>
    <row r="1083" spans="41:150" x14ac:dyDescent="0.25">
      <c r="AO1083" s="276"/>
      <c r="AP1083" s="276"/>
      <c r="BS1083" s="276"/>
      <c r="BT1083" s="277"/>
      <c r="BU1083" s="276"/>
      <c r="BV1083" s="277"/>
      <c r="BW1083" s="276"/>
      <c r="BX1083" s="277"/>
      <c r="BY1083" s="276"/>
      <c r="BZ1083" s="276"/>
      <c r="CA1083" s="277"/>
      <c r="CB1083" s="276"/>
      <c r="CC1083" s="276"/>
      <c r="CD1083" s="276"/>
      <c r="CE1083" s="276"/>
      <c r="CF1083" s="276"/>
      <c r="CG1083" s="276"/>
      <c r="CH1083" s="276"/>
      <c r="CI1083" s="277"/>
      <c r="CJ1083" s="276"/>
      <c r="CK1083" s="277"/>
      <c r="CL1083" s="276"/>
      <c r="CM1083" s="277"/>
      <c r="CN1083" s="276"/>
      <c r="CO1083" s="277"/>
      <c r="CP1083" s="276"/>
      <c r="CQ1083" s="277"/>
      <c r="CR1083" s="276"/>
      <c r="CS1083" s="276"/>
      <c r="CT1083" s="277"/>
      <c r="CU1083" s="276"/>
      <c r="CV1083" s="276"/>
      <c r="CW1083" s="277"/>
      <c r="CX1083" s="276"/>
      <c r="CY1083" s="276"/>
      <c r="CZ1083" s="276"/>
      <c r="DA1083" s="276"/>
      <c r="DB1083" s="277"/>
      <c r="DC1083" s="276"/>
      <c r="DD1083" s="276"/>
      <c r="DE1083" s="277"/>
      <c r="DF1083" s="276"/>
      <c r="DG1083" s="276"/>
      <c r="DH1083" s="277"/>
      <c r="DI1083" s="276"/>
      <c r="DJ1083" s="276"/>
      <c r="DK1083" s="276"/>
      <c r="DL1083" s="276"/>
      <c r="DM1083" s="277"/>
      <c r="DN1083" s="276"/>
      <c r="DO1083" s="276"/>
      <c r="DP1083" s="277"/>
      <c r="DQ1083" s="276"/>
      <c r="DR1083" s="276"/>
      <c r="DS1083" s="276"/>
      <c r="DT1083" s="276"/>
      <c r="DU1083" s="276"/>
      <c r="DV1083" s="276"/>
      <c r="DW1083" s="276"/>
      <c r="DX1083" s="276"/>
      <c r="DY1083" s="276"/>
      <c r="DZ1083" s="276"/>
      <c r="EA1083" s="276"/>
      <c r="EB1083" s="276"/>
      <c r="EC1083" s="276"/>
      <c r="ED1083" s="276"/>
      <c r="EE1083" s="276"/>
      <c r="EF1083" s="276"/>
      <c r="EG1083" s="276"/>
      <c r="EH1083" s="276"/>
      <c r="EI1083" s="276"/>
      <c r="EJ1083" s="276"/>
      <c r="EK1083" s="276"/>
      <c r="EL1083" s="276"/>
      <c r="EM1083" s="276"/>
      <c r="EN1083" s="276"/>
      <c r="EO1083" s="276"/>
      <c r="EP1083" s="276"/>
      <c r="EQ1083" s="276"/>
      <c r="ER1083" s="276"/>
      <c r="ES1083" s="276"/>
      <c r="ET1083" s="276"/>
    </row>
    <row r="1084" spans="41:150" x14ac:dyDescent="0.25">
      <c r="AO1084" s="276"/>
      <c r="AP1084" s="276"/>
      <c r="BS1084" s="276"/>
      <c r="BT1084" s="277"/>
      <c r="BU1084" s="276"/>
      <c r="BV1084" s="277"/>
      <c r="BW1084" s="276"/>
      <c r="BX1084" s="277"/>
      <c r="BY1084" s="276"/>
      <c r="BZ1084" s="276"/>
      <c r="CA1084" s="277"/>
      <c r="CB1084" s="276"/>
      <c r="CC1084" s="276"/>
      <c r="CD1084" s="276"/>
      <c r="CE1084" s="276"/>
      <c r="CF1084" s="276"/>
      <c r="CG1084" s="276"/>
      <c r="CH1084" s="276"/>
      <c r="CI1084" s="277"/>
      <c r="CJ1084" s="276"/>
      <c r="CK1084" s="277"/>
      <c r="CL1084" s="276"/>
      <c r="CM1084" s="277"/>
      <c r="CN1084" s="276"/>
      <c r="CO1084" s="277"/>
      <c r="CP1084" s="276"/>
      <c r="CQ1084" s="277"/>
      <c r="CR1084" s="276"/>
      <c r="CS1084" s="276"/>
      <c r="CT1084" s="277"/>
      <c r="CU1084" s="276"/>
      <c r="CV1084" s="276"/>
      <c r="CW1084" s="277"/>
      <c r="CX1084" s="276"/>
      <c r="CY1084" s="276"/>
      <c r="CZ1084" s="276"/>
      <c r="DA1084" s="276"/>
      <c r="DB1084" s="277"/>
      <c r="DC1084" s="276"/>
      <c r="DD1084" s="276"/>
      <c r="DE1084" s="277"/>
      <c r="DF1084" s="276"/>
      <c r="DG1084" s="276"/>
      <c r="DH1084" s="277"/>
      <c r="DI1084" s="276"/>
      <c r="DJ1084" s="276"/>
      <c r="DK1084" s="276"/>
      <c r="DL1084" s="276"/>
      <c r="DM1084" s="277"/>
      <c r="DN1084" s="276"/>
      <c r="DO1084" s="276"/>
      <c r="DP1084" s="277"/>
      <c r="DQ1084" s="276"/>
      <c r="DR1084" s="276"/>
      <c r="DS1084" s="276"/>
      <c r="DT1084" s="276"/>
      <c r="DU1084" s="276"/>
      <c r="DV1084" s="276"/>
      <c r="DW1084" s="276"/>
      <c r="DX1084" s="276"/>
      <c r="DY1084" s="276"/>
      <c r="DZ1084" s="276"/>
      <c r="EA1084" s="276"/>
      <c r="EB1084" s="276"/>
      <c r="EC1084" s="276"/>
      <c r="ED1084" s="276"/>
      <c r="EE1084" s="276"/>
      <c r="EF1084" s="276"/>
      <c r="EG1084" s="276"/>
      <c r="EH1084" s="276"/>
      <c r="EI1084" s="276"/>
      <c r="EJ1084" s="276"/>
      <c r="EK1084" s="276"/>
      <c r="EL1084" s="276"/>
      <c r="EM1084" s="276"/>
      <c r="EN1084" s="276"/>
      <c r="EO1084" s="276"/>
      <c r="EP1084" s="276"/>
      <c r="EQ1084" s="276"/>
      <c r="ER1084" s="276"/>
      <c r="ES1084" s="276"/>
      <c r="ET1084" s="276"/>
    </row>
    <row r="1085" spans="41:150" x14ac:dyDescent="0.25">
      <c r="AO1085" s="276"/>
      <c r="AP1085" s="276"/>
      <c r="BS1085" s="276"/>
      <c r="BT1085" s="277"/>
      <c r="BU1085" s="276"/>
      <c r="BV1085" s="277"/>
      <c r="BW1085" s="276"/>
      <c r="BX1085" s="277"/>
      <c r="BY1085" s="276"/>
      <c r="BZ1085" s="276"/>
      <c r="CA1085" s="277"/>
      <c r="CB1085" s="276"/>
      <c r="CC1085" s="276"/>
      <c r="CD1085" s="276"/>
      <c r="CE1085" s="276"/>
      <c r="CF1085" s="276"/>
      <c r="CG1085" s="276"/>
      <c r="CH1085" s="276"/>
      <c r="CI1085" s="277"/>
      <c r="CJ1085" s="276"/>
      <c r="CK1085" s="277"/>
      <c r="CL1085" s="276"/>
      <c r="CM1085" s="277"/>
      <c r="CN1085" s="276"/>
      <c r="CO1085" s="277"/>
      <c r="CP1085" s="276"/>
      <c r="CQ1085" s="277"/>
      <c r="CR1085" s="276"/>
      <c r="CS1085" s="276"/>
      <c r="CT1085" s="277"/>
      <c r="CU1085" s="276"/>
      <c r="CV1085" s="276"/>
      <c r="CW1085" s="277"/>
      <c r="CX1085" s="276"/>
      <c r="CY1085" s="276"/>
      <c r="CZ1085" s="276"/>
      <c r="DA1085" s="276"/>
      <c r="DB1085" s="277"/>
      <c r="DC1085" s="276"/>
      <c r="DD1085" s="276"/>
      <c r="DE1085" s="277"/>
      <c r="DF1085" s="276"/>
      <c r="DG1085" s="276"/>
      <c r="DH1085" s="277"/>
      <c r="DI1085" s="276"/>
      <c r="DJ1085" s="276"/>
      <c r="DK1085" s="276"/>
      <c r="DL1085" s="276"/>
      <c r="DM1085" s="277"/>
      <c r="DN1085" s="276"/>
      <c r="DO1085" s="276"/>
      <c r="DP1085" s="277"/>
      <c r="DQ1085" s="276"/>
      <c r="DR1085" s="276"/>
      <c r="DS1085" s="276"/>
      <c r="DT1085" s="276"/>
      <c r="DU1085" s="276"/>
      <c r="DV1085" s="276"/>
      <c r="DW1085" s="276"/>
      <c r="DX1085" s="276"/>
      <c r="DY1085" s="276"/>
      <c r="DZ1085" s="276"/>
      <c r="EA1085" s="276"/>
      <c r="EB1085" s="276"/>
      <c r="EC1085" s="276"/>
      <c r="ED1085" s="276"/>
      <c r="EE1085" s="276"/>
      <c r="EF1085" s="276"/>
      <c r="EG1085" s="276"/>
      <c r="EH1085" s="276"/>
      <c r="EI1085" s="276"/>
      <c r="EJ1085" s="276"/>
      <c r="EK1085" s="276"/>
      <c r="EL1085" s="276"/>
      <c r="EM1085" s="276"/>
      <c r="EN1085" s="276"/>
      <c r="EO1085" s="276"/>
      <c r="EP1085" s="276"/>
      <c r="EQ1085" s="276"/>
      <c r="ER1085" s="276"/>
      <c r="ES1085" s="276"/>
      <c r="ET1085" s="276"/>
    </row>
    <row r="1086" spans="41:150" x14ac:dyDescent="0.25">
      <c r="AO1086" s="276"/>
      <c r="AP1086" s="276"/>
      <c r="BS1086" s="276"/>
      <c r="BT1086" s="277"/>
      <c r="BU1086" s="276"/>
      <c r="BV1086" s="277"/>
      <c r="BW1086" s="276"/>
      <c r="BX1086" s="277"/>
      <c r="BY1086" s="276"/>
      <c r="BZ1086" s="276"/>
      <c r="CA1086" s="277"/>
      <c r="CB1086" s="276"/>
      <c r="CC1086" s="276"/>
      <c r="CD1086" s="276"/>
      <c r="CE1086" s="276"/>
      <c r="CF1086" s="276"/>
      <c r="CG1086" s="276"/>
      <c r="CH1086" s="276"/>
      <c r="CI1086" s="277"/>
      <c r="CJ1086" s="276"/>
      <c r="CK1086" s="277"/>
      <c r="CL1086" s="276"/>
      <c r="CM1086" s="277"/>
      <c r="CN1086" s="276"/>
      <c r="CO1086" s="277"/>
      <c r="CP1086" s="276"/>
      <c r="CQ1086" s="277"/>
      <c r="CR1086" s="276"/>
      <c r="CS1086" s="276"/>
      <c r="CT1086" s="277"/>
      <c r="CU1086" s="276"/>
      <c r="CV1086" s="276"/>
      <c r="CW1086" s="277"/>
      <c r="CX1086" s="276"/>
      <c r="CY1086" s="276"/>
      <c r="CZ1086" s="276"/>
      <c r="DA1086" s="276"/>
      <c r="DB1086" s="277"/>
      <c r="DC1086" s="276"/>
      <c r="DD1086" s="276"/>
      <c r="DE1086" s="277"/>
      <c r="DF1086" s="276"/>
      <c r="DG1086" s="276"/>
      <c r="DH1086" s="277"/>
      <c r="DI1086" s="276"/>
      <c r="DJ1086" s="276"/>
      <c r="DK1086" s="276"/>
      <c r="DL1086" s="276"/>
      <c r="DM1086" s="277"/>
      <c r="DN1086" s="276"/>
      <c r="DO1086" s="276"/>
      <c r="DP1086" s="277"/>
      <c r="DQ1086" s="276"/>
      <c r="DR1086" s="276"/>
      <c r="DS1086" s="276"/>
      <c r="DT1086" s="276"/>
      <c r="DU1086" s="276"/>
      <c r="DV1086" s="276"/>
      <c r="DW1086" s="276"/>
      <c r="DX1086" s="276"/>
      <c r="DY1086" s="276"/>
      <c r="DZ1086" s="276"/>
      <c r="EA1086" s="276"/>
      <c r="EB1086" s="276"/>
      <c r="EC1086" s="276"/>
      <c r="ED1086" s="276"/>
      <c r="EE1086" s="276"/>
      <c r="EF1086" s="276"/>
      <c r="EG1086" s="276"/>
      <c r="EH1086" s="276"/>
      <c r="EI1086" s="276"/>
      <c r="EJ1086" s="276"/>
      <c r="EK1086" s="276"/>
      <c r="EL1086" s="276"/>
      <c r="EM1086" s="276"/>
      <c r="EN1086" s="276"/>
      <c r="EO1086" s="276"/>
      <c r="EP1086" s="276"/>
      <c r="EQ1086" s="276"/>
      <c r="ER1086" s="276"/>
      <c r="ES1086" s="276"/>
      <c r="ET1086" s="276"/>
    </row>
    <row r="1087" spans="41:150" x14ac:dyDescent="0.25">
      <c r="AO1087" s="276"/>
      <c r="AP1087" s="276"/>
      <c r="BS1087" s="276"/>
      <c r="BT1087" s="277"/>
      <c r="BU1087" s="276"/>
      <c r="BV1087" s="277"/>
      <c r="BW1087" s="276"/>
      <c r="BX1087" s="277"/>
      <c r="BY1087" s="276"/>
      <c r="BZ1087" s="276"/>
      <c r="CA1087" s="277"/>
      <c r="CB1087" s="276"/>
      <c r="CC1087" s="276"/>
      <c r="CD1087" s="276"/>
      <c r="CE1087" s="276"/>
      <c r="CF1087" s="276"/>
      <c r="CG1087" s="276"/>
      <c r="CH1087" s="276"/>
      <c r="CI1087" s="277"/>
      <c r="CJ1087" s="276"/>
      <c r="CK1087" s="277"/>
      <c r="CL1087" s="276"/>
      <c r="CM1087" s="277"/>
      <c r="CN1087" s="276"/>
      <c r="CO1087" s="277"/>
      <c r="CP1087" s="276"/>
      <c r="CQ1087" s="277"/>
      <c r="CR1087" s="276"/>
      <c r="CS1087" s="276"/>
      <c r="CT1087" s="277"/>
      <c r="CU1087" s="276"/>
      <c r="CV1087" s="276"/>
      <c r="CW1087" s="277"/>
      <c r="CX1087" s="276"/>
      <c r="CY1087" s="276"/>
      <c r="CZ1087" s="276"/>
      <c r="DA1087" s="276"/>
      <c r="DB1087" s="277"/>
      <c r="DC1087" s="276"/>
      <c r="DD1087" s="276"/>
      <c r="DE1087" s="277"/>
      <c r="DF1087" s="276"/>
      <c r="DG1087" s="276"/>
      <c r="DH1087" s="277"/>
      <c r="DI1087" s="276"/>
      <c r="DJ1087" s="276"/>
      <c r="DK1087" s="276"/>
      <c r="DL1087" s="276"/>
      <c r="DM1087" s="277"/>
      <c r="DN1087" s="276"/>
      <c r="DO1087" s="276"/>
      <c r="DP1087" s="277"/>
      <c r="DQ1087" s="276"/>
      <c r="DR1087" s="276"/>
      <c r="DS1087" s="276"/>
      <c r="DT1087" s="276"/>
      <c r="DU1087" s="276"/>
      <c r="DV1087" s="276"/>
      <c r="DW1087" s="276"/>
      <c r="DX1087" s="276"/>
      <c r="DY1087" s="276"/>
      <c r="DZ1087" s="276"/>
      <c r="EA1087" s="276"/>
      <c r="EB1087" s="276"/>
      <c r="EC1087" s="276"/>
      <c r="ED1087" s="276"/>
      <c r="EE1087" s="276"/>
      <c r="EF1087" s="276"/>
      <c r="EG1087" s="276"/>
      <c r="EH1087" s="276"/>
      <c r="EI1087" s="276"/>
      <c r="EJ1087" s="276"/>
      <c r="EK1087" s="276"/>
      <c r="EL1087" s="276"/>
      <c r="EM1087" s="276"/>
      <c r="EN1087" s="276"/>
      <c r="EO1087" s="276"/>
      <c r="EP1087" s="276"/>
      <c r="EQ1087" s="276"/>
      <c r="ER1087" s="276"/>
      <c r="ES1087" s="276"/>
      <c r="ET1087" s="276"/>
    </row>
    <row r="1088" spans="41:150" x14ac:dyDescent="0.25">
      <c r="AO1088" s="276"/>
      <c r="AP1088" s="276"/>
      <c r="BS1088" s="276"/>
      <c r="BT1088" s="277"/>
      <c r="BU1088" s="276"/>
      <c r="BV1088" s="277"/>
      <c r="BW1088" s="276"/>
      <c r="BX1088" s="277"/>
      <c r="BY1088" s="276"/>
      <c r="BZ1088" s="276"/>
      <c r="CA1088" s="277"/>
      <c r="CB1088" s="276"/>
      <c r="CC1088" s="276"/>
      <c r="CD1088" s="276"/>
      <c r="CE1088" s="276"/>
      <c r="CF1088" s="276"/>
      <c r="CG1088" s="276"/>
      <c r="CH1088" s="276"/>
      <c r="CI1088" s="277"/>
      <c r="CJ1088" s="276"/>
      <c r="CK1088" s="277"/>
      <c r="CL1088" s="276"/>
      <c r="CM1088" s="277"/>
      <c r="CN1088" s="276"/>
      <c r="CO1088" s="277"/>
      <c r="CP1088" s="276"/>
      <c r="CQ1088" s="277"/>
      <c r="CR1088" s="276"/>
      <c r="CS1088" s="276"/>
      <c r="CT1088" s="277"/>
      <c r="CU1088" s="276"/>
      <c r="CV1088" s="276"/>
      <c r="CW1088" s="277"/>
      <c r="CX1088" s="276"/>
      <c r="CY1088" s="276"/>
      <c r="CZ1088" s="276"/>
      <c r="DA1088" s="276"/>
      <c r="DB1088" s="277"/>
      <c r="DC1088" s="276"/>
      <c r="DD1088" s="276"/>
      <c r="DE1088" s="277"/>
      <c r="DF1088" s="276"/>
      <c r="DG1088" s="276"/>
      <c r="DH1088" s="277"/>
      <c r="DI1088" s="276"/>
      <c r="DJ1088" s="276"/>
      <c r="DK1088" s="276"/>
      <c r="DL1088" s="276"/>
      <c r="DM1088" s="277"/>
      <c r="DN1088" s="276"/>
      <c r="DO1088" s="276"/>
      <c r="DP1088" s="277"/>
      <c r="DQ1088" s="276"/>
      <c r="DR1088" s="276"/>
      <c r="DS1088" s="276"/>
      <c r="DT1088" s="276"/>
      <c r="DU1088" s="276"/>
      <c r="DV1088" s="276"/>
      <c r="DW1088" s="276"/>
      <c r="DX1088" s="276"/>
      <c r="DY1088" s="276"/>
      <c r="DZ1088" s="276"/>
      <c r="EA1088" s="276"/>
      <c r="EB1088" s="276"/>
      <c r="EC1088" s="276"/>
      <c r="ED1088" s="276"/>
      <c r="EE1088" s="276"/>
      <c r="EF1088" s="276"/>
      <c r="EG1088" s="276"/>
      <c r="EH1088" s="276"/>
      <c r="EI1088" s="276"/>
      <c r="EJ1088" s="276"/>
      <c r="EK1088" s="276"/>
      <c r="EL1088" s="276"/>
      <c r="EM1088" s="276"/>
      <c r="EN1088" s="276"/>
      <c r="EO1088" s="276"/>
      <c r="EP1088" s="276"/>
      <c r="EQ1088" s="276"/>
      <c r="ER1088" s="276"/>
      <c r="ES1088" s="276"/>
      <c r="ET1088" s="276"/>
    </row>
    <row r="1089" spans="41:150" x14ac:dyDescent="0.25">
      <c r="AO1089" s="276"/>
      <c r="AP1089" s="276"/>
      <c r="BS1089" s="276"/>
      <c r="BT1089" s="277"/>
      <c r="BU1089" s="276"/>
      <c r="BV1089" s="277"/>
      <c r="BW1089" s="276"/>
      <c r="BX1089" s="277"/>
      <c r="BY1089" s="276"/>
      <c r="BZ1089" s="276"/>
      <c r="CA1089" s="277"/>
      <c r="CB1089" s="276"/>
      <c r="CC1089" s="276"/>
      <c r="CD1089" s="276"/>
      <c r="CE1089" s="276"/>
      <c r="CF1089" s="276"/>
      <c r="CG1089" s="276"/>
      <c r="CH1089" s="276"/>
      <c r="CI1089" s="277"/>
      <c r="CJ1089" s="276"/>
      <c r="CK1089" s="277"/>
      <c r="CL1089" s="276"/>
      <c r="CM1089" s="277"/>
      <c r="CN1089" s="276"/>
      <c r="CO1089" s="277"/>
      <c r="CP1089" s="276"/>
      <c r="CQ1089" s="277"/>
      <c r="CR1089" s="276"/>
      <c r="CS1089" s="276"/>
      <c r="CT1089" s="277"/>
      <c r="CU1089" s="276"/>
      <c r="CV1089" s="276"/>
      <c r="CW1089" s="277"/>
      <c r="CX1089" s="276"/>
      <c r="CY1089" s="276"/>
      <c r="CZ1089" s="276"/>
      <c r="DA1089" s="276"/>
      <c r="DB1089" s="277"/>
      <c r="DC1089" s="276"/>
      <c r="DD1089" s="276"/>
      <c r="DE1089" s="277"/>
      <c r="DF1089" s="276"/>
      <c r="DG1089" s="276"/>
      <c r="DH1089" s="277"/>
      <c r="DI1089" s="276"/>
      <c r="DJ1089" s="276"/>
      <c r="DK1089" s="276"/>
      <c r="DL1089" s="276"/>
      <c r="DM1089" s="277"/>
      <c r="DN1089" s="276"/>
      <c r="DO1089" s="276"/>
      <c r="DP1089" s="277"/>
      <c r="DQ1089" s="276"/>
      <c r="DR1089" s="276"/>
      <c r="DS1089" s="276"/>
      <c r="DT1089" s="276"/>
      <c r="DU1089" s="276"/>
      <c r="DV1089" s="276"/>
      <c r="DW1089" s="276"/>
      <c r="DX1089" s="276"/>
      <c r="DY1089" s="276"/>
      <c r="DZ1089" s="276"/>
      <c r="EA1089" s="276"/>
      <c r="EB1089" s="276"/>
      <c r="EC1089" s="276"/>
      <c r="ED1089" s="276"/>
      <c r="EE1089" s="276"/>
      <c r="EF1089" s="276"/>
      <c r="EG1089" s="276"/>
      <c r="EH1089" s="276"/>
      <c r="EI1089" s="276"/>
      <c r="EJ1089" s="276"/>
      <c r="EK1089" s="276"/>
      <c r="EL1089" s="276"/>
      <c r="EM1089" s="276"/>
      <c r="EN1089" s="276"/>
      <c r="EO1089" s="276"/>
      <c r="EP1089" s="276"/>
      <c r="EQ1089" s="276"/>
      <c r="ER1089" s="276"/>
      <c r="ES1089" s="276"/>
      <c r="ET1089" s="276"/>
    </row>
    <row r="1090" spans="41:150" x14ac:dyDescent="0.25">
      <c r="AO1090" s="276"/>
      <c r="AP1090" s="276"/>
      <c r="BS1090" s="276"/>
      <c r="BT1090" s="277"/>
      <c r="BU1090" s="276"/>
      <c r="BV1090" s="277"/>
      <c r="BW1090" s="276"/>
      <c r="BX1090" s="277"/>
      <c r="BY1090" s="276"/>
      <c r="BZ1090" s="276"/>
      <c r="CA1090" s="277"/>
      <c r="CB1090" s="276"/>
      <c r="CC1090" s="276"/>
      <c r="CD1090" s="276"/>
      <c r="CE1090" s="276"/>
      <c r="CF1090" s="276"/>
      <c r="CG1090" s="276"/>
      <c r="CH1090" s="276"/>
      <c r="CI1090" s="277"/>
      <c r="CJ1090" s="276"/>
      <c r="CK1090" s="277"/>
      <c r="CL1090" s="276"/>
      <c r="CM1090" s="277"/>
      <c r="CN1090" s="276"/>
      <c r="CO1090" s="277"/>
      <c r="CP1090" s="276"/>
      <c r="CQ1090" s="277"/>
      <c r="CR1090" s="276"/>
      <c r="CS1090" s="276"/>
      <c r="CT1090" s="277"/>
      <c r="CU1090" s="276"/>
      <c r="CV1090" s="276"/>
      <c r="CW1090" s="277"/>
      <c r="CX1090" s="276"/>
      <c r="CY1090" s="276"/>
      <c r="CZ1090" s="276"/>
      <c r="DA1090" s="276"/>
      <c r="DB1090" s="277"/>
      <c r="DC1090" s="276"/>
      <c r="DD1090" s="276"/>
      <c r="DE1090" s="277"/>
      <c r="DF1090" s="276"/>
      <c r="DG1090" s="276"/>
      <c r="DH1090" s="277"/>
      <c r="DI1090" s="276"/>
      <c r="DJ1090" s="276"/>
      <c r="DK1090" s="276"/>
      <c r="DL1090" s="276"/>
      <c r="DM1090" s="277"/>
      <c r="DN1090" s="276"/>
      <c r="DO1090" s="276"/>
      <c r="DP1090" s="277"/>
      <c r="DQ1090" s="276"/>
      <c r="DR1090" s="276"/>
      <c r="DS1090" s="276"/>
      <c r="DT1090" s="276"/>
      <c r="DU1090" s="276"/>
      <c r="DV1090" s="276"/>
      <c r="DW1090" s="276"/>
      <c r="DX1090" s="276"/>
      <c r="DY1090" s="276"/>
      <c r="DZ1090" s="276"/>
      <c r="EA1090" s="276"/>
      <c r="EB1090" s="276"/>
      <c r="EC1090" s="276"/>
      <c r="ED1090" s="276"/>
      <c r="EE1090" s="276"/>
      <c r="EF1090" s="276"/>
      <c r="EG1090" s="276"/>
      <c r="EH1090" s="276"/>
      <c r="EI1090" s="276"/>
      <c r="EJ1090" s="276"/>
      <c r="EK1090" s="276"/>
      <c r="EL1090" s="276"/>
      <c r="EM1090" s="276"/>
      <c r="EN1090" s="276"/>
      <c r="EO1090" s="276"/>
      <c r="EP1090" s="276"/>
      <c r="EQ1090" s="276"/>
      <c r="ER1090" s="276"/>
      <c r="ES1090" s="276"/>
      <c r="ET1090" s="276"/>
    </row>
    <row r="1091" spans="41:150" x14ac:dyDescent="0.25">
      <c r="AO1091" s="276"/>
      <c r="AP1091" s="276"/>
      <c r="BS1091" s="276"/>
      <c r="BT1091" s="277"/>
      <c r="BU1091" s="276"/>
      <c r="BV1091" s="277"/>
      <c r="BW1091" s="276"/>
      <c r="BX1091" s="277"/>
      <c r="BY1091" s="276"/>
      <c r="BZ1091" s="276"/>
      <c r="CA1091" s="277"/>
      <c r="CB1091" s="276"/>
      <c r="CC1091" s="276"/>
      <c r="CD1091" s="276"/>
      <c r="CE1091" s="276"/>
      <c r="CF1091" s="276"/>
      <c r="CG1091" s="276"/>
      <c r="CH1091" s="276"/>
      <c r="CI1091" s="277"/>
      <c r="CJ1091" s="276"/>
      <c r="CK1091" s="277"/>
      <c r="CL1091" s="276"/>
      <c r="CM1091" s="277"/>
      <c r="CN1091" s="276"/>
      <c r="CO1091" s="277"/>
      <c r="CP1091" s="276"/>
      <c r="CQ1091" s="277"/>
      <c r="CR1091" s="276"/>
      <c r="CS1091" s="276"/>
      <c r="CT1091" s="277"/>
      <c r="CU1091" s="276"/>
      <c r="CV1091" s="276"/>
      <c r="CW1091" s="277"/>
      <c r="CX1091" s="276"/>
      <c r="CY1091" s="276"/>
      <c r="CZ1091" s="276"/>
      <c r="DA1091" s="276"/>
      <c r="DB1091" s="277"/>
      <c r="DC1091" s="276"/>
      <c r="DD1091" s="276"/>
      <c r="DE1091" s="277"/>
      <c r="DF1091" s="276"/>
      <c r="DG1091" s="276"/>
      <c r="DH1091" s="277"/>
      <c r="DI1091" s="276"/>
      <c r="DJ1091" s="276"/>
      <c r="DK1091" s="276"/>
      <c r="DL1091" s="276"/>
      <c r="DM1091" s="277"/>
      <c r="DN1091" s="276"/>
      <c r="DO1091" s="276"/>
      <c r="DP1091" s="277"/>
      <c r="DQ1091" s="276"/>
      <c r="DR1091" s="276"/>
      <c r="DS1091" s="276"/>
      <c r="DT1091" s="276"/>
      <c r="DU1091" s="276"/>
      <c r="DV1091" s="276"/>
      <c r="DW1091" s="276"/>
      <c r="DX1091" s="276"/>
      <c r="DY1091" s="276"/>
      <c r="DZ1091" s="276"/>
      <c r="EA1091" s="276"/>
      <c r="EB1091" s="276"/>
      <c r="EC1091" s="276"/>
      <c r="ED1091" s="276"/>
      <c r="EE1091" s="276"/>
      <c r="EF1091" s="276"/>
      <c r="EG1091" s="276"/>
      <c r="EH1091" s="276"/>
      <c r="EI1091" s="276"/>
      <c r="EJ1091" s="276"/>
      <c r="EK1091" s="276"/>
      <c r="EL1091" s="276"/>
      <c r="EM1091" s="276"/>
      <c r="EN1091" s="276"/>
      <c r="EO1091" s="276"/>
      <c r="EP1091" s="276"/>
      <c r="EQ1091" s="276"/>
      <c r="ER1091" s="276"/>
      <c r="ES1091" s="276"/>
      <c r="ET1091" s="276"/>
    </row>
    <row r="1092" spans="41:150" x14ac:dyDescent="0.25">
      <c r="AO1092" s="276"/>
      <c r="AP1092" s="276"/>
      <c r="BS1092" s="276"/>
      <c r="BT1092" s="277"/>
      <c r="BU1092" s="276"/>
      <c r="BV1092" s="277"/>
      <c r="BW1092" s="276"/>
      <c r="BX1092" s="277"/>
      <c r="BY1092" s="276"/>
      <c r="BZ1092" s="276"/>
      <c r="CA1092" s="277"/>
      <c r="CB1092" s="276"/>
      <c r="CC1092" s="276"/>
      <c r="CD1092" s="276"/>
      <c r="CE1092" s="276"/>
      <c r="CF1092" s="276"/>
      <c r="CG1092" s="276"/>
      <c r="CH1092" s="276"/>
      <c r="CI1092" s="277"/>
      <c r="CJ1092" s="276"/>
      <c r="CK1092" s="277"/>
      <c r="CL1092" s="276"/>
      <c r="CM1092" s="277"/>
      <c r="CN1092" s="276"/>
      <c r="CO1092" s="277"/>
      <c r="CP1092" s="276"/>
      <c r="CQ1092" s="277"/>
      <c r="CR1092" s="276"/>
      <c r="CS1092" s="276"/>
      <c r="CT1092" s="277"/>
      <c r="CU1092" s="276"/>
      <c r="CV1092" s="276"/>
      <c r="CW1092" s="277"/>
      <c r="CX1092" s="276"/>
      <c r="CY1092" s="276"/>
      <c r="CZ1092" s="276"/>
      <c r="DA1092" s="276"/>
      <c r="DB1092" s="277"/>
      <c r="DC1092" s="276"/>
      <c r="DD1092" s="276"/>
      <c r="DE1092" s="277"/>
      <c r="DF1092" s="276"/>
      <c r="DG1092" s="276"/>
      <c r="DH1092" s="277"/>
      <c r="DI1092" s="276"/>
      <c r="DJ1092" s="276"/>
      <c r="DK1092" s="276"/>
      <c r="DL1092" s="276"/>
      <c r="DM1092" s="277"/>
      <c r="DN1092" s="276"/>
      <c r="DO1092" s="276"/>
      <c r="DP1092" s="277"/>
      <c r="DQ1092" s="276"/>
      <c r="DR1092" s="276"/>
      <c r="DS1092" s="276"/>
      <c r="DT1092" s="276"/>
      <c r="DU1092" s="276"/>
      <c r="DV1092" s="276"/>
      <c r="DW1092" s="276"/>
      <c r="DX1092" s="276"/>
      <c r="DY1092" s="276"/>
      <c r="DZ1092" s="276"/>
      <c r="EA1092" s="276"/>
      <c r="EB1092" s="276"/>
      <c r="EC1092" s="276"/>
      <c r="ED1092" s="276"/>
      <c r="EE1092" s="276"/>
      <c r="EF1092" s="276"/>
      <c r="EG1092" s="276"/>
      <c r="EH1092" s="276"/>
      <c r="EI1092" s="276"/>
      <c r="EJ1092" s="276"/>
      <c r="EK1092" s="276"/>
      <c r="EL1092" s="276"/>
      <c r="EM1092" s="276"/>
      <c r="EN1092" s="276"/>
      <c r="EO1092" s="276"/>
      <c r="EP1092" s="276"/>
      <c r="EQ1092" s="276"/>
      <c r="ER1092" s="276"/>
      <c r="ES1092" s="276"/>
      <c r="ET1092" s="276"/>
    </row>
    <row r="1093" spans="41:150" x14ac:dyDescent="0.25">
      <c r="AO1093" s="276"/>
      <c r="AP1093" s="276"/>
      <c r="BS1093" s="276"/>
      <c r="BT1093" s="277"/>
      <c r="BU1093" s="276"/>
      <c r="BV1093" s="277"/>
      <c r="BW1093" s="276"/>
      <c r="BX1093" s="277"/>
      <c r="BY1093" s="276"/>
      <c r="BZ1093" s="276"/>
      <c r="CA1093" s="277"/>
      <c r="CB1093" s="276"/>
      <c r="CC1093" s="276"/>
      <c r="CD1093" s="276"/>
      <c r="CE1093" s="276"/>
      <c r="CF1093" s="276"/>
      <c r="CG1093" s="276"/>
      <c r="CH1093" s="276"/>
      <c r="CI1093" s="277"/>
      <c r="CJ1093" s="276"/>
      <c r="CK1093" s="277"/>
      <c r="CL1093" s="276"/>
      <c r="CM1093" s="277"/>
      <c r="CN1093" s="276"/>
      <c r="CO1093" s="277"/>
      <c r="CP1093" s="276"/>
      <c r="CQ1093" s="277"/>
      <c r="CR1093" s="276"/>
      <c r="CS1093" s="276"/>
      <c r="CT1093" s="277"/>
      <c r="CU1093" s="276"/>
      <c r="CV1093" s="276"/>
      <c r="CW1093" s="277"/>
      <c r="CX1093" s="276"/>
      <c r="CY1093" s="276"/>
      <c r="CZ1093" s="276"/>
      <c r="DA1093" s="276"/>
      <c r="DB1093" s="277"/>
      <c r="DC1093" s="276"/>
      <c r="DD1093" s="276"/>
      <c r="DE1093" s="277"/>
      <c r="DF1093" s="276"/>
      <c r="DG1093" s="276"/>
      <c r="DH1093" s="277"/>
      <c r="DI1093" s="276"/>
      <c r="DJ1093" s="276"/>
      <c r="DK1093" s="276"/>
      <c r="DL1093" s="276"/>
      <c r="DM1093" s="277"/>
      <c r="DN1093" s="276"/>
      <c r="DO1093" s="276"/>
      <c r="DP1093" s="277"/>
      <c r="DQ1093" s="276"/>
      <c r="DR1093" s="276"/>
      <c r="DS1093" s="276"/>
      <c r="DT1093" s="276"/>
      <c r="DU1093" s="276"/>
      <c r="DV1093" s="276"/>
      <c r="DW1093" s="276"/>
      <c r="DX1093" s="276"/>
      <c r="DY1093" s="276"/>
      <c r="DZ1093" s="276"/>
      <c r="EA1093" s="276"/>
      <c r="EB1093" s="276"/>
      <c r="EC1093" s="276"/>
      <c r="ED1093" s="276"/>
      <c r="EE1093" s="276"/>
      <c r="EF1093" s="276"/>
      <c r="EG1093" s="276"/>
      <c r="EH1093" s="276"/>
      <c r="EI1093" s="276"/>
      <c r="EJ1093" s="276"/>
      <c r="EK1093" s="276"/>
      <c r="EL1093" s="276"/>
      <c r="EM1093" s="276"/>
      <c r="EN1093" s="276"/>
      <c r="EO1093" s="276"/>
      <c r="EP1093" s="276"/>
      <c r="EQ1093" s="276"/>
      <c r="ER1093" s="276"/>
      <c r="ES1093" s="276"/>
      <c r="ET1093" s="276"/>
    </row>
    <row r="1094" spans="41:150" x14ac:dyDescent="0.25">
      <c r="AO1094" s="276"/>
      <c r="AP1094" s="276"/>
      <c r="BS1094" s="276"/>
      <c r="BT1094" s="277"/>
      <c r="BU1094" s="276"/>
      <c r="BV1094" s="277"/>
      <c r="BW1094" s="276"/>
      <c r="BX1094" s="277"/>
      <c r="BY1094" s="276"/>
      <c r="BZ1094" s="276"/>
      <c r="CA1094" s="277"/>
      <c r="CB1094" s="276"/>
      <c r="CC1094" s="276"/>
      <c r="CD1094" s="276"/>
      <c r="CE1094" s="276"/>
      <c r="CF1094" s="276"/>
      <c r="CG1094" s="276"/>
      <c r="CH1094" s="276"/>
      <c r="CI1094" s="277"/>
      <c r="CJ1094" s="276"/>
      <c r="CK1094" s="277"/>
      <c r="CL1094" s="276"/>
      <c r="CM1094" s="277"/>
      <c r="CN1094" s="276"/>
      <c r="CO1094" s="277"/>
      <c r="CP1094" s="276"/>
      <c r="CQ1094" s="277"/>
      <c r="CR1094" s="276"/>
      <c r="CS1094" s="276"/>
      <c r="CT1094" s="277"/>
      <c r="CU1094" s="276"/>
      <c r="CV1094" s="276"/>
      <c r="CW1094" s="277"/>
      <c r="CX1094" s="276"/>
      <c r="CY1094" s="276"/>
      <c r="CZ1094" s="276"/>
      <c r="DA1094" s="276"/>
      <c r="DB1094" s="277"/>
      <c r="DC1094" s="276"/>
      <c r="DD1094" s="276"/>
      <c r="DE1094" s="277"/>
      <c r="DF1094" s="276"/>
      <c r="DG1094" s="276"/>
      <c r="DH1094" s="277"/>
      <c r="DI1094" s="276"/>
      <c r="DJ1094" s="276"/>
      <c r="DK1094" s="276"/>
      <c r="DL1094" s="276"/>
      <c r="DM1094" s="277"/>
      <c r="DN1094" s="276"/>
      <c r="DO1094" s="276"/>
      <c r="DP1094" s="277"/>
      <c r="DQ1094" s="276"/>
      <c r="DR1094" s="276"/>
      <c r="DS1094" s="276"/>
      <c r="DT1094" s="276"/>
      <c r="DU1094" s="276"/>
      <c r="DV1094" s="276"/>
      <c r="DW1094" s="276"/>
      <c r="DX1094" s="276"/>
      <c r="DY1094" s="276"/>
      <c r="DZ1094" s="276"/>
      <c r="EA1094" s="276"/>
      <c r="EB1094" s="276"/>
      <c r="EC1094" s="276"/>
      <c r="ED1094" s="276"/>
      <c r="EE1094" s="276"/>
      <c r="EF1094" s="276"/>
      <c r="EG1094" s="276"/>
      <c r="EH1094" s="276"/>
      <c r="EI1094" s="276"/>
      <c r="EJ1094" s="276"/>
      <c r="EK1094" s="276"/>
      <c r="EL1094" s="276"/>
      <c r="EM1094" s="276"/>
      <c r="EN1094" s="276"/>
      <c r="EO1094" s="276"/>
      <c r="EP1094" s="276"/>
      <c r="EQ1094" s="276"/>
      <c r="ER1094" s="276"/>
      <c r="ES1094" s="276"/>
      <c r="ET1094" s="276"/>
    </row>
    <row r="1095" spans="41:150" x14ac:dyDescent="0.25">
      <c r="AO1095" s="276"/>
      <c r="AP1095" s="276"/>
      <c r="BS1095" s="276"/>
      <c r="BT1095" s="277"/>
      <c r="BU1095" s="276"/>
      <c r="BV1095" s="277"/>
      <c r="BW1095" s="276"/>
      <c r="BX1095" s="277"/>
      <c r="BY1095" s="276"/>
      <c r="BZ1095" s="276"/>
      <c r="CA1095" s="277"/>
      <c r="CB1095" s="276"/>
      <c r="CC1095" s="276"/>
      <c r="CD1095" s="276"/>
      <c r="CE1095" s="276"/>
      <c r="CF1095" s="276"/>
      <c r="CG1095" s="276"/>
      <c r="CH1095" s="276"/>
      <c r="CI1095" s="277"/>
      <c r="CJ1095" s="276"/>
      <c r="CK1095" s="277"/>
      <c r="CL1095" s="276"/>
      <c r="CM1095" s="277"/>
      <c r="CN1095" s="276"/>
      <c r="CO1095" s="277"/>
      <c r="CP1095" s="276"/>
      <c r="CQ1095" s="277"/>
      <c r="CR1095" s="276"/>
      <c r="CS1095" s="276"/>
      <c r="CT1095" s="277"/>
      <c r="CU1095" s="276"/>
      <c r="CV1095" s="276"/>
      <c r="CW1095" s="277"/>
      <c r="CX1095" s="276"/>
      <c r="CY1095" s="276"/>
      <c r="CZ1095" s="276"/>
      <c r="DA1095" s="276"/>
      <c r="DB1095" s="277"/>
      <c r="DC1095" s="276"/>
      <c r="DD1095" s="276"/>
      <c r="DE1095" s="277"/>
      <c r="DF1095" s="276"/>
      <c r="DG1095" s="276"/>
      <c r="DH1095" s="277"/>
      <c r="DI1095" s="276"/>
      <c r="DJ1095" s="276"/>
      <c r="DK1095" s="276"/>
      <c r="DL1095" s="276"/>
      <c r="DM1095" s="277"/>
      <c r="DN1095" s="276"/>
      <c r="DO1095" s="276"/>
      <c r="DP1095" s="277"/>
      <c r="DQ1095" s="276"/>
      <c r="DR1095" s="276"/>
      <c r="DS1095" s="276"/>
      <c r="DT1095" s="276"/>
      <c r="DU1095" s="276"/>
      <c r="DV1095" s="276"/>
      <c r="DW1095" s="276"/>
      <c r="DX1095" s="276"/>
      <c r="DY1095" s="276"/>
      <c r="DZ1095" s="276"/>
      <c r="EA1095" s="276"/>
      <c r="EB1095" s="276"/>
      <c r="EC1095" s="276"/>
      <c r="ED1095" s="276"/>
      <c r="EE1095" s="276"/>
      <c r="EF1095" s="276"/>
      <c r="EG1095" s="276"/>
      <c r="EH1095" s="276"/>
      <c r="EI1095" s="276"/>
      <c r="EJ1095" s="276"/>
      <c r="EK1095" s="276"/>
      <c r="EL1095" s="276"/>
      <c r="EM1095" s="276"/>
      <c r="EN1095" s="276"/>
      <c r="EO1095" s="276"/>
      <c r="EP1095" s="276"/>
      <c r="EQ1095" s="276"/>
      <c r="ER1095" s="276"/>
      <c r="ES1095" s="276"/>
      <c r="ET1095" s="276"/>
    </row>
    <row r="1096" spans="41:150" x14ac:dyDescent="0.25">
      <c r="AO1096" s="276"/>
      <c r="AP1096" s="276"/>
      <c r="BS1096" s="276"/>
      <c r="BT1096" s="277"/>
      <c r="BU1096" s="276"/>
      <c r="BV1096" s="277"/>
      <c r="BW1096" s="276"/>
      <c r="BX1096" s="277"/>
      <c r="BY1096" s="276"/>
      <c r="BZ1096" s="276"/>
      <c r="CA1096" s="277"/>
      <c r="CB1096" s="276"/>
      <c r="CC1096" s="276"/>
      <c r="CD1096" s="276"/>
      <c r="CE1096" s="276"/>
      <c r="CF1096" s="276"/>
      <c r="CG1096" s="276"/>
      <c r="CH1096" s="276"/>
      <c r="CI1096" s="277"/>
      <c r="CJ1096" s="276"/>
      <c r="CK1096" s="277"/>
      <c r="CL1096" s="276"/>
      <c r="CM1096" s="277"/>
      <c r="CN1096" s="276"/>
      <c r="CO1096" s="277"/>
      <c r="CP1096" s="276"/>
      <c r="CQ1096" s="277"/>
      <c r="CR1096" s="276"/>
      <c r="CS1096" s="276"/>
      <c r="CT1096" s="277"/>
      <c r="CU1096" s="276"/>
      <c r="CV1096" s="276"/>
      <c r="CW1096" s="277"/>
      <c r="CX1096" s="276"/>
      <c r="CY1096" s="276"/>
      <c r="CZ1096" s="276"/>
      <c r="DA1096" s="276"/>
      <c r="DB1096" s="277"/>
      <c r="DC1096" s="276"/>
      <c r="DD1096" s="276"/>
      <c r="DE1096" s="277"/>
      <c r="DF1096" s="276"/>
      <c r="DG1096" s="276"/>
      <c r="DH1096" s="277"/>
      <c r="DI1096" s="276"/>
      <c r="DJ1096" s="276"/>
      <c r="DK1096" s="276"/>
      <c r="DL1096" s="276"/>
      <c r="DM1096" s="277"/>
      <c r="DN1096" s="276"/>
      <c r="DO1096" s="276"/>
      <c r="DP1096" s="277"/>
      <c r="DQ1096" s="276"/>
      <c r="DR1096" s="276"/>
      <c r="DS1096" s="276"/>
      <c r="DT1096" s="276"/>
      <c r="DU1096" s="276"/>
      <c r="DV1096" s="276"/>
      <c r="DW1096" s="276"/>
      <c r="DX1096" s="276"/>
      <c r="DY1096" s="276"/>
      <c r="DZ1096" s="276"/>
      <c r="EA1096" s="276"/>
      <c r="EB1096" s="276"/>
      <c r="EC1096" s="276"/>
      <c r="ED1096" s="276"/>
      <c r="EE1096" s="276"/>
      <c r="EF1096" s="276"/>
      <c r="EG1096" s="276"/>
      <c r="EH1096" s="276"/>
      <c r="EI1096" s="276"/>
      <c r="EJ1096" s="276"/>
      <c r="EK1096" s="276"/>
      <c r="EL1096" s="276"/>
      <c r="EM1096" s="276"/>
      <c r="EN1096" s="276"/>
      <c r="EO1096" s="276"/>
      <c r="EP1096" s="276"/>
      <c r="EQ1096" s="276"/>
      <c r="ER1096" s="276"/>
      <c r="ES1096" s="276"/>
      <c r="ET1096" s="276"/>
    </row>
    <row r="1097" spans="41:150" x14ac:dyDescent="0.25">
      <c r="AO1097" s="276"/>
      <c r="AP1097" s="276"/>
      <c r="BS1097" s="276"/>
      <c r="BT1097" s="277"/>
      <c r="BU1097" s="276"/>
      <c r="BV1097" s="277"/>
      <c r="BW1097" s="276"/>
      <c r="BX1097" s="277"/>
      <c r="BY1097" s="276"/>
      <c r="BZ1097" s="276"/>
      <c r="CA1097" s="277"/>
      <c r="CB1097" s="276"/>
      <c r="CC1097" s="276"/>
      <c r="CD1097" s="276"/>
      <c r="CE1097" s="276"/>
      <c r="CF1097" s="276"/>
      <c r="CG1097" s="276"/>
      <c r="CH1097" s="276"/>
      <c r="CI1097" s="277"/>
      <c r="CJ1097" s="276"/>
      <c r="CK1097" s="277"/>
      <c r="CL1097" s="276"/>
      <c r="CM1097" s="277"/>
      <c r="CN1097" s="276"/>
      <c r="CO1097" s="277"/>
      <c r="CP1097" s="276"/>
      <c r="CQ1097" s="277"/>
      <c r="CR1097" s="276"/>
      <c r="CS1097" s="276"/>
      <c r="CT1097" s="277"/>
      <c r="CU1097" s="276"/>
      <c r="CV1097" s="276"/>
      <c r="CW1097" s="277"/>
      <c r="CX1097" s="276"/>
      <c r="CY1097" s="276"/>
      <c r="CZ1097" s="276"/>
      <c r="DA1097" s="276"/>
      <c r="DB1097" s="277"/>
      <c r="DC1097" s="276"/>
      <c r="DD1097" s="276"/>
      <c r="DE1097" s="277"/>
      <c r="DF1097" s="276"/>
      <c r="DG1097" s="276"/>
      <c r="DH1097" s="277"/>
      <c r="DI1097" s="276"/>
      <c r="DJ1097" s="276"/>
      <c r="DK1097" s="276"/>
      <c r="DL1097" s="276"/>
      <c r="DM1097" s="277"/>
      <c r="DN1097" s="276"/>
      <c r="DO1097" s="276"/>
      <c r="DP1097" s="277"/>
      <c r="DQ1097" s="276"/>
      <c r="DR1097" s="276"/>
      <c r="DS1097" s="276"/>
      <c r="DT1097" s="276"/>
      <c r="DU1097" s="276"/>
      <c r="DV1097" s="276"/>
      <c r="DW1097" s="276"/>
      <c r="DX1097" s="276"/>
      <c r="DY1097" s="276"/>
      <c r="DZ1097" s="276"/>
      <c r="EA1097" s="276"/>
      <c r="EB1097" s="276"/>
      <c r="EC1097" s="276"/>
      <c r="ED1097" s="276"/>
      <c r="EE1097" s="276"/>
      <c r="EF1097" s="276"/>
      <c r="EG1097" s="276"/>
      <c r="EH1097" s="276"/>
      <c r="EI1097" s="276"/>
      <c r="EJ1097" s="276"/>
      <c r="EK1097" s="276"/>
      <c r="EL1097" s="276"/>
      <c r="EM1097" s="276"/>
      <c r="EN1097" s="276"/>
      <c r="EO1097" s="276"/>
      <c r="EP1097" s="276"/>
      <c r="EQ1097" s="276"/>
      <c r="ER1097" s="276"/>
      <c r="ES1097" s="276"/>
      <c r="ET1097" s="276"/>
    </row>
    <row r="1098" spans="41:150" x14ac:dyDescent="0.25">
      <c r="AO1098" s="276"/>
      <c r="AP1098" s="276"/>
      <c r="BS1098" s="276"/>
      <c r="BT1098" s="277"/>
      <c r="BU1098" s="276"/>
      <c r="BV1098" s="277"/>
      <c r="BW1098" s="276"/>
      <c r="BX1098" s="277"/>
      <c r="BY1098" s="276"/>
      <c r="BZ1098" s="276"/>
      <c r="CA1098" s="277"/>
      <c r="CB1098" s="276"/>
      <c r="CC1098" s="276"/>
      <c r="CD1098" s="276"/>
      <c r="CE1098" s="276"/>
      <c r="CF1098" s="276"/>
      <c r="CG1098" s="276"/>
      <c r="CH1098" s="276"/>
      <c r="CI1098" s="277"/>
      <c r="CJ1098" s="276"/>
      <c r="CK1098" s="277"/>
      <c r="CL1098" s="276"/>
      <c r="CM1098" s="277"/>
      <c r="CN1098" s="276"/>
      <c r="CO1098" s="277"/>
      <c r="CP1098" s="276"/>
      <c r="CQ1098" s="277"/>
      <c r="CR1098" s="276"/>
      <c r="CS1098" s="276"/>
      <c r="CT1098" s="277"/>
      <c r="CU1098" s="276"/>
      <c r="CV1098" s="276"/>
      <c r="CW1098" s="277"/>
      <c r="CX1098" s="276"/>
      <c r="CY1098" s="276"/>
      <c r="CZ1098" s="276"/>
      <c r="DA1098" s="276"/>
      <c r="DB1098" s="277"/>
      <c r="DC1098" s="276"/>
      <c r="DD1098" s="276"/>
      <c r="DE1098" s="277"/>
      <c r="DF1098" s="276"/>
      <c r="DG1098" s="276"/>
      <c r="DH1098" s="277"/>
      <c r="DI1098" s="276"/>
      <c r="DJ1098" s="276"/>
      <c r="DK1098" s="276"/>
      <c r="DL1098" s="276"/>
      <c r="DM1098" s="277"/>
      <c r="DN1098" s="276"/>
      <c r="DO1098" s="276"/>
      <c r="DP1098" s="277"/>
      <c r="DQ1098" s="276"/>
      <c r="DR1098" s="276"/>
      <c r="DS1098" s="276"/>
      <c r="DT1098" s="276"/>
      <c r="DU1098" s="276"/>
      <c r="DV1098" s="276"/>
      <c r="DW1098" s="276"/>
      <c r="DX1098" s="276"/>
      <c r="DY1098" s="276"/>
      <c r="DZ1098" s="276"/>
      <c r="EA1098" s="276"/>
      <c r="EB1098" s="276"/>
      <c r="EC1098" s="276"/>
      <c r="ED1098" s="276"/>
      <c r="EE1098" s="276"/>
      <c r="EF1098" s="276"/>
      <c r="EG1098" s="276"/>
      <c r="EH1098" s="276"/>
      <c r="EI1098" s="276"/>
      <c r="EJ1098" s="276"/>
      <c r="EK1098" s="276"/>
      <c r="EL1098" s="276"/>
      <c r="EM1098" s="276"/>
      <c r="EN1098" s="276"/>
      <c r="EO1098" s="276"/>
      <c r="EP1098" s="276"/>
      <c r="EQ1098" s="276"/>
      <c r="ER1098" s="276"/>
      <c r="ES1098" s="276"/>
      <c r="ET1098" s="276"/>
    </row>
    <row r="1099" spans="41:150" x14ac:dyDescent="0.25">
      <c r="AO1099" s="276"/>
      <c r="AP1099" s="276"/>
      <c r="BS1099" s="276"/>
      <c r="BT1099" s="277"/>
      <c r="BU1099" s="276"/>
      <c r="BV1099" s="277"/>
      <c r="BW1099" s="276"/>
      <c r="BX1099" s="277"/>
      <c r="BY1099" s="276"/>
      <c r="BZ1099" s="276"/>
      <c r="CA1099" s="277"/>
      <c r="CB1099" s="276"/>
      <c r="CC1099" s="276"/>
      <c r="CD1099" s="276"/>
      <c r="CE1099" s="276"/>
      <c r="CF1099" s="276"/>
      <c r="CG1099" s="276"/>
      <c r="CH1099" s="276"/>
      <c r="CI1099" s="277"/>
      <c r="CJ1099" s="276"/>
      <c r="CK1099" s="277"/>
      <c r="CL1099" s="276"/>
      <c r="CM1099" s="277"/>
      <c r="CN1099" s="276"/>
      <c r="CO1099" s="277"/>
      <c r="CP1099" s="276"/>
      <c r="CQ1099" s="277"/>
      <c r="CR1099" s="276"/>
      <c r="CS1099" s="276"/>
      <c r="CT1099" s="277"/>
      <c r="CU1099" s="276"/>
      <c r="CV1099" s="276"/>
      <c r="CW1099" s="277"/>
      <c r="CX1099" s="276"/>
      <c r="CY1099" s="276"/>
      <c r="CZ1099" s="276"/>
      <c r="DA1099" s="276"/>
      <c r="DB1099" s="277"/>
      <c r="DC1099" s="276"/>
      <c r="DD1099" s="276"/>
      <c r="DE1099" s="277"/>
      <c r="DF1099" s="276"/>
      <c r="DG1099" s="276"/>
      <c r="DH1099" s="277"/>
      <c r="DI1099" s="276"/>
      <c r="DJ1099" s="276"/>
      <c r="DK1099" s="276"/>
      <c r="DL1099" s="276"/>
      <c r="DM1099" s="277"/>
      <c r="DN1099" s="276"/>
      <c r="DO1099" s="276"/>
      <c r="DP1099" s="277"/>
      <c r="DQ1099" s="276"/>
      <c r="DR1099" s="276"/>
      <c r="DS1099" s="276"/>
      <c r="DT1099" s="276"/>
      <c r="DU1099" s="276"/>
      <c r="DV1099" s="276"/>
      <c r="DW1099" s="276"/>
      <c r="DX1099" s="276"/>
      <c r="DY1099" s="276"/>
      <c r="DZ1099" s="276"/>
      <c r="EA1099" s="276"/>
      <c r="EB1099" s="276"/>
      <c r="EC1099" s="276"/>
      <c r="ED1099" s="276"/>
      <c r="EE1099" s="276"/>
      <c r="EF1099" s="276"/>
      <c r="EG1099" s="276"/>
      <c r="EH1099" s="276"/>
      <c r="EI1099" s="276"/>
      <c r="EJ1099" s="276"/>
      <c r="EK1099" s="276"/>
      <c r="EL1099" s="276"/>
      <c r="EM1099" s="276"/>
      <c r="EN1099" s="276"/>
      <c r="EO1099" s="276"/>
      <c r="EP1099" s="276"/>
      <c r="EQ1099" s="276"/>
      <c r="ER1099" s="276"/>
      <c r="ES1099" s="276"/>
      <c r="ET1099" s="276"/>
    </row>
    <row r="1100" spans="41:150" x14ac:dyDescent="0.25">
      <c r="AO1100" s="276"/>
      <c r="AP1100" s="276"/>
      <c r="BS1100" s="276"/>
      <c r="BT1100" s="277"/>
      <c r="BU1100" s="276"/>
      <c r="BV1100" s="277"/>
      <c r="BW1100" s="276"/>
      <c r="BX1100" s="277"/>
      <c r="BY1100" s="276"/>
      <c r="BZ1100" s="276"/>
      <c r="CA1100" s="277"/>
      <c r="CB1100" s="276"/>
      <c r="CC1100" s="276"/>
      <c r="CD1100" s="276"/>
      <c r="CE1100" s="276"/>
      <c r="CF1100" s="276"/>
      <c r="CG1100" s="276"/>
      <c r="CH1100" s="276"/>
      <c r="CI1100" s="277"/>
      <c r="CJ1100" s="276"/>
      <c r="CK1100" s="277"/>
      <c r="CL1100" s="276"/>
      <c r="CM1100" s="277"/>
      <c r="CN1100" s="276"/>
      <c r="CO1100" s="277"/>
      <c r="CP1100" s="276"/>
      <c r="CQ1100" s="277"/>
      <c r="CR1100" s="276"/>
      <c r="CS1100" s="276"/>
      <c r="CT1100" s="277"/>
      <c r="CU1100" s="276"/>
      <c r="CV1100" s="276"/>
      <c r="CW1100" s="277"/>
      <c r="CX1100" s="276"/>
      <c r="CY1100" s="276"/>
      <c r="CZ1100" s="276"/>
      <c r="DA1100" s="276"/>
      <c r="DB1100" s="277"/>
      <c r="DC1100" s="276"/>
      <c r="DD1100" s="276"/>
      <c r="DE1100" s="277"/>
      <c r="DF1100" s="276"/>
      <c r="DG1100" s="276"/>
      <c r="DH1100" s="277"/>
      <c r="DI1100" s="276"/>
      <c r="DJ1100" s="276"/>
      <c r="DK1100" s="276"/>
      <c r="DL1100" s="276"/>
      <c r="DM1100" s="277"/>
      <c r="DN1100" s="276"/>
      <c r="DO1100" s="276"/>
      <c r="DP1100" s="277"/>
      <c r="DQ1100" s="276"/>
      <c r="DR1100" s="276"/>
      <c r="DS1100" s="276"/>
      <c r="DT1100" s="276"/>
      <c r="DU1100" s="276"/>
      <c r="DV1100" s="276"/>
      <c r="DW1100" s="276"/>
      <c r="DX1100" s="276"/>
      <c r="DY1100" s="276"/>
      <c r="DZ1100" s="276"/>
      <c r="EA1100" s="276"/>
      <c r="EB1100" s="276"/>
      <c r="EC1100" s="276"/>
      <c r="ED1100" s="276"/>
      <c r="EE1100" s="276"/>
      <c r="EF1100" s="276"/>
      <c r="EG1100" s="276"/>
      <c r="EH1100" s="276"/>
      <c r="EI1100" s="276"/>
      <c r="EJ1100" s="276"/>
      <c r="EK1100" s="276"/>
      <c r="EL1100" s="276"/>
      <c r="EM1100" s="276"/>
      <c r="EN1100" s="276"/>
      <c r="EO1100" s="276"/>
      <c r="EP1100" s="276"/>
      <c r="EQ1100" s="276"/>
      <c r="ER1100" s="276"/>
      <c r="ES1100" s="276"/>
      <c r="ET1100" s="276"/>
    </row>
    <row r="1101" spans="41:150" x14ac:dyDescent="0.25">
      <c r="AO1101" s="276"/>
      <c r="AP1101" s="276"/>
      <c r="BS1101" s="276"/>
      <c r="BT1101" s="277"/>
      <c r="BU1101" s="276"/>
      <c r="BV1101" s="277"/>
      <c r="BW1101" s="276"/>
      <c r="BX1101" s="277"/>
      <c r="BY1101" s="276"/>
      <c r="BZ1101" s="276"/>
      <c r="CA1101" s="277"/>
      <c r="CB1101" s="276"/>
      <c r="CC1101" s="276"/>
      <c r="CD1101" s="276"/>
      <c r="CE1101" s="276"/>
      <c r="CF1101" s="276"/>
      <c r="CG1101" s="276"/>
      <c r="CH1101" s="276"/>
      <c r="CI1101" s="277"/>
      <c r="CJ1101" s="276"/>
      <c r="CK1101" s="277"/>
      <c r="CL1101" s="276"/>
      <c r="CM1101" s="277"/>
      <c r="CN1101" s="276"/>
      <c r="CO1101" s="277"/>
      <c r="CP1101" s="276"/>
      <c r="CQ1101" s="277"/>
      <c r="CR1101" s="276"/>
      <c r="CS1101" s="276"/>
      <c r="CT1101" s="277"/>
      <c r="CU1101" s="276"/>
      <c r="CV1101" s="276"/>
      <c r="CW1101" s="277"/>
      <c r="CX1101" s="276"/>
      <c r="CY1101" s="276"/>
      <c r="CZ1101" s="276"/>
      <c r="DA1101" s="276"/>
      <c r="DB1101" s="277"/>
      <c r="DC1101" s="276"/>
      <c r="DD1101" s="276"/>
      <c r="DE1101" s="277"/>
      <c r="DF1101" s="276"/>
      <c r="DG1101" s="276"/>
      <c r="DH1101" s="277"/>
      <c r="DI1101" s="276"/>
      <c r="DJ1101" s="276"/>
      <c r="DK1101" s="276"/>
      <c r="DL1101" s="276"/>
      <c r="DM1101" s="277"/>
      <c r="DN1101" s="276"/>
      <c r="DO1101" s="276"/>
      <c r="DP1101" s="277"/>
      <c r="DQ1101" s="276"/>
      <c r="DR1101" s="276"/>
      <c r="DS1101" s="276"/>
      <c r="DT1101" s="276"/>
      <c r="DU1101" s="276"/>
      <c r="DV1101" s="276"/>
      <c r="DW1101" s="276"/>
      <c r="DX1101" s="276"/>
      <c r="DY1101" s="276"/>
      <c r="DZ1101" s="276"/>
      <c r="EA1101" s="276"/>
      <c r="EB1101" s="276"/>
      <c r="EC1101" s="276"/>
      <c r="ED1101" s="276"/>
      <c r="EE1101" s="276"/>
      <c r="EF1101" s="276"/>
      <c r="EG1101" s="276"/>
      <c r="EH1101" s="276"/>
      <c r="EI1101" s="276"/>
      <c r="EJ1101" s="276"/>
      <c r="EK1101" s="276"/>
      <c r="EL1101" s="276"/>
      <c r="EM1101" s="276"/>
      <c r="EN1101" s="276"/>
      <c r="EO1101" s="276"/>
      <c r="EP1101" s="276"/>
      <c r="EQ1101" s="276"/>
      <c r="ER1101" s="276"/>
      <c r="ES1101" s="276"/>
      <c r="ET1101" s="276"/>
    </row>
    <row r="1102" spans="41:150" x14ac:dyDescent="0.25">
      <c r="AO1102" s="276"/>
      <c r="AP1102" s="276"/>
      <c r="BS1102" s="276"/>
      <c r="BT1102" s="277"/>
      <c r="BU1102" s="276"/>
      <c r="BV1102" s="277"/>
      <c r="BW1102" s="276"/>
      <c r="BX1102" s="277"/>
      <c r="BY1102" s="276"/>
      <c r="BZ1102" s="276"/>
      <c r="CA1102" s="277"/>
      <c r="CB1102" s="276"/>
      <c r="CC1102" s="276"/>
      <c r="CD1102" s="276"/>
      <c r="CE1102" s="276"/>
      <c r="CF1102" s="276"/>
      <c r="CG1102" s="276"/>
      <c r="CH1102" s="276"/>
      <c r="CI1102" s="277"/>
      <c r="CJ1102" s="276"/>
      <c r="CK1102" s="277"/>
      <c r="CL1102" s="276"/>
      <c r="CM1102" s="277"/>
      <c r="CN1102" s="276"/>
      <c r="CO1102" s="277"/>
      <c r="CP1102" s="276"/>
      <c r="CQ1102" s="277"/>
      <c r="CR1102" s="276"/>
      <c r="CS1102" s="276"/>
      <c r="CT1102" s="277"/>
      <c r="CU1102" s="276"/>
      <c r="CV1102" s="276"/>
      <c r="CW1102" s="277"/>
      <c r="CX1102" s="276"/>
      <c r="CY1102" s="276"/>
      <c r="CZ1102" s="276"/>
      <c r="DA1102" s="276"/>
      <c r="DB1102" s="277"/>
      <c r="DC1102" s="276"/>
      <c r="DD1102" s="276"/>
      <c r="DE1102" s="277"/>
      <c r="DF1102" s="276"/>
      <c r="DG1102" s="276"/>
      <c r="DH1102" s="277"/>
      <c r="DI1102" s="276"/>
      <c r="DJ1102" s="276"/>
      <c r="DK1102" s="276"/>
      <c r="DL1102" s="276"/>
      <c r="DM1102" s="277"/>
      <c r="DN1102" s="276"/>
      <c r="DO1102" s="276"/>
      <c r="DP1102" s="277"/>
      <c r="DQ1102" s="276"/>
      <c r="DR1102" s="276"/>
      <c r="DS1102" s="276"/>
      <c r="DT1102" s="276"/>
      <c r="DU1102" s="276"/>
      <c r="DV1102" s="276"/>
      <c r="DW1102" s="276"/>
      <c r="DX1102" s="276"/>
      <c r="DY1102" s="276"/>
      <c r="DZ1102" s="276"/>
      <c r="EA1102" s="276"/>
      <c r="EB1102" s="276"/>
      <c r="EC1102" s="276"/>
      <c r="ED1102" s="276"/>
      <c r="EE1102" s="276"/>
      <c r="EF1102" s="276"/>
      <c r="EG1102" s="276"/>
      <c r="EH1102" s="276"/>
      <c r="EI1102" s="276"/>
      <c r="EJ1102" s="276"/>
      <c r="EK1102" s="276"/>
      <c r="EL1102" s="276"/>
      <c r="EM1102" s="276"/>
      <c r="EN1102" s="276"/>
      <c r="EO1102" s="276"/>
      <c r="EP1102" s="276"/>
      <c r="EQ1102" s="276"/>
      <c r="ER1102" s="276"/>
      <c r="ES1102" s="276"/>
      <c r="ET1102" s="276"/>
    </row>
    <row r="1103" spans="41:150" x14ac:dyDescent="0.25">
      <c r="AO1103" s="276"/>
      <c r="AP1103" s="276"/>
      <c r="BS1103" s="276"/>
      <c r="BT1103" s="277"/>
      <c r="BU1103" s="276"/>
      <c r="BV1103" s="277"/>
      <c r="BW1103" s="276"/>
      <c r="BX1103" s="277"/>
      <c r="BY1103" s="276"/>
      <c r="BZ1103" s="276"/>
      <c r="CA1103" s="277"/>
      <c r="CB1103" s="276"/>
      <c r="CC1103" s="276"/>
      <c r="CD1103" s="276"/>
      <c r="CE1103" s="276"/>
      <c r="CF1103" s="276"/>
      <c r="CG1103" s="276"/>
      <c r="CH1103" s="276"/>
      <c r="CI1103" s="277"/>
      <c r="CJ1103" s="276"/>
      <c r="CK1103" s="277"/>
      <c r="CL1103" s="276"/>
      <c r="CM1103" s="277"/>
      <c r="CN1103" s="276"/>
      <c r="CO1103" s="277"/>
      <c r="CP1103" s="276"/>
      <c r="CQ1103" s="277"/>
      <c r="CR1103" s="276"/>
      <c r="CS1103" s="276"/>
      <c r="CT1103" s="277"/>
      <c r="CU1103" s="276"/>
      <c r="CV1103" s="276"/>
      <c r="CW1103" s="277"/>
      <c r="CX1103" s="276"/>
      <c r="CY1103" s="276"/>
      <c r="CZ1103" s="276"/>
      <c r="DA1103" s="276"/>
      <c r="DB1103" s="277"/>
      <c r="DC1103" s="276"/>
      <c r="DD1103" s="276"/>
      <c r="DE1103" s="277"/>
      <c r="DF1103" s="276"/>
      <c r="DG1103" s="276"/>
      <c r="DH1103" s="277"/>
      <c r="DI1103" s="276"/>
      <c r="DJ1103" s="276"/>
      <c r="DK1103" s="276"/>
      <c r="DL1103" s="276"/>
      <c r="DM1103" s="277"/>
      <c r="DN1103" s="276"/>
      <c r="DO1103" s="276"/>
      <c r="DP1103" s="277"/>
      <c r="DQ1103" s="276"/>
      <c r="DR1103" s="276"/>
      <c r="DS1103" s="276"/>
      <c r="DT1103" s="276"/>
      <c r="DU1103" s="276"/>
      <c r="DV1103" s="276"/>
      <c r="DW1103" s="276"/>
      <c r="DX1103" s="276"/>
      <c r="DY1103" s="276"/>
      <c r="DZ1103" s="276"/>
      <c r="EA1103" s="276"/>
      <c r="EB1103" s="276"/>
      <c r="EC1103" s="276"/>
      <c r="ED1103" s="276"/>
      <c r="EE1103" s="276"/>
      <c r="EF1103" s="276"/>
      <c r="EG1103" s="276"/>
      <c r="EH1103" s="276"/>
      <c r="EI1103" s="276"/>
      <c r="EJ1103" s="276"/>
      <c r="EK1103" s="276"/>
      <c r="EL1103" s="276"/>
      <c r="EM1103" s="276"/>
      <c r="EN1103" s="276"/>
      <c r="EO1103" s="276"/>
      <c r="EP1103" s="276"/>
      <c r="EQ1103" s="276"/>
      <c r="ER1103" s="276"/>
      <c r="ES1103" s="276"/>
      <c r="ET1103" s="276"/>
    </row>
    <row r="1104" spans="41:150" x14ac:dyDescent="0.25">
      <c r="AO1104" s="276"/>
      <c r="AP1104" s="276"/>
      <c r="BS1104" s="276"/>
      <c r="BT1104" s="277"/>
      <c r="BU1104" s="276"/>
      <c r="BV1104" s="277"/>
      <c r="BW1104" s="276"/>
      <c r="BX1104" s="277"/>
      <c r="BY1104" s="276"/>
      <c r="BZ1104" s="276"/>
      <c r="CA1104" s="277"/>
      <c r="CB1104" s="276"/>
      <c r="CC1104" s="276"/>
      <c r="CD1104" s="276"/>
      <c r="CE1104" s="276"/>
      <c r="CF1104" s="276"/>
      <c r="CG1104" s="276"/>
      <c r="CH1104" s="276"/>
      <c r="CI1104" s="277"/>
      <c r="CJ1104" s="276"/>
      <c r="CK1104" s="277"/>
      <c r="CL1104" s="276"/>
      <c r="CM1104" s="277"/>
      <c r="CN1104" s="276"/>
      <c r="CO1104" s="277"/>
      <c r="CP1104" s="276"/>
      <c r="CQ1104" s="277"/>
      <c r="CR1104" s="276"/>
      <c r="CS1104" s="276"/>
      <c r="CT1104" s="277"/>
      <c r="CU1104" s="276"/>
      <c r="CV1104" s="276"/>
      <c r="CW1104" s="277"/>
      <c r="CX1104" s="276"/>
      <c r="CY1104" s="276"/>
      <c r="CZ1104" s="276"/>
      <c r="DA1104" s="276"/>
      <c r="DB1104" s="277"/>
      <c r="DC1104" s="276"/>
      <c r="DD1104" s="276"/>
      <c r="DE1104" s="277"/>
      <c r="DF1104" s="276"/>
      <c r="DG1104" s="276"/>
      <c r="DH1104" s="277"/>
      <c r="DI1104" s="276"/>
      <c r="DJ1104" s="276"/>
      <c r="DK1104" s="276"/>
      <c r="DL1104" s="276"/>
      <c r="DM1104" s="277"/>
      <c r="DN1104" s="276"/>
      <c r="DO1104" s="276"/>
      <c r="DP1104" s="277"/>
      <c r="DQ1104" s="276"/>
      <c r="DR1104" s="276"/>
      <c r="DS1104" s="276"/>
      <c r="DT1104" s="276"/>
      <c r="DU1104" s="276"/>
      <c r="DV1104" s="276"/>
      <c r="DW1104" s="276"/>
      <c r="DX1104" s="276"/>
      <c r="DY1104" s="276"/>
      <c r="DZ1104" s="276"/>
      <c r="EA1104" s="276"/>
      <c r="EB1104" s="276"/>
      <c r="EC1104" s="276"/>
      <c r="ED1104" s="276"/>
      <c r="EE1104" s="276"/>
      <c r="EF1104" s="276"/>
      <c r="EG1104" s="276"/>
      <c r="EH1104" s="276"/>
      <c r="EI1104" s="276"/>
      <c r="EJ1104" s="276"/>
      <c r="EK1104" s="276"/>
      <c r="EL1104" s="276"/>
      <c r="EM1104" s="276"/>
      <c r="EN1104" s="276"/>
      <c r="EO1104" s="276"/>
      <c r="EP1104" s="276"/>
      <c r="EQ1104" s="276"/>
      <c r="ER1104" s="276"/>
      <c r="ES1104" s="276"/>
      <c r="ET1104" s="276"/>
    </row>
    <row r="1105" spans="41:150" x14ac:dyDescent="0.25">
      <c r="AO1105" s="276"/>
      <c r="AP1105" s="276"/>
      <c r="BS1105" s="276"/>
      <c r="BT1105" s="277"/>
      <c r="BU1105" s="276"/>
      <c r="BV1105" s="277"/>
      <c r="BW1105" s="276"/>
      <c r="BX1105" s="277"/>
      <c r="BY1105" s="276"/>
      <c r="BZ1105" s="276"/>
      <c r="CA1105" s="277"/>
      <c r="CB1105" s="276"/>
      <c r="CC1105" s="276"/>
      <c r="CD1105" s="276"/>
      <c r="CE1105" s="276"/>
      <c r="CF1105" s="276"/>
      <c r="CG1105" s="276"/>
      <c r="CH1105" s="276"/>
      <c r="CI1105" s="277"/>
      <c r="CJ1105" s="276"/>
      <c r="CK1105" s="277"/>
      <c r="CL1105" s="276"/>
      <c r="CM1105" s="277"/>
      <c r="CN1105" s="276"/>
      <c r="CO1105" s="277"/>
      <c r="CP1105" s="276"/>
      <c r="CQ1105" s="277"/>
      <c r="CR1105" s="276"/>
      <c r="CS1105" s="276"/>
      <c r="CT1105" s="277"/>
      <c r="CU1105" s="276"/>
      <c r="CV1105" s="276"/>
      <c r="CW1105" s="277"/>
      <c r="CX1105" s="276"/>
      <c r="CY1105" s="276"/>
      <c r="CZ1105" s="276"/>
      <c r="DA1105" s="276"/>
      <c r="DB1105" s="277"/>
      <c r="DC1105" s="276"/>
      <c r="DD1105" s="276"/>
      <c r="DE1105" s="277"/>
      <c r="DF1105" s="276"/>
      <c r="DG1105" s="276"/>
      <c r="DH1105" s="277"/>
      <c r="DI1105" s="276"/>
      <c r="DJ1105" s="276"/>
      <c r="DK1105" s="276"/>
      <c r="DL1105" s="276"/>
      <c r="DM1105" s="277"/>
      <c r="DN1105" s="276"/>
      <c r="DO1105" s="276"/>
      <c r="DP1105" s="277"/>
      <c r="DQ1105" s="276"/>
      <c r="DR1105" s="276"/>
      <c r="DS1105" s="276"/>
      <c r="DT1105" s="276"/>
      <c r="DU1105" s="276"/>
      <c r="DV1105" s="276"/>
      <c r="DW1105" s="276"/>
      <c r="DX1105" s="276"/>
      <c r="DY1105" s="276"/>
      <c r="DZ1105" s="276"/>
      <c r="EA1105" s="276"/>
      <c r="EB1105" s="276"/>
      <c r="EC1105" s="276"/>
      <c r="ED1105" s="276"/>
      <c r="EE1105" s="276"/>
      <c r="EF1105" s="276"/>
      <c r="EG1105" s="276"/>
      <c r="EH1105" s="276"/>
      <c r="EI1105" s="276"/>
      <c r="EJ1105" s="276"/>
      <c r="EK1105" s="276"/>
      <c r="EL1105" s="276"/>
      <c r="EM1105" s="276"/>
      <c r="EN1105" s="276"/>
      <c r="EO1105" s="276"/>
      <c r="EP1105" s="276"/>
      <c r="EQ1105" s="276"/>
      <c r="ER1105" s="276"/>
      <c r="ES1105" s="276"/>
      <c r="ET1105" s="276"/>
    </row>
    <row r="1106" spans="41:150" x14ac:dyDescent="0.25">
      <c r="AO1106" s="276"/>
      <c r="AP1106" s="276"/>
      <c r="BS1106" s="276"/>
      <c r="BT1106" s="277"/>
      <c r="BU1106" s="276"/>
      <c r="BV1106" s="277"/>
      <c r="BW1106" s="276"/>
      <c r="BX1106" s="277"/>
      <c r="BY1106" s="276"/>
      <c r="BZ1106" s="276"/>
      <c r="CA1106" s="277"/>
      <c r="CB1106" s="276"/>
      <c r="CC1106" s="276"/>
      <c r="CD1106" s="276"/>
      <c r="CE1106" s="276"/>
      <c r="CF1106" s="276"/>
      <c r="CG1106" s="276"/>
      <c r="CH1106" s="276"/>
      <c r="CI1106" s="277"/>
      <c r="CJ1106" s="276"/>
      <c r="CK1106" s="277"/>
      <c r="CL1106" s="276"/>
      <c r="CM1106" s="277"/>
      <c r="CN1106" s="276"/>
      <c r="CO1106" s="277"/>
      <c r="CP1106" s="276"/>
      <c r="CQ1106" s="277"/>
      <c r="CR1106" s="276"/>
      <c r="CS1106" s="276"/>
      <c r="CT1106" s="277"/>
      <c r="CU1106" s="276"/>
      <c r="CV1106" s="276"/>
      <c r="CW1106" s="277"/>
      <c r="CX1106" s="276"/>
      <c r="CY1106" s="276"/>
      <c r="CZ1106" s="276"/>
      <c r="DA1106" s="276"/>
      <c r="DB1106" s="277"/>
      <c r="DC1106" s="276"/>
      <c r="DD1106" s="276"/>
      <c r="DE1106" s="277"/>
      <c r="DF1106" s="276"/>
      <c r="DG1106" s="276"/>
      <c r="DH1106" s="277"/>
      <c r="DI1106" s="276"/>
      <c r="DJ1106" s="276"/>
      <c r="DK1106" s="276"/>
      <c r="DL1106" s="276"/>
      <c r="DM1106" s="277"/>
      <c r="DN1106" s="276"/>
      <c r="DO1106" s="276"/>
      <c r="DP1106" s="277"/>
      <c r="DQ1106" s="276"/>
      <c r="DR1106" s="276"/>
      <c r="DS1106" s="276"/>
      <c r="DT1106" s="276"/>
      <c r="DU1106" s="276"/>
      <c r="DV1106" s="276"/>
      <c r="DW1106" s="276"/>
      <c r="DX1106" s="276"/>
      <c r="DY1106" s="276"/>
      <c r="DZ1106" s="276"/>
      <c r="EA1106" s="276"/>
      <c r="EB1106" s="276"/>
      <c r="EC1106" s="276"/>
      <c r="ED1106" s="276"/>
      <c r="EE1106" s="276"/>
      <c r="EF1106" s="276"/>
      <c r="EG1106" s="276"/>
      <c r="EH1106" s="276"/>
      <c r="EI1106" s="276"/>
      <c r="EJ1106" s="276"/>
      <c r="EK1106" s="276"/>
      <c r="EL1106" s="276"/>
      <c r="EM1106" s="276"/>
      <c r="EN1106" s="276"/>
      <c r="EO1106" s="276"/>
      <c r="EP1106" s="276"/>
      <c r="EQ1106" s="276"/>
      <c r="ER1106" s="276"/>
      <c r="ES1106" s="276"/>
      <c r="ET1106" s="276"/>
    </row>
    <row r="1107" spans="41:150" x14ac:dyDescent="0.25">
      <c r="AO1107" s="276"/>
      <c r="AP1107" s="276"/>
      <c r="BS1107" s="276"/>
      <c r="BT1107" s="277"/>
      <c r="BU1107" s="276"/>
      <c r="BV1107" s="277"/>
      <c r="BW1107" s="276"/>
      <c r="BX1107" s="277"/>
      <c r="BY1107" s="276"/>
      <c r="BZ1107" s="276"/>
      <c r="CA1107" s="277"/>
      <c r="CB1107" s="276"/>
      <c r="CC1107" s="276"/>
      <c r="CD1107" s="276"/>
      <c r="CE1107" s="276"/>
      <c r="CF1107" s="276"/>
      <c r="CG1107" s="276"/>
      <c r="CH1107" s="276"/>
      <c r="CI1107" s="277"/>
      <c r="CJ1107" s="276"/>
      <c r="CK1107" s="277"/>
      <c r="CL1107" s="276"/>
      <c r="CM1107" s="277"/>
      <c r="CN1107" s="276"/>
      <c r="CO1107" s="277"/>
      <c r="CP1107" s="276"/>
      <c r="CQ1107" s="277"/>
      <c r="CR1107" s="276"/>
      <c r="CS1107" s="276"/>
      <c r="CT1107" s="277"/>
      <c r="CU1107" s="276"/>
      <c r="CV1107" s="276"/>
      <c r="CW1107" s="277"/>
      <c r="CX1107" s="276"/>
      <c r="CY1107" s="276"/>
      <c r="CZ1107" s="276"/>
      <c r="DA1107" s="276"/>
      <c r="DB1107" s="277"/>
      <c r="DC1107" s="276"/>
      <c r="DD1107" s="276"/>
      <c r="DE1107" s="277"/>
      <c r="DF1107" s="276"/>
      <c r="DG1107" s="276"/>
      <c r="DH1107" s="277"/>
      <c r="DI1107" s="276"/>
      <c r="DJ1107" s="276"/>
      <c r="DK1107" s="276"/>
      <c r="DL1107" s="276"/>
      <c r="DM1107" s="277"/>
      <c r="DN1107" s="276"/>
      <c r="DO1107" s="276"/>
      <c r="DP1107" s="277"/>
      <c r="DQ1107" s="276"/>
      <c r="DR1107" s="276"/>
      <c r="DS1107" s="276"/>
      <c r="DT1107" s="276"/>
      <c r="DU1107" s="276"/>
      <c r="DV1107" s="276"/>
      <c r="DW1107" s="276"/>
      <c r="DX1107" s="276"/>
      <c r="DY1107" s="276"/>
      <c r="DZ1107" s="276"/>
      <c r="EA1107" s="276"/>
      <c r="EB1107" s="276"/>
      <c r="EC1107" s="276"/>
      <c r="ED1107" s="276"/>
      <c r="EE1107" s="276"/>
      <c r="EF1107" s="276"/>
      <c r="EG1107" s="276"/>
      <c r="EH1107" s="276"/>
      <c r="EI1107" s="276"/>
      <c r="EJ1107" s="276"/>
      <c r="EK1107" s="276"/>
      <c r="EL1107" s="276"/>
      <c r="EM1107" s="276"/>
      <c r="EN1107" s="276"/>
      <c r="EO1107" s="276"/>
      <c r="EP1107" s="276"/>
      <c r="EQ1107" s="276"/>
      <c r="ER1107" s="276"/>
      <c r="ES1107" s="276"/>
      <c r="ET1107" s="276"/>
    </row>
    <row r="1108" spans="41:150" x14ac:dyDescent="0.25">
      <c r="AO1108" s="276"/>
      <c r="AP1108" s="276"/>
      <c r="BS1108" s="276"/>
      <c r="BT1108" s="277"/>
      <c r="BU1108" s="276"/>
      <c r="BV1108" s="277"/>
      <c r="BW1108" s="276"/>
      <c r="BX1108" s="277"/>
      <c r="BY1108" s="276"/>
      <c r="BZ1108" s="276"/>
      <c r="CA1108" s="277"/>
      <c r="CB1108" s="276"/>
      <c r="CC1108" s="276"/>
      <c r="CD1108" s="276"/>
      <c r="CE1108" s="276"/>
      <c r="CF1108" s="276"/>
      <c r="CG1108" s="276"/>
      <c r="CH1108" s="276"/>
      <c r="CI1108" s="277"/>
      <c r="CJ1108" s="276"/>
      <c r="CK1108" s="277"/>
      <c r="CL1108" s="276"/>
      <c r="CM1108" s="277"/>
      <c r="CN1108" s="276"/>
      <c r="CO1108" s="277"/>
      <c r="CP1108" s="276"/>
      <c r="CQ1108" s="277"/>
      <c r="CR1108" s="276"/>
      <c r="CS1108" s="276"/>
      <c r="CT1108" s="277"/>
      <c r="CU1108" s="276"/>
      <c r="CV1108" s="276"/>
      <c r="CW1108" s="277"/>
      <c r="CX1108" s="276"/>
      <c r="CY1108" s="276"/>
      <c r="CZ1108" s="276"/>
      <c r="DA1108" s="276"/>
      <c r="DB1108" s="277"/>
      <c r="DC1108" s="276"/>
      <c r="DD1108" s="276"/>
      <c r="DE1108" s="277"/>
      <c r="DF1108" s="276"/>
      <c r="DG1108" s="276"/>
      <c r="DH1108" s="277"/>
      <c r="DI1108" s="276"/>
      <c r="DJ1108" s="276"/>
      <c r="DK1108" s="276"/>
      <c r="DL1108" s="276"/>
      <c r="DM1108" s="277"/>
      <c r="DN1108" s="276"/>
      <c r="DO1108" s="276"/>
      <c r="DP1108" s="277"/>
      <c r="DQ1108" s="276"/>
      <c r="DR1108" s="276"/>
      <c r="DS1108" s="276"/>
      <c r="DT1108" s="276"/>
      <c r="DU1108" s="276"/>
      <c r="DV1108" s="276"/>
      <c r="DW1108" s="276"/>
      <c r="DX1108" s="276"/>
      <c r="DY1108" s="276"/>
      <c r="DZ1108" s="276"/>
      <c r="EA1108" s="276"/>
      <c r="EB1108" s="276"/>
      <c r="EC1108" s="276"/>
      <c r="ED1108" s="276"/>
      <c r="EE1108" s="276"/>
      <c r="EF1108" s="276"/>
      <c r="EG1108" s="276"/>
      <c r="EH1108" s="276"/>
      <c r="EI1108" s="276"/>
      <c r="EJ1108" s="276"/>
      <c r="EK1108" s="276"/>
      <c r="EL1108" s="276"/>
      <c r="EM1108" s="276"/>
      <c r="EN1108" s="276"/>
      <c r="EO1108" s="276"/>
      <c r="EP1108" s="276"/>
      <c r="EQ1108" s="276"/>
      <c r="ER1108" s="276"/>
      <c r="ES1108" s="276"/>
      <c r="ET1108" s="276"/>
    </row>
    <row r="1109" spans="41:150" x14ac:dyDescent="0.25">
      <c r="AO1109" s="276"/>
      <c r="AP1109" s="276"/>
      <c r="BS1109" s="276"/>
      <c r="BT1109" s="277"/>
      <c r="BU1109" s="276"/>
      <c r="BV1109" s="277"/>
      <c r="BW1109" s="276"/>
      <c r="BX1109" s="277"/>
      <c r="BY1109" s="276"/>
      <c r="BZ1109" s="276"/>
      <c r="CA1109" s="277"/>
      <c r="CB1109" s="276"/>
      <c r="CC1109" s="276"/>
      <c r="CD1109" s="276"/>
      <c r="CE1109" s="276"/>
      <c r="CF1109" s="276"/>
      <c r="CG1109" s="276"/>
      <c r="CH1109" s="276"/>
      <c r="CI1109" s="277"/>
      <c r="CJ1109" s="276"/>
      <c r="CK1109" s="277"/>
      <c r="CL1109" s="276"/>
      <c r="CM1109" s="277"/>
      <c r="CN1109" s="276"/>
      <c r="CO1109" s="277"/>
      <c r="CP1109" s="276"/>
      <c r="CQ1109" s="277"/>
      <c r="CR1109" s="276"/>
      <c r="CS1109" s="276"/>
      <c r="CT1109" s="277"/>
      <c r="CU1109" s="276"/>
      <c r="CV1109" s="276"/>
      <c r="CW1109" s="277"/>
      <c r="CX1109" s="276"/>
      <c r="CY1109" s="276"/>
      <c r="CZ1109" s="276"/>
      <c r="DA1109" s="276"/>
      <c r="DB1109" s="277"/>
      <c r="DC1109" s="276"/>
      <c r="DD1109" s="276"/>
      <c r="DE1109" s="277"/>
      <c r="DF1109" s="276"/>
      <c r="DG1109" s="276"/>
      <c r="DH1109" s="277"/>
      <c r="DI1109" s="276"/>
      <c r="DJ1109" s="276"/>
      <c r="DK1109" s="276"/>
      <c r="DL1109" s="276"/>
      <c r="DM1109" s="277"/>
      <c r="DN1109" s="276"/>
      <c r="DO1109" s="276"/>
      <c r="DP1109" s="277"/>
      <c r="DQ1109" s="276"/>
      <c r="DR1109" s="276"/>
      <c r="DS1109" s="276"/>
      <c r="DT1109" s="276"/>
      <c r="DU1109" s="276"/>
      <c r="DV1109" s="276"/>
      <c r="DW1109" s="276"/>
      <c r="DX1109" s="276"/>
      <c r="DY1109" s="276"/>
      <c r="DZ1109" s="276"/>
      <c r="EA1109" s="276"/>
      <c r="EB1109" s="276"/>
      <c r="EC1109" s="276"/>
      <c r="ED1109" s="276"/>
      <c r="EE1109" s="276"/>
      <c r="EF1109" s="276"/>
      <c r="EG1109" s="276"/>
      <c r="EH1109" s="276"/>
      <c r="EI1109" s="276"/>
      <c r="EJ1109" s="276"/>
      <c r="EK1109" s="276"/>
      <c r="EL1109" s="276"/>
      <c r="EM1109" s="276"/>
      <c r="EN1109" s="276"/>
      <c r="EO1109" s="276"/>
      <c r="EP1109" s="276"/>
      <c r="EQ1109" s="276"/>
      <c r="ER1109" s="276"/>
      <c r="ES1109" s="276"/>
      <c r="ET1109" s="276"/>
    </row>
    <row r="1110" spans="41:150" x14ac:dyDescent="0.25">
      <c r="AO1110" s="276"/>
      <c r="AP1110" s="276"/>
      <c r="BS1110" s="276"/>
      <c r="BT1110" s="277"/>
      <c r="BU1110" s="276"/>
      <c r="BV1110" s="277"/>
      <c r="BW1110" s="276"/>
      <c r="BX1110" s="277"/>
      <c r="BY1110" s="276"/>
      <c r="BZ1110" s="276"/>
      <c r="CA1110" s="277"/>
      <c r="CB1110" s="276"/>
      <c r="CC1110" s="276"/>
      <c r="CD1110" s="276"/>
      <c r="CE1110" s="276"/>
      <c r="CF1110" s="276"/>
      <c r="CG1110" s="276"/>
      <c r="CH1110" s="276"/>
      <c r="CI1110" s="277"/>
      <c r="CJ1110" s="276"/>
      <c r="CK1110" s="277"/>
      <c r="CL1110" s="276"/>
      <c r="CM1110" s="277"/>
      <c r="CN1110" s="276"/>
      <c r="CO1110" s="277"/>
      <c r="CP1110" s="276"/>
      <c r="CQ1110" s="277"/>
      <c r="CR1110" s="276"/>
      <c r="CS1110" s="276"/>
      <c r="CT1110" s="277"/>
      <c r="CU1110" s="276"/>
      <c r="CV1110" s="276"/>
      <c r="CW1110" s="277"/>
      <c r="CX1110" s="276"/>
      <c r="CY1110" s="276"/>
      <c r="CZ1110" s="276"/>
      <c r="DA1110" s="276"/>
      <c r="DB1110" s="277"/>
      <c r="DC1110" s="276"/>
      <c r="DD1110" s="276"/>
      <c r="DE1110" s="277"/>
      <c r="DF1110" s="276"/>
      <c r="DG1110" s="276"/>
      <c r="DH1110" s="277"/>
      <c r="DI1110" s="276"/>
      <c r="DJ1110" s="276"/>
      <c r="DK1110" s="276"/>
      <c r="DL1110" s="276"/>
      <c r="DM1110" s="277"/>
      <c r="DN1110" s="276"/>
      <c r="DO1110" s="276"/>
      <c r="DP1110" s="277"/>
      <c r="DQ1110" s="276"/>
      <c r="DR1110" s="276"/>
      <c r="DS1110" s="276"/>
      <c r="DT1110" s="276"/>
      <c r="DU1110" s="276"/>
      <c r="DV1110" s="276"/>
      <c r="DW1110" s="276"/>
      <c r="DX1110" s="276"/>
      <c r="DY1110" s="276"/>
      <c r="DZ1110" s="276"/>
      <c r="EA1110" s="276"/>
      <c r="EB1110" s="276"/>
      <c r="EC1110" s="276"/>
      <c r="ED1110" s="276"/>
      <c r="EE1110" s="276"/>
      <c r="EF1110" s="276"/>
      <c r="EG1110" s="276"/>
      <c r="EH1110" s="276"/>
      <c r="EI1110" s="276"/>
      <c r="EJ1110" s="276"/>
      <c r="EK1110" s="276"/>
      <c r="EL1110" s="276"/>
      <c r="EM1110" s="276"/>
      <c r="EN1110" s="276"/>
      <c r="EO1110" s="276"/>
      <c r="EP1110" s="276"/>
      <c r="EQ1110" s="276"/>
      <c r="ER1110" s="276"/>
      <c r="ES1110" s="276"/>
      <c r="ET1110" s="276"/>
    </row>
    <row r="1111" spans="41:150" x14ac:dyDescent="0.25">
      <c r="AO1111" s="276"/>
      <c r="AP1111" s="276"/>
      <c r="BS1111" s="276"/>
      <c r="BT1111" s="277"/>
      <c r="BU1111" s="276"/>
      <c r="BV1111" s="277"/>
      <c r="BW1111" s="276"/>
      <c r="BX1111" s="277"/>
      <c r="BY1111" s="276"/>
      <c r="BZ1111" s="276"/>
      <c r="CA1111" s="277"/>
      <c r="CB1111" s="276"/>
      <c r="CC1111" s="276"/>
      <c r="CD1111" s="276"/>
      <c r="CE1111" s="276"/>
      <c r="CF1111" s="276"/>
      <c r="CG1111" s="276"/>
      <c r="CH1111" s="276"/>
      <c r="CI1111" s="277"/>
      <c r="CJ1111" s="276"/>
      <c r="CK1111" s="277"/>
      <c r="CL1111" s="276"/>
      <c r="CM1111" s="277"/>
      <c r="CN1111" s="276"/>
      <c r="CO1111" s="277"/>
      <c r="CP1111" s="276"/>
      <c r="CQ1111" s="277"/>
      <c r="CR1111" s="276"/>
      <c r="CS1111" s="276"/>
      <c r="CT1111" s="277"/>
      <c r="CU1111" s="276"/>
      <c r="CV1111" s="276"/>
      <c r="CW1111" s="277"/>
      <c r="CX1111" s="276"/>
      <c r="CY1111" s="276"/>
      <c r="CZ1111" s="276"/>
      <c r="DA1111" s="276"/>
      <c r="DB1111" s="277"/>
      <c r="DC1111" s="276"/>
      <c r="DD1111" s="276"/>
      <c r="DE1111" s="277"/>
      <c r="DF1111" s="276"/>
      <c r="DG1111" s="276"/>
      <c r="DH1111" s="277"/>
      <c r="DI1111" s="276"/>
      <c r="DJ1111" s="276"/>
      <c r="DK1111" s="276"/>
      <c r="DL1111" s="276"/>
      <c r="DM1111" s="277"/>
      <c r="DN1111" s="276"/>
      <c r="DO1111" s="276"/>
      <c r="DP1111" s="277"/>
      <c r="DQ1111" s="276"/>
      <c r="DR1111" s="276"/>
      <c r="DS1111" s="276"/>
      <c r="DT1111" s="276"/>
      <c r="DU1111" s="276"/>
      <c r="DV1111" s="276"/>
      <c r="DW1111" s="276"/>
      <c r="DX1111" s="276"/>
      <c r="DY1111" s="276"/>
      <c r="DZ1111" s="276"/>
      <c r="EA1111" s="276"/>
      <c r="EB1111" s="276"/>
      <c r="EC1111" s="276"/>
      <c r="ED1111" s="276"/>
      <c r="EE1111" s="276"/>
      <c r="EF1111" s="276"/>
      <c r="EG1111" s="276"/>
      <c r="EH1111" s="276"/>
      <c r="EI1111" s="276"/>
      <c r="EJ1111" s="276"/>
      <c r="EK1111" s="276"/>
      <c r="EL1111" s="276"/>
      <c r="EM1111" s="276"/>
      <c r="EN1111" s="276"/>
      <c r="EO1111" s="276"/>
      <c r="EP1111" s="276"/>
      <c r="EQ1111" s="276"/>
      <c r="ER1111" s="276"/>
      <c r="ES1111" s="276"/>
      <c r="ET1111" s="276"/>
    </row>
    <row r="1112" spans="41:150" x14ac:dyDescent="0.25">
      <c r="AO1112" s="276"/>
      <c r="AP1112" s="276"/>
      <c r="BS1112" s="276"/>
      <c r="BT1112" s="277"/>
      <c r="BU1112" s="276"/>
      <c r="BV1112" s="277"/>
      <c r="BW1112" s="276"/>
      <c r="BX1112" s="277"/>
      <c r="BY1112" s="276"/>
      <c r="BZ1112" s="276"/>
      <c r="CA1112" s="277"/>
      <c r="CB1112" s="276"/>
      <c r="CC1112" s="276"/>
      <c r="CD1112" s="276"/>
      <c r="CE1112" s="276"/>
      <c r="CF1112" s="276"/>
      <c r="CG1112" s="276"/>
      <c r="CH1112" s="276"/>
      <c r="CI1112" s="277"/>
      <c r="CJ1112" s="276"/>
      <c r="CK1112" s="277"/>
      <c r="CL1112" s="276"/>
      <c r="CM1112" s="277"/>
      <c r="CN1112" s="276"/>
      <c r="CO1112" s="277"/>
      <c r="CP1112" s="276"/>
      <c r="CQ1112" s="277"/>
      <c r="CR1112" s="276"/>
      <c r="CS1112" s="276"/>
      <c r="CT1112" s="277"/>
      <c r="CU1112" s="276"/>
      <c r="CV1112" s="276"/>
      <c r="CW1112" s="277"/>
      <c r="CX1112" s="276"/>
      <c r="CY1112" s="276"/>
      <c r="CZ1112" s="276"/>
      <c r="DA1112" s="276"/>
      <c r="DB1112" s="277"/>
      <c r="DC1112" s="276"/>
      <c r="DD1112" s="276"/>
      <c r="DE1112" s="277"/>
      <c r="DF1112" s="276"/>
      <c r="DG1112" s="276"/>
      <c r="DH1112" s="277"/>
      <c r="DI1112" s="276"/>
      <c r="DJ1112" s="276"/>
      <c r="DK1112" s="276"/>
      <c r="DL1112" s="276"/>
      <c r="DM1112" s="277"/>
      <c r="DN1112" s="276"/>
      <c r="DO1112" s="276"/>
      <c r="DP1112" s="277"/>
      <c r="DQ1112" s="276"/>
      <c r="DR1112" s="276"/>
      <c r="DS1112" s="276"/>
      <c r="DT1112" s="276"/>
      <c r="DU1112" s="276"/>
      <c r="DV1112" s="276"/>
      <c r="DW1112" s="276"/>
      <c r="DX1112" s="276"/>
      <c r="DY1112" s="276"/>
      <c r="DZ1112" s="276"/>
      <c r="EA1112" s="276"/>
      <c r="EB1112" s="276"/>
      <c r="EC1112" s="276"/>
      <c r="ED1112" s="276"/>
      <c r="EE1112" s="276"/>
      <c r="EF1112" s="276"/>
      <c r="EG1112" s="276"/>
      <c r="EH1112" s="276"/>
      <c r="EI1112" s="276"/>
      <c r="EJ1112" s="276"/>
      <c r="EK1112" s="276"/>
      <c r="EL1112" s="276"/>
      <c r="EM1112" s="276"/>
      <c r="EN1112" s="276"/>
      <c r="EO1112" s="276"/>
      <c r="EP1112" s="276"/>
      <c r="EQ1112" s="276"/>
      <c r="ER1112" s="276"/>
      <c r="ES1112" s="276"/>
      <c r="ET1112" s="276"/>
    </row>
    <row r="1113" spans="41:150" x14ac:dyDescent="0.25">
      <c r="AO1113" s="276"/>
      <c r="AP1113" s="276"/>
      <c r="BS1113" s="276"/>
      <c r="BT1113" s="277"/>
      <c r="BU1113" s="276"/>
      <c r="BV1113" s="277"/>
      <c r="BW1113" s="276"/>
      <c r="BX1113" s="277"/>
      <c r="BY1113" s="276"/>
      <c r="BZ1113" s="276"/>
      <c r="CA1113" s="277"/>
      <c r="CB1113" s="276"/>
      <c r="CC1113" s="276"/>
      <c r="CD1113" s="276"/>
      <c r="CE1113" s="276"/>
      <c r="CF1113" s="276"/>
      <c r="CG1113" s="276"/>
      <c r="CH1113" s="276"/>
      <c r="CI1113" s="277"/>
      <c r="CJ1113" s="276"/>
      <c r="CK1113" s="277"/>
      <c r="CL1113" s="276"/>
      <c r="CM1113" s="277"/>
      <c r="CN1113" s="276"/>
      <c r="CO1113" s="277"/>
      <c r="CP1113" s="276"/>
      <c r="CQ1113" s="277"/>
      <c r="CR1113" s="276"/>
      <c r="CS1113" s="276"/>
      <c r="CT1113" s="277"/>
      <c r="CU1113" s="276"/>
      <c r="CV1113" s="276"/>
      <c r="CW1113" s="277"/>
      <c r="CX1113" s="276"/>
      <c r="CY1113" s="276"/>
      <c r="CZ1113" s="276"/>
      <c r="DA1113" s="276"/>
      <c r="DB1113" s="277"/>
      <c r="DC1113" s="276"/>
      <c r="DD1113" s="276"/>
      <c r="DE1113" s="277"/>
      <c r="DF1113" s="276"/>
      <c r="DG1113" s="276"/>
      <c r="DH1113" s="277"/>
      <c r="DI1113" s="276"/>
      <c r="DJ1113" s="276"/>
      <c r="DK1113" s="276"/>
      <c r="DL1113" s="276"/>
      <c r="DM1113" s="277"/>
      <c r="DN1113" s="276"/>
      <c r="DO1113" s="276"/>
      <c r="DP1113" s="277"/>
      <c r="DQ1113" s="276"/>
      <c r="DR1113" s="276"/>
      <c r="DS1113" s="276"/>
      <c r="DT1113" s="276"/>
      <c r="DU1113" s="276"/>
      <c r="DV1113" s="276"/>
      <c r="DW1113" s="276"/>
      <c r="DX1113" s="276"/>
      <c r="DY1113" s="276"/>
      <c r="DZ1113" s="276"/>
      <c r="EA1113" s="276"/>
      <c r="EB1113" s="276"/>
      <c r="EC1113" s="276"/>
      <c r="ED1113" s="276"/>
      <c r="EE1113" s="276"/>
      <c r="EF1113" s="276"/>
      <c r="EG1113" s="276"/>
      <c r="EH1113" s="276"/>
      <c r="EI1113" s="276"/>
      <c r="EJ1113" s="276"/>
      <c r="EK1113" s="276"/>
      <c r="EL1113" s="276"/>
      <c r="EM1113" s="276"/>
      <c r="EN1113" s="276"/>
      <c r="EO1113" s="276"/>
      <c r="EP1113" s="276"/>
      <c r="EQ1113" s="276"/>
      <c r="ER1113" s="276"/>
      <c r="ES1113" s="276"/>
      <c r="ET1113" s="276"/>
    </row>
    <row r="1114" spans="41:150" x14ac:dyDescent="0.25">
      <c r="AO1114" s="276"/>
      <c r="AP1114" s="276"/>
      <c r="BS1114" s="276"/>
      <c r="BT1114" s="277"/>
      <c r="BU1114" s="276"/>
      <c r="BV1114" s="277"/>
      <c r="BW1114" s="276"/>
      <c r="BX1114" s="277"/>
      <c r="BY1114" s="276"/>
      <c r="BZ1114" s="276"/>
      <c r="CA1114" s="277"/>
      <c r="CB1114" s="276"/>
      <c r="CC1114" s="276"/>
      <c r="CD1114" s="276"/>
      <c r="CE1114" s="276"/>
      <c r="CF1114" s="276"/>
      <c r="CG1114" s="276"/>
      <c r="CH1114" s="276"/>
      <c r="CI1114" s="277"/>
      <c r="CJ1114" s="276"/>
      <c r="CK1114" s="277"/>
      <c r="CL1114" s="276"/>
      <c r="CM1114" s="277"/>
      <c r="CN1114" s="276"/>
      <c r="CO1114" s="277"/>
      <c r="CP1114" s="276"/>
      <c r="CQ1114" s="277"/>
      <c r="CR1114" s="276"/>
      <c r="CS1114" s="276"/>
      <c r="CT1114" s="277"/>
      <c r="CU1114" s="276"/>
      <c r="CV1114" s="276"/>
      <c r="CW1114" s="277"/>
      <c r="CX1114" s="276"/>
      <c r="CY1114" s="276"/>
      <c r="CZ1114" s="276"/>
      <c r="DA1114" s="276"/>
      <c r="DB1114" s="277"/>
      <c r="DC1114" s="276"/>
      <c r="DD1114" s="276"/>
      <c r="DE1114" s="277"/>
      <c r="DF1114" s="276"/>
      <c r="DG1114" s="276"/>
      <c r="DH1114" s="277"/>
      <c r="DI1114" s="276"/>
      <c r="DJ1114" s="276"/>
      <c r="DK1114" s="276"/>
      <c r="DL1114" s="276"/>
      <c r="DM1114" s="277"/>
      <c r="DN1114" s="276"/>
      <c r="DO1114" s="276"/>
      <c r="DP1114" s="277"/>
      <c r="DQ1114" s="276"/>
      <c r="DR1114" s="276"/>
      <c r="DS1114" s="276"/>
      <c r="DT1114" s="276"/>
      <c r="DU1114" s="276"/>
      <c r="DV1114" s="276"/>
      <c r="DW1114" s="276"/>
      <c r="DX1114" s="276"/>
      <c r="DY1114" s="276"/>
      <c r="DZ1114" s="276"/>
      <c r="EA1114" s="276"/>
      <c r="EB1114" s="276"/>
      <c r="EC1114" s="276"/>
      <c r="ED1114" s="276"/>
      <c r="EE1114" s="276"/>
      <c r="EF1114" s="276"/>
      <c r="EG1114" s="276"/>
      <c r="EH1114" s="276"/>
      <c r="EI1114" s="276"/>
      <c r="EJ1114" s="276"/>
      <c r="EK1114" s="276"/>
      <c r="EL1114" s="276"/>
      <c r="EM1114" s="276"/>
      <c r="EN1114" s="276"/>
      <c r="EO1114" s="276"/>
      <c r="EP1114" s="276"/>
      <c r="EQ1114" s="276"/>
      <c r="ER1114" s="276"/>
      <c r="ES1114" s="276"/>
      <c r="ET1114" s="276"/>
    </row>
    <row r="1115" spans="41:150" x14ac:dyDescent="0.25">
      <c r="AO1115" s="276"/>
      <c r="AP1115" s="276"/>
      <c r="BS1115" s="276"/>
      <c r="BT1115" s="277"/>
      <c r="BU1115" s="276"/>
      <c r="BV1115" s="277"/>
      <c r="BW1115" s="276"/>
      <c r="BX1115" s="277"/>
      <c r="BY1115" s="276"/>
      <c r="BZ1115" s="276"/>
      <c r="CA1115" s="277"/>
      <c r="CB1115" s="276"/>
      <c r="CC1115" s="276"/>
      <c r="CD1115" s="276"/>
      <c r="CE1115" s="276"/>
      <c r="CF1115" s="276"/>
      <c r="CG1115" s="276"/>
      <c r="CH1115" s="276"/>
      <c r="CI1115" s="277"/>
      <c r="CJ1115" s="276"/>
      <c r="CK1115" s="277"/>
      <c r="CL1115" s="276"/>
      <c r="CM1115" s="277"/>
      <c r="CN1115" s="276"/>
      <c r="CO1115" s="277"/>
      <c r="CP1115" s="276"/>
      <c r="CQ1115" s="277"/>
      <c r="CR1115" s="276"/>
      <c r="CS1115" s="276"/>
      <c r="CT1115" s="277"/>
      <c r="CU1115" s="276"/>
      <c r="CV1115" s="276"/>
      <c r="CW1115" s="277"/>
      <c r="CX1115" s="276"/>
      <c r="CY1115" s="276"/>
      <c r="CZ1115" s="276"/>
      <c r="DA1115" s="276"/>
      <c r="DB1115" s="277"/>
      <c r="DC1115" s="276"/>
      <c r="DD1115" s="276"/>
      <c r="DE1115" s="277"/>
      <c r="DF1115" s="276"/>
      <c r="DG1115" s="276"/>
      <c r="DH1115" s="277"/>
      <c r="DI1115" s="276"/>
      <c r="DJ1115" s="276"/>
      <c r="DK1115" s="276"/>
      <c r="DL1115" s="276"/>
      <c r="DM1115" s="277"/>
      <c r="DN1115" s="276"/>
      <c r="DO1115" s="276"/>
      <c r="DP1115" s="277"/>
      <c r="DQ1115" s="276"/>
      <c r="DR1115" s="276"/>
      <c r="DS1115" s="276"/>
      <c r="DT1115" s="276"/>
      <c r="DU1115" s="276"/>
      <c r="DV1115" s="276"/>
      <c r="DW1115" s="276"/>
      <c r="DX1115" s="276"/>
      <c r="DY1115" s="276"/>
      <c r="DZ1115" s="276"/>
      <c r="EA1115" s="276"/>
      <c r="EB1115" s="276"/>
      <c r="EC1115" s="276"/>
      <c r="ED1115" s="276"/>
      <c r="EE1115" s="276"/>
      <c r="EF1115" s="276"/>
      <c r="EG1115" s="276"/>
      <c r="EH1115" s="276"/>
      <c r="EI1115" s="276"/>
      <c r="EJ1115" s="276"/>
      <c r="EK1115" s="276"/>
      <c r="EL1115" s="276"/>
      <c r="EM1115" s="276"/>
      <c r="EN1115" s="276"/>
      <c r="EO1115" s="276"/>
      <c r="EP1115" s="276"/>
      <c r="EQ1115" s="276"/>
      <c r="ER1115" s="276"/>
      <c r="ES1115" s="276"/>
      <c r="ET1115" s="276"/>
    </row>
    <row r="1116" spans="41:150" x14ac:dyDescent="0.25">
      <c r="AO1116" s="276"/>
      <c r="AP1116" s="276"/>
      <c r="BS1116" s="276"/>
      <c r="BT1116" s="277"/>
      <c r="BU1116" s="276"/>
      <c r="BV1116" s="277"/>
      <c r="BW1116" s="276"/>
      <c r="BX1116" s="277"/>
      <c r="BY1116" s="276"/>
      <c r="BZ1116" s="276"/>
      <c r="CA1116" s="277"/>
      <c r="CB1116" s="276"/>
      <c r="CC1116" s="276"/>
      <c r="CD1116" s="276"/>
      <c r="CE1116" s="276"/>
      <c r="CF1116" s="276"/>
      <c r="CG1116" s="276"/>
      <c r="CH1116" s="276"/>
      <c r="CI1116" s="277"/>
      <c r="CJ1116" s="276"/>
      <c r="CK1116" s="277"/>
      <c r="CL1116" s="276"/>
      <c r="CM1116" s="277"/>
      <c r="CN1116" s="276"/>
      <c r="CO1116" s="277"/>
      <c r="CP1116" s="276"/>
      <c r="CQ1116" s="277"/>
      <c r="CR1116" s="276"/>
      <c r="CS1116" s="276"/>
      <c r="CT1116" s="277"/>
      <c r="CU1116" s="276"/>
      <c r="CV1116" s="276"/>
      <c r="CW1116" s="277"/>
      <c r="CX1116" s="276"/>
      <c r="CY1116" s="276"/>
      <c r="CZ1116" s="276"/>
      <c r="DA1116" s="276"/>
      <c r="DB1116" s="277"/>
      <c r="DC1116" s="276"/>
      <c r="DD1116" s="276"/>
      <c r="DE1116" s="277"/>
      <c r="DF1116" s="276"/>
      <c r="DG1116" s="276"/>
      <c r="DH1116" s="277"/>
      <c r="DI1116" s="276"/>
      <c r="DJ1116" s="276"/>
      <c r="DK1116" s="276"/>
      <c r="DL1116" s="276"/>
      <c r="DM1116" s="277"/>
      <c r="DN1116" s="276"/>
      <c r="DO1116" s="276"/>
      <c r="DP1116" s="277"/>
      <c r="DQ1116" s="276"/>
      <c r="DR1116" s="276"/>
      <c r="DS1116" s="276"/>
      <c r="DT1116" s="276"/>
      <c r="DU1116" s="276"/>
      <c r="DV1116" s="276"/>
      <c r="DW1116" s="276"/>
      <c r="DX1116" s="276"/>
      <c r="DY1116" s="276"/>
      <c r="DZ1116" s="276"/>
      <c r="EA1116" s="276"/>
      <c r="EB1116" s="276"/>
      <c r="EC1116" s="276"/>
      <c r="ED1116" s="276"/>
      <c r="EE1116" s="276"/>
      <c r="EF1116" s="276"/>
      <c r="EG1116" s="276"/>
      <c r="EH1116" s="276"/>
      <c r="EI1116" s="276"/>
      <c r="EJ1116" s="276"/>
      <c r="EK1116" s="276"/>
      <c r="EL1116" s="276"/>
      <c r="EM1116" s="276"/>
      <c r="EN1116" s="276"/>
      <c r="EO1116" s="276"/>
      <c r="EP1116" s="276"/>
      <c r="EQ1116" s="276"/>
      <c r="ER1116" s="276"/>
      <c r="ES1116" s="276"/>
      <c r="ET1116" s="276"/>
    </row>
    <row r="1117" spans="41:150" x14ac:dyDescent="0.25">
      <c r="AO1117" s="276"/>
      <c r="AP1117" s="276"/>
      <c r="BS1117" s="276"/>
      <c r="BT1117" s="277"/>
      <c r="BU1117" s="276"/>
      <c r="BV1117" s="277"/>
      <c r="BW1117" s="276"/>
      <c r="BX1117" s="277"/>
      <c r="BY1117" s="276"/>
      <c r="BZ1117" s="276"/>
      <c r="CA1117" s="277"/>
      <c r="CB1117" s="276"/>
      <c r="CC1117" s="276"/>
      <c r="CD1117" s="276"/>
      <c r="CE1117" s="276"/>
      <c r="CF1117" s="276"/>
      <c r="CG1117" s="276"/>
      <c r="CH1117" s="276"/>
      <c r="CI1117" s="277"/>
      <c r="CJ1117" s="276"/>
      <c r="CK1117" s="277"/>
      <c r="CL1117" s="276"/>
      <c r="CM1117" s="277"/>
      <c r="CN1117" s="276"/>
      <c r="CO1117" s="277"/>
      <c r="CP1117" s="276"/>
      <c r="CQ1117" s="277"/>
      <c r="CR1117" s="276"/>
      <c r="CS1117" s="276"/>
      <c r="CT1117" s="277"/>
      <c r="CU1117" s="276"/>
      <c r="CV1117" s="276"/>
      <c r="CW1117" s="277"/>
      <c r="CX1117" s="276"/>
      <c r="CY1117" s="276"/>
      <c r="CZ1117" s="276"/>
      <c r="DA1117" s="276"/>
      <c r="DB1117" s="277"/>
      <c r="DC1117" s="276"/>
      <c r="DD1117" s="276"/>
      <c r="DE1117" s="277"/>
      <c r="DF1117" s="276"/>
      <c r="DG1117" s="276"/>
      <c r="DH1117" s="277"/>
      <c r="DI1117" s="276"/>
      <c r="DJ1117" s="276"/>
      <c r="DK1117" s="276"/>
      <c r="DL1117" s="276"/>
      <c r="DM1117" s="277"/>
      <c r="DN1117" s="276"/>
      <c r="DO1117" s="276"/>
      <c r="DP1117" s="277"/>
      <c r="DQ1117" s="276"/>
      <c r="DR1117" s="276"/>
      <c r="DS1117" s="276"/>
      <c r="DT1117" s="276"/>
      <c r="DU1117" s="276"/>
      <c r="DV1117" s="276"/>
      <c r="DW1117" s="276"/>
      <c r="DX1117" s="276"/>
      <c r="DY1117" s="276"/>
      <c r="DZ1117" s="276"/>
      <c r="EA1117" s="276"/>
      <c r="EB1117" s="276"/>
      <c r="EC1117" s="276"/>
      <c r="ED1117" s="276"/>
      <c r="EE1117" s="276"/>
      <c r="EF1117" s="276"/>
      <c r="EG1117" s="276"/>
      <c r="EH1117" s="276"/>
      <c r="EI1117" s="276"/>
      <c r="EJ1117" s="276"/>
      <c r="EK1117" s="276"/>
      <c r="EL1117" s="276"/>
      <c r="EM1117" s="276"/>
      <c r="EN1117" s="276"/>
      <c r="EO1117" s="276"/>
      <c r="EP1117" s="276"/>
      <c r="EQ1117" s="276"/>
      <c r="ER1117" s="276"/>
      <c r="ES1117" s="276"/>
      <c r="ET1117" s="276"/>
    </row>
    <row r="1118" spans="41:150" x14ac:dyDescent="0.25">
      <c r="AO1118" s="276"/>
      <c r="AP1118" s="276"/>
      <c r="BS1118" s="276"/>
      <c r="BT1118" s="277"/>
      <c r="BU1118" s="276"/>
      <c r="BV1118" s="277"/>
      <c r="BW1118" s="276"/>
      <c r="BX1118" s="277"/>
      <c r="BY1118" s="276"/>
      <c r="BZ1118" s="276"/>
      <c r="CA1118" s="277"/>
      <c r="CB1118" s="276"/>
      <c r="CC1118" s="276"/>
      <c r="CD1118" s="276"/>
      <c r="CE1118" s="276"/>
      <c r="CF1118" s="276"/>
      <c r="CG1118" s="276"/>
      <c r="CH1118" s="276"/>
      <c r="CI1118" s="277"/>
      <c r="CJ1118" s="276"/>
      <c r="CK1118" s="277"/>
      <c r="CL1118" s="276"/>
      <c r="CM1118" s="277"/>
      <c r="CN1118" s="276"/>
      <c r="CO1118" s="277"/>
      <c r="CP1118" s="276"/>
      <c r="CQ1118" s="277"/>
      <c r="CR1118" s="276"/>
      <c r="CS1118" s="276"/>
      <c r="CT1118" s="277"/>
      <c r="CU1118" s="276"/>
      <c r="CV1118" s="276"/>
      <c r="CW1118" s="277"/>
      <c r="CX1118" s="276"/>
      <c r="CY1118" s="276"/>
      <c r="CZ1118" s="276"/>
      <c r="DA1118" s="276"/>
      <c r="DB1118" s="277"/>
      <c r="DC1118" s="276"/>
      <c r="DD1118" s="276"/>
      <c r="DE1118" s="277"/>
      <c r="DF1118" s="276"/>
      <c r="DG1118" s="276"/>
      <c r="DH1118" s="277"/>
      <c r="DI1118" s="276"/>
      <c r="DJ1118" s="276"/>
      <c r="DK1118" s="276"/>
      <c r="DL1118" s="276"/>
      <c r="DM1118" s="277"/>
      <c r="DN1118" s="276"/>
      <c r="DO1118" s="276"/>
      <c r="DP1118" s="277"/>
      <c r="DQ1118" s="276"/>
      <c r="DR1118" s="276"/>
      <c r="DS1118" s="276"/>
      <c r="DT1118" s="276"/>
      <c r="DU1118" s="276"/>
      <c r="DV1118" s="276"/>
      <c r="DW1118" s="276"/>
      <c r="DX1118" s="276"/>
      <c r="DY1118" s="276"/>
      <c r="DZ1118" s="276"/>
      <c r="EA1118" s="276"/>
      <c r="EB1118" s="276"/>
      <c r="EC1118" s="276"/>
      <c r="ED1118" s="276"/>
      <c r="EE1118" s="276"/>
      <c r="EF1118" s="276"/>
      <c r="EG1118" s="276"/>
      <c r="EH1118" s="276"/>
      <c r="EI1118" s="276"/>
      <c r="EJ1118" s="276"/>
      <c r="EK1118" s="276"/>
      <c r="EL1118" s="276"/>
      <c r="EM1118" s="276"/>
      <c r="EN1118" s="276"/>
      <c r="EO1118" s="276"/>
      <c r="EP1118" s="276"/>
      <c r="EQ1118" s="276"/>
      <c r="ER1118" s="276"/>
      <c r="ES1118" s="276"/>
      <c r="ET1118" s="276"/>
    </row>
    <row r="1119" spans="41:150" x14ac:dyDescent="0.25">
      <c r="AO1119" s="276"/>
      <c r="AP1119" s="276"/>
      <c r="BS1119" s="276"/>
      <c r="BT1119" s="277"/>
      <c r="BU1119" s="276"/>
      <c r="BV1119" s="277"/>
      <c r="BW1119" s="276"/>
      <c r="BX1119" s="277"/>
      <c r="BY1119" s="276"/>
      <c r="BZ1119" s="276"/>
      <c r="CA1119" s="277"/>
      <c r="CB1119" s="276"/>
      <c r="CC1119" s="276"/>
      <c r="CD1119" s="276"/>
      <c r="CE1119" s="276"/>
      <c r="CF1119" s="276"/>
      <c r="CG1119" s="276"/>
      <c r="CH1119" s="276"/>
      <c r="CI1119" s="277"/>
      <c r="CJ1119" s="276"/>
      <c r="CK1119" s="277"/>
      <c r="CL1119" s="276"/>
      <c r="CM1119" s="277"/>
      <c r="CN1119" s="276"/>
      <c r="CO1119" s="277"/>
      <c r="CP1119" s="276"/>
      <c r="CQ1119" s="277"/>
      <c r="CR1119" s="276"/>
      <c r="CS1119" s="276"/>
      <c r="CT1119" s="277"/>
      <c r="CU1119" s="276"/>
      <c r="CV1119" s="276"/>
      <c r="CW1119" s="277"/>
      <c r="CX1119" s="276"/>
      <c r="CY1119" s="276"/>
      <c r="CZ1119" s="276"/>
      <c r="DA1119" s="276"/>
      <c r="DB1119" s="277"/>
      <c r="DC1119" s="276"/>
      <c r="DD1119" s="276"/>
      <c r="DE1119" s="277"/>
      <c r="DF1119" s="276"/>
      <c r="DG1119" s="276"/>
      <c r="DH1119" s="277"/>
      <c r="DI1119" s="276"/>
      <c r="DJ1119" s="276"/>
      <c r="DK1119" s="276"/>
      <c r="DL1119" s="276"/>
      <c r="DM1119" s="277"/>
      <c r="DN1119" s="276"/>
      <c r="DO1119" s="276"/>
      <c r="DP1119" s="277"/>
      <c r="DQ1119" s="276"/>
      <c r="DR1119" s="276"/>
      <c r="DS1119" s="276"/>
      <c r="DT1119" s="276"/>
      <c r="DU1119" s="276"/>
      <c r="DV1119" s="276"/>
      <c r="DW1119" s="276"/>
      <c r="DX1119" s="276"/>
      <c r="DY1119" s="276"/>
      <c r="DZ1119" s="276"/>
      <c r="EA1119" s="276"/>
      <c r="EB1119" s="276"/>
      <c r="EC1119" s="276"/>
      <c r="ED1119" s="276"/>
      <c r="EE1119" s="276"/>
      <c r="EF1119" s="276"/>
      <c r="EG1119" s="276"/>
      <c r="EH1119" s="276"/>
      <c r="EI1119" s="276"/>
      <c r="EJ1119" s="276"/>
      <c r="EK1119" s="276"/>
      <c r="EL1119" s="276"/>
      <c r="EM1119" s="276"/>
      <c r="EN1119" s="276"/>
      <c r="EO1119" s="276"/>
      <c r="EP1119" s="276"/>
      <c r="EQ1119" s="276"/>
      <c r="ER1119" s="276"/>
      <c r="ES1119" s="276"/>
      <c r="ET1119" s="276"/>
    </row>
    <row r="1120" spans="41:150" x14ac:dyDescent="0.25">
      <c r="AO1120" s="276"/>
      <c r="AP1120" s="276"/>
      <c r="BS1120" s="276"/>
      <c r="BT1120" s="277"/>
      <c r="BU1120" s="276"/>
      <c r="BV1120" s="277"/>
      <c r="BW1120" s="276"/>
      <c r="BX1120" s="277"/>
      <c r="BY1120" s="276"/>
      <c r="BZ1120" s="276"/>
      <c r="CA1120" s="277"/>
      <c r="CB1120" s="276"/>
      <c r="CC1120" s="276"/>
      <c r="CD1120" s="276"/>
      <c r="CE1120" s="276"/>
      <c r="CF1120" s="276"/>
      <c r="CG1120" s="276"/>
      <c r="CH1120" s="276"/>
      <c r="CI1120" s="277"/>
      <c r="CJ1120" s="276"/>
      <c r="CK1120" s="277"/>
      <c r="CL1120" s="276"/>
      <c r="CM1120" s="277"/>
      <c r="CN1120" s="276"/>
      <c r="CO1120" s="277"/>
      <c r="CP1120" s="276"/>
      <c r="CQ1120" s="277"/>
      <c r="CR1120" s="276"/>
      <c r="CS1120" s="276"/>
      <c r="CT1120" s="277"/>
      <c r="CU1120" s="276"/>
      <c r="CV1120" s="276"/>
      <c r="CW1120" s="277"/>
      <c r="CX1120" s="276"/>
      <c r="CY1120" s="276"/>
      <c r="CZ1120" s="276"/>
      <c r="DA1120" s="276"/>
      <c r="DB1120" s="277"/>
      <c r="DC1120" s="276"/>
      <c r="DD1120" s="276"/>
      <c r="DE1120" s="277"/>
      <c r="DF1120" s="276"/>
      <c r="DG1120" s="276"/>
      <c r="DH1120" s="277"/>
      <c r="DI1120" s="276"/>
      <c r="DJ1120" s="276"/>
      <c r="DK1120" s="276"/>
      <c r="DL1120" s="276"/>
      <c r="DM1120" s="277"/>
      <c r="DN1120" s="276"/>
      <c r="DO1120" s="276"/>
      <c r="DP1120" s="277"/>
      <c r="DQ1120" s="276"/>
      <c r="DR1120" s="276"/>
      <c r="DS1120" s="276"/>
      <c r="DT1120" s="276"/>
      <c r="DU1120" s="276"/>
      <c r="DV1120" s="276"/>
      <c r="DW1120" s="276"/>
      <c r="DX1120" s="276"/>
      <c r="DY1120" s="276"/>
      <c r="DZ1120" s="276"/>
      <c r="EA1120" s="276"/>
      <c r="EB1120" s="276"/>
      <c r="EC1120" s="276"/>
      <c r="ED1120" s="276"/>
      <c r="EE1120" s="276"/>
      <c r="EF1120" s="276"/>
      <c r="EG1120" s="276"/>
      <c r="EH1120" s="276"/>
      <c r="EI1120" s="276"/>
      <c r="EJ1120" s="276"/>
      <c r="EK1120" s="276"/>
      <c r="EL1120" s="276"/>
      <c r="EM1120" s="276"/>
      <c r="EN1120" s="276"/>
      <c r="EO1120" s="276"/>
      <c r="EP1120" s="276"/>
      <c r="EQ1120" s="276"/>
      <c r="ER1120" s="276"/>
      <c r="ES1120" s="276"/>
      <c r="ET1120" s="276"/>
    </row>
    <row r="1121" spans="41:150" x14ac:dyDescent="0.25">
      <c r="AO1121" s="276"/>
      <c r="AP1121" s="276"/>
      <c r="BS1121" s="276"/>
      <c r="BT1121" s="277"/>
      <c r="BU1121" s="276"/>
      <c r="BV1121" s="277"/>
      <c r="BW1121" s="276"/>
      <c r="BX1121" s="277"/>
      <c r="BY1121" s="276"/>
      <c r="BZ1121" s="276"/>
      <c r="CA1121" s="277"/>
      <c r="CB1121" s="276"/>
      <c r="CC1121" s="276"/>
      <c r="CD1121" s="276"/>
      <c r="CE1121" s="276"/>
      <c r="CF1121" s="276"/>
      <c r="CG1121" s="276"/>
      <c r="CH1121" s="276"/>
      <c r="CI1121" s="277"/>
      <c r="CJ1121" s="276"/>
      <c r="CK1121" s="277"/>
      <c r="CL1121" s="276"/>
      <c r="CM1121" s="277"/>
      <c r="CN1121" s="276"/>
      <c r="CO1121" s="277"/>
      <c r="CP1121" s="276"/>
      <c r="CQ1121" s="277"/>
      <c r="CR1121" s="276"/>
      <c r="CS1121" s="276"/>
      <c r="CT1121" s="277"/>
      <c r="CU1121" s="276"/>
      <c r="CV1121" s="276"/>
      <c r="CW1121" s="277"/>
      <c r="CX1121" s="276"/>
      <c r="CY1121" s="276"/>
      <c r="CZ1121" s="276"/>
      <c r="DA1121" s="276"/>
      <c r="DB1121" s="277"/>
      <c r="DC1121" s="276"/>
      <c r="DD1121" s="276"/>
      <c r="DE1121" s="277"/>
      <c r="DF1121" s="276"/>
      <c r="DG1121" s="276"/>
      <c r="DH1121" s="277"/>
      <c r="DI1121" s="276"/>
      <c r="DJ1121" s="276"/>
      <c r="DK1121" s="276"/>
      <c r="DL1121" s="276"/>
      <c r="DM1121" s="277"/>
      <c r="DN1121" s="276"/>
      <c r="DO1121" s="276"/>
      <c r="DP1121" s="277"/>
      <c r="DQ1121" s="276"/>
      <c r="DR1121" s="276"/>
      <c r="DS1121" s="276"/>
      <c r="DT1121" s="276"/>
      <c r="DU1121" s="276"/>
      <c r="DV1121" s="276"/>
      <c r="DW1121" s="276"/>
      <c r="DX1121" s="276"/>
      <c r="DY1121" s="276"/>
      <c r="DZ1121" s="276"/>
      <c r="EA1121" s="276"/>
      <c r="EB1121" s="276"/>
      <c r="EC1121" s="276"/>
      <c r="ED1121" s="276"/>
      <c r="EE1121" s="276"/>
      <c r="EF1121" s="276"/>
      <c r="EG1121" s="276"/>
      <c r="EH1121" s="276"/>
      <c r="EI1121" s="276"/>
      <c r="EJ1121" s="276"/>
      <c r="EK1121" s="276"/>
      <c r="EL1121" s="276"/>
      <c r="EM1121" s="276"/>
      <c r="EN1121" s="276"/>
      <c r="EO1121" s="276"/>
      <c r="EP1121" s="276"/>
      <c r="EQ1121" s="276"/>
      <c r="ER1121" s="276"/>
      <c r="ES1121" s="276"/>
      <c r="ET1121" s="276"/>
    </row>
    <row r="1122" spans="41:150" x14ac:dyDescent="0.25">
      <c r="AO1122" s="276"/>
      <c r="AP1122" s="276"/>
      <c r="BS1122" s="276"/>
      <c r="BT1122" s="277"/>
      <c r="BU1122" s="276"/>
      <c r="BV1122" s="277"/>
      <c r="BW1122" s="276"/>
      <c r="BX1122" s="277"/>
      <c r="BY1122" s="276"/>
      <c r="BZ1122" s="276"/>
      <c r="CA1122" s="277"/>
      <c r="CB1122" s="276"/>
      <c r="CC1122" s="276"/>
      <c r="CD1122" s="276"/>
      <c r="CE1122" s="276"/>
      <c r="CF1122" s="276"/>
      <c r="CG1122" s="276"/>
      <c r="CH1122" s="276"/>
      <c r="CI1122" s="277"/>
      <c r="CJ1122" s="276"/>
      <c r="CK1122" s="277"/>
      <c r="CL1122" s="276"/>
      <c r="CM1122" s="277"/>
      <c r="CN1122" s="276"/>
      <c r="CO1122" s="277"/>
      <c r="CP1122" s="276"/>
      <c r="CQ1122" s="277"/>
      <c r="CR1122" s="276"/>
      <c r="CS1122" s="276"/>
      <c r="CT1122" s="277"/>
      <c r="CU1122" s="276"/>
      <c r="CV1122" s="276"/>
      <c r="CW1122" s="277"/>
      <c r="CX1122" s="276"/>
      <c r="CY1122" s="276"/>
      <c r="CZ1122" s="276"/>
      <c r="DA1122" s="276"/>
      <c r="DB1122" s="277"/>
      <c r="DC1122" s="276"/>
      <c r="DD1122" s="276"/>
      <c r="DE1122" s="277"/>
      <c r="DF1122" s="276"/>
      <c r="DG1122" s="276"/>
      <c r="DH1122" s="277"/>
      <c r="DI1122" s="276"/>
      <c r="DJ1122" s="276"/>
      <c r="DK1122" s="276"/>
      <c r="DL1122" s="276"/>
      <c r="DM1122" s="277"/>
      <c r="DN1122" s="276"/>
      <c r="DO1122" s="276"/>
      <c r="DP1122" s="277"/>
      <c r="DQ1122" s="276"/>
      <c r="DR1122" s="276"/>
      <c r="DS1122" s="276"/>
      <c r="DT1122" s="276"/>
      <c r="DU1122" s="276"/>
      <c r="DV1122" s="276"/>
      <c r="DW1122" s="276"/>
      <c r="DX1122" s="276"/>
      <c r="DY1122" s="276"/>
      <c r="DZ1122" s="276"/>
      <c r="EA1122" s="276"/>
      <c r="EB1122" s="276"/>
      <c r="EC1122" s="276"/>
      <c r="ED1122" s="276"/>
      <c r="EE1122" s="276"/>
      <c r="EF1122" s="276"/>
      <c r="EG1122" s="276"/>
      <c r="EH1122" s="276"/>
      <c r="EI1122" s="276"/>
      <c r="EJ1122" s="276"/>
      <c r="EK1122" s="276"/>
      <c r="EL1122" s="276"/>
      <c r="EM1122" s="276"/>
      <c r="EN1122" s="276"/>
      <c r="EO1122" s="276"/>
      <c r="EP1122" s="276"/>
      <c r="EQ1122" s="276"/>
      <c r="ER1122" s="276"/>
      <c r="ES1122" s="276"/>
      <c r="ET1122" s="276"/>
    </row>
    <row r="1123" spans="41:150" x14ac:dyDescent="0.25">
      <c r="AO1123" s="276"/>
      <c r="AP1123" s="276"/>
      <c r="BS1123" s="276"/>
      <c r="BT1123" s="277"/>
      <c r="BU1123" s="276"/>
      <c r="BV1123" s="277"/>
      <c r="BW1123" s="276"/>
      <c r="BX1123" s="277"/>
      <c r="BY1123" s="276"/>
      <c r="BZ1123" s="276"/>
      <c r="CA1123" s="277"/>
      <c r="CB1123" s="276"/>
      <c r="CC1123" s="276"/>
      <c r="CD1123" s="276"/>
      <c r="CE1123" s="276"/>
      <c r="CF1123" s="276"/>
      <c r="CG1123" s="276"/>
      <c r="CH1123" s="276"/>
      <c r="CI1123" s="277"/>
      <c r="CJ1123" s="276"/>
      <c r="CK1123" s="277"/>
      <c r="CL1123" s="276"/>
      <c r="CM1123" s="277"/>
      <c r="CN1123" s="276"/>
      <c r="CO1123" s="277"/>
      <c r="CP1123" s="276"/>
      <c r="CQ1123" s="277"/>
      <c r="CR1123" s="276"/>
      <c r="CS1123" s="276"/>
      <c r="CT1123" s="277"/>
      <c r="CU1123" s="276"/>
      <c r="CV1123" s="276"/>
      <c r="CW1123" s="277"/>
      <c r="CX1123" s="276"/>
      <c r="CY1123" s="276"/>
      <c r="CZ1123" s="276"/>
      <c r="DA1123" s="276"/>
      <c r="DB1123" s="277"/>
      <c r="DC1123" s="276"/>
      <c r="DD1123" s="276"/>
      <c r="DE1123" s="277"/>
      <c r="DF1123" s="276"/>
      <c r="DG1123" s="276"/>
      <c r="DH1123" s="277"/>
      <c r="DI1123" s="276"/>
      <c r="DJ1123" s="276"/>
      <c r="DK1123" s="276"/>
      <c r="DL1123" s="276"/>
      <c r="DM1123" s="277"/>
      <c r="DN1123" s="276"/>
      <c r="DO1123" s="276"/>
      <c r="DP1123" s="277"/>
      <c r="DQ1123" s="276"/>
      <c r="DR1123" s="276"/>
      <c r="DS1123" s="276"/>
      <c r="DT1123" s="276"/>
      <c r="DU1123" s="276"/>
      <c r="DV1123" s="276"/>
      <c r="DW1123" s="276"/>
      <c r="DX1123" s="276"/>
      <c r="DY1123" s="276"/>
      <c r="DZ1123" s="276"/>
      <c r="EA1123" s="276"/>
      <c r="EB1123" s="276"/>
      <c r="EC1123" s="276"/>
      <c r="ED1123" s="276"/>
      <c r="EE1123" s="276"/>
      <c r="EF1123" s="276"/>
      <c r="EG1123" s="276"/>
      <c r="EH1123" s="276"/>
      <c r="EI1123" s="276"/>
      <c r="EJ1123" s="276"/>
      <c r="EK1123" s="276"/>
      <c r="EL1123" s="276"/>
      <c r="EM1123" s="276"/>
      <c r="EN1123" s="276"/>
      <c r="EO1123" s="276"/>
      <c r="EP1123" s="276"/>
      <c r="EQ1123" s="276"/>
      <c r="ER1123" s="276"/>
      <c r="ES1123" s="276"/>
      <c r="ET1123" s="276"/>
    </row>
    <row r="1124" spans="41:150" x14ac:dyDescent="0.25">
      <c r="AO1124" s="276"/>
      <c r="AP1124" s="276"/>
      <c r="BS1124" s="276"/>
      <c r="BT1124" s="277"/>
      <c r="BU1124" s="276"/>
      <c r="BV1124" s="277"/>
      <c r="BW1124" s="276"/>
      <c r="BX1124" s="277"/>
      <c r="BY1124" s="276"/>
      <c r="BZ1124" s="276"/>
      <c r="CA1124" s="277"/>
      <c r="CB1124" s="276"/>
      <c r="CC1124" s="276"/>
      <c r="CD1124" s="276"/>
      <c r="CE1124" s="276"/>
      <c r="CF1124" s="276"/>
      <c r="CG1124" s="276"/>
      <c r="CH1124" s="276"/>
      <c r="CI1124" s="277"/>
      <c r="CJ1124" s="276"/>
      <c r="CK1124" s="277"/>
      <c r="CL1124" s="276"/>
      <c r="CM1124" s="277"/>
      <c r="CN1124" s="276"/>
      <c r="CO1124" s="277"/>
      <c r="CP1124" s="276"/>
      <c r="CQ1124" s="277"/>
      <c r="CR1124" s="276"/>
      <c r="CS1124" s="276"/>
      <c r="CT1124" s="277"/>
      <c r="CU1124" s="276"/>
      <c r="CV1124" s="276"/>
      <c r="CW1124" s="277"/>
      <c r="CX1124" s="276"/>
      <c r="CY1124" s="276"/>
      <c r="CZ1124" s="276"/>
      <c r="DA1124" s="276"/>
      <c r="DB1124" s="277"/>
      <c r="DC1124" s="276"/>
      <c r="DD1124" s="276"/>
      <c r="DE1124" s="277"/>
      <c r="DF1124" s="276"/>
      <c r="DG1124" s="276"/>
      <c r="DH1124" s="277"/>
      <c r="DI1124" s="276"/>
      <c r="DJ1124" s="276"/>
      <c r="DK1124" s="276"/>
      <c r="DL1124" s="276"/>
      <c r="DM1124" s="277"/>
      <c r="DN1124" s="276"/>
      <c r="DO1124" s="276"/>
      <c r="DP1124" s="277"/>
      <c r="DQ1124" s="276"/>
      <c r="DR1124" s="276"/>
      <c r="DS1124" s="276"/>
      <c r="DT1124" s="276"/>
      <c r="DU1124" s="276"/>
      <c r="DV1124" s="276"/>
      <c r="DW1124" s="276"/>
      <c r="DX1124" s="276"/>
      <c r="DY1124" s="276"/>
      <c r="DZ1124" s="276"/>
      <c r="EA1124" s="276"/>
      <c r="EB1124" s="276"/>
      <c r="EC1124" s="276"/>
      <c r="ED1124" s="276"/>
      <c r="EE1124" s="276"/>
      <c r="EF1124" s="276"/>
      <c r="EG1124" s="276"/>
      <c r="EH1124" s="276"/>
      <c r="EI1124" s="276"/>
      <c r="EJ1124" s="276"/>
      <c r="EK1124" s="276"/>
      <c r="EL1124" s="276"/>
      <c r="EM1124" s="276"/>
      <c r="EN1124" s="276"/>
      <c r="EO1124" s="276"/>
      <c r="EP1124" s="276"/>
      <c r="EQ1124" s="276"/>
      <c r="ER1124" s="276"/>
      <c r="ES1124" s="276"/>
      <c r="ET1124" s="276"/>
    </row>
    <row r="1125" spans="41:150" x14ac:dyDescent="0.25">
      <c r="AO1125" s="276"/>
      <c r="AP1125" s="276"/>
      <c r="BS1125" s="276"/>
      <c r="BT1125" s="277"/>
      <c r="BU1125" s="276"/>
      <c r="BV1125" s="277"/>
      <c r="BW1125" s="276"/>
      <c r="BX1125" s="277"/>
      <c r="BY1125" s="276"/>
      <c r="BZ1125" s="276"/>
      <c r="CA1125" s="277"/>
      <c r="CB1125" s="276"/>
      <c r="CC1125" s="276"/>
      <c r="CD1125" s="276"/>
      <c r="CE1125" s="276"/>
      <c r="CF1125" s="276"/>
      <c r="CG1125" s="276"/>
      <c r="CH1125" s="276"/>
      <c r="CI1125" s="277"/>
      <c r="CJ1125" s="276"/>
      <c r="CK1125" s="277"/>
      <c r="CL1125" s="276"/>
      <c r="CM1125" s="277"/>
      <c r="CN1125" s="276"/>
      <c r="CO1125" s="277"/>
      <c r="CP1125" s="276"/>
      <c r="CQ1125" s="277"/>
      <c r="CR1125" s="276"/>
      <c r="CS1125" s="276"/>
      <c r="CT1125" s="277"/>
      <c r="CU1125" s="276"/>
      <c r="CV1125" s="276"/>
      <c r="CW1125" s="277"/>
      <c r="CX1125" s="276"/>
      <c r="CY1125" s="276"/>
      <c r="CZ1125" s="276"/>
      <c r="DA1125" s="276"/>
      <c r="DB1125" s="277"/>
      <c r="DC1125" s="276"/>
      <c r="DD1125" s="276"/>
      <c r="DE1125" s="277"/>
      <c r="DF1125" s="276"/>
      <c r="DG1125" s="276"/>
      <c r="DH1125" s="277"/>
      <c r="DI1125" s="276"/>
      <c r="DJ1125" s="276"/>
      <c r="DK1125" s="276"/>
      <c r="DL1125" s="276"/>
      <c r="DM1125" s="277"/>
      <c r="DN1125" s="276"/>
      <c r="DO1125" s="276"/>
      <c r="DP1125" s="277"/>
      <c r="DQ1125" s="276"/>
      <c r="DR1125" s="276"/>
      <c r="DS1125" s="276"/>
      <c r="DT1125" s="276"/>
      <c r="DU1125" s="276"/>
      <c r="DV1125" s="276"/>
      <c r="DW1125" s="276"/>
      <c r="DX1125" s="276"/>
      <c r="DY1125" s="276"/>
      <c r="DZ1125" s="276"/>
      <c r="EA1125" s="276"/>
      <c r="EB1125" s="276"/>
      <c r="EC1125" s="276"/>
      <c r="ED1125" s="276"/>
      <c r="EE1125" s="276"/>
      <c r="EF1125" s="276"/>
      <c r="EG1125" s="276"/>
      <c r="EH1125" s="276"/>
      <c r="EI1125" s="276"/>
      <c r="EJ1125" s="276"/>
      <c r="EK1125" s="276"/>
      <c r="EL1125" s="276"/>
      <c r="EM1125" s="276"/>
      <c r="EN1125" s="276"/>
      <c r="EO1125" s="276"/>
      <c r="EP1125" s="276"/>
      <c r="EQ1125" s="276"/>
      <c r="ER1125" s="276"/>
      <c r="ES1125" s="276"/>
      <c r="ET1125" s="276"/>
    </row>
    <row r="1126" spans="41:150" x14ac:dyDescent="0.25">
      <c r="AO1126" s="276"/>
      <c r="AP1126" s="276"/>
      <c r="BS1126" s="276"/>
      <c r="BT1126" s="277"/>
      <c r="BU1126" s="276"/>
      <c r="BV1126" s="277"/>
      <c r="BW1126" s="276"/>
      <c r="BX1126" s="277"/>
      <c r="BY1126" s="276"/>
      <c r="BZ1126" s="276"/>
      <c r="CA1126" s="277"/>
      <c r="CB1126" s="276"/>
      <c r="CC1126" s="276"/>
      <c r="CD1126" s="276"/>
      <c r="CE1126" s="276"/>
      <c r="CF1126" s="276"/>
      <c r="CG1126" s="276"/>
      <c r="CH1126" s="276"/>
      <c r="CI1126" s="277"/>
      <c r="CJ1126" s="276"/>
      <c r="CK1126" s="277"/>
      <c r="CL1126" s="276"/>
      <c r="CM1126" s="277"/>
      <c r="CN1126" s="276"/>
      <c r="CO1126" s="277"/>
      <c r="CP1126" s="276"/>
      <c r="CQ1126" s="277"/>
      <c r="CR1126" s="276"/>
      <c r="CS1126" s="276"/>
      <c r="CT1126" s="277"/>
      <c r="CU1126" s="276"/>
      <c r="CV1126" s="276"/>
      <c r="CW1126" s="277"/>
      <c r="CX1126" s="276"/>
      <c r="CY1126" s="276"/>
      <c r="CZ1126" s="276"/>
      <c r="DA1126" s="276"/>
      <c r="DB1126" s="277"/>
      <c r="DC1126" s="276"/>
      <c r="DD1126" s="276"/>
      <c r="DE1126" s="277"/>
      <c r="DF1126" s="276"/>
      <c r="DG1126" s="276"/>
      <c r="DH1126" s="277"/>
      <c r="DI1126" s="276"/>
      <c r="DJ1126" s="276"/>
      <c r="DK1126" s="276"/>
      <c r="DL1126" s="276"/>
      <c r="DM1126" s="277"/>
      <c r="DN1126" s="276"/>
      <c r="DO1126" s="276"/>
      <c r="DP1126" s="277"/>
      <c r="DQ1126" s="276"/>
      <c r="DR1126" s="276"/>
      <c r="DS1126" s="276"/>
      <c r="DT1126" s="276"/>
      <c r="DU1126" s="276"/>
      <c r="DV1126" s="276"/>
      <c r="DW1126" s="276"/>
      <c r="DX1126" s="276"/>
      <c r="DY1126" s="276"/>
      <c r="DZ1126" s="276"/>
      <c r="EA1126" s="276"/>
      <c r="EB1126" s="276"/>
      <c r="EC1126" s="276"/>
      <c r="ED1126" s="276"/>
      <c r="EE1126" s="276"/>
      <c r="EF1126" s="276"/>
      <c r="EG1126" s="276"/>
      <c r="EH1126" s="276"/>
      <c r="EI1126" s="276"/>
      <c r="EJ1126" s="276"/>
      <c r="EK1126" s="276"/>
      <c r="EL1126" s="276"/>
      <c r="EM1126" s="276"/>
      <c r="EN1126" s="276"/>
      <c r="EO1126" s="276"/>
      <c r="EP1126" s="276"/>
      <c r="EQ1126" s="276"/>
      <c r="ER1126" s="276"/>
      <c r="ES1126" s="276"/>
      <c r="ET1126" s="276"/>
    </row>
    <row r="1127" spans="41:150" x14ac:dyDescent="0.25">
      <c r="AO1127" s="276"/>
      <c r="AP1127" s="276"/>
      <c r="BS1127" s="276"/>
      <c r="BT1127" s="277"/>
      <c r="BU1127" s="276"/>
      <c r="BV1127" s="277"/>
      <c r="BW1127" s="276"/>
      <c r="BX1127" s="277"/>
      <c r="BY1127" s="276"/>
      <c r="BZ1127" s="276"/>
      <c r="CA1127" s="277"/>
      <c r="CB1127" s="276"/>
      <c r="CC1127" s="276"/>
      <c r="CD1127" s="276"/>
      <c r="CE1127" s="276"/>
      <c r="CF1127" s="276"/>
      <c r="CG1127" s="276"/>
      <c r="CH1127" s="276"/>
      <c r="CI1127" s="277"/>
      <c r="CJ1127" s="276"/>
      <c r="CK1127" s="277"/>
      <c r="CL1127" s="276"/>
      <c r="CM1127" s="277"/>
      <c r="CN1127" s="276"/>
      <c r="CO1127" s="277"/>
      <c r="CP1127" s="276"/>
      <c r="CQ1127" s="277"/>
      <c r="CR1127" s="276"/>
      <c r="CS1127" s="276"/>
      <c r="CT1127" s="277"/>
      <c r="CU1127" s="276"/>
      <c r="CV1127" s="276"/>
      <c r="CW1127" s="277"/>
      <c r="CX1127" s="276"/>
      <c r="CY1127" s="276"/>
      <c r="CZ1127" s="276"/>
      <c r="DA1127" s="276"/>
      <c r="DB1127" s="277"/>
      <c r="DC1127" s="276"/>
      <c r="DD1127" s="276"/>
      <c r="DE1127" s="277"/>
      <c r="DF1127" s="276"/>
      <c r="DG1127" s="276"/>
      <c r="DH1127" s="277"/>
      <c r="DI1127" s="276"/>
      <c r="DJ1127" s="276"/>
      <c r="DK1127" s="276"/>
      <c r="DL1127" s="276"/>
      <c r="DM1127" s="277"/>
      <c r="DN1127" s="276"/>
      <c r="DO1127" s="276"/>
      <c r="DP1127" s="277"/>
      <c r="DQ1127" s="276"/>
      <c r="DR1127" s="276"/>
      <c r="DS1127" s="276"/>
      <c r="DT1127" s="276"/>
      <c r="DU1127" s="276"/>
      <c r="DV1127" s="276"/>
      <c r="DW1127" s="276"/>
      <c r="DX1127" s="276"/>
      <c r="DY1127" s="276"/>
      <c r="DZ1127" s="276"/>
      <c r="EA1127" s="276"/>
      <c r="EB1127" s="276"/>
      <c r="EC1127" s="276"/>
      <c r="ED1127" s="276"/>
      <c r="EE1127" s="276"/>
      <c r="EF1127" s="276"/>
      <c r="EG1127" s="276"/>
      <c r="EH1127" s="276"/>
      <c r="EI1127" s="276"/>
      <c r="EJ1127" s="276"/>
      <c r="EK1127" s="276"/>
      <c r="EL1127" s="276"/>
      <c r="EM1127" s="276"/>
      <c r="EN1127" s="276"/>
      <c r="EO1127" s="276"/>
      <c r="EP1127" s="276"/>
      <c r="EQ1127" s="276"/>
      <c r="ER1127" s="276"/>
      <c r="ES1127" s="276"/>
      <c r="ET1127" s="276"/>
    </row>
    <row r="1128" spans="41:150" x14ac:dyDescent="0.25">
      <c r="AO1128" s="276"/>
      <c r="AP1128" s="276"/>
      <c r="BS1128" s="276"/>
      <c r="BT1128" s="277"/>
      <c r="BU1128" s="276"/>
      <c r="BV1128" s="277"/>
      <c r="BW1128" s="276"/>
      <c r="BX1128" s="277"/>
      <c r="BY1128" s="276"/>
      <c r="BZ1128" s="276"/>
      <c r="CA1128" s="277"/>
      <c r="CB1128" s="276"/>
      <c r="CC1128" s="276"/>
      <c r="CD1128" s="276"/>
      <c r="CE1128" s="276"/>
      <c r="CF1128" s="276"/>
      <c r="CG1128" s="276"/>
      <c r="CH1128" s="276"/>
      <c r="CI1128" s="277"/>
      <c r="CJ1128" s="276"/>
      <c r="CK1128" s="277"/>
      <c r="CL1128" s="276"/>
      <c r="CM1128" s="277"/>
      <c r="CN1128" s="276"/>
      <c r="CO1128" s="277"/>
      <c r="CP1128" s="276"/>
      <c r="CQ1128" s="277"/>
      <c r="CR1128" s="276"/>
      <c r="CS1128" s="276"/>
      <c r="CT1128" s="277"/>
      <c r="CU1128" s="276"/>
      <c r="CV1128" s="276"/>
      <c r="CW1128" s="277"/>
      <c r="CX1128" s="276"/>
      <c r="CY1128" s="276"/>
      <c r="CZ1128" s="276"/>
      <c r="DA1128" s="276"/>
      <c r="DB1128" s="277"/>
      <c r="DC1128" s="276"/>
      <c r="DD1128" s="276"/>
      <c r="DE1128" s="277"/>
      <c r="DF1128" s="276"/>
      <c r="DG1128" s="276"/>
      <c r="DH1128" s="277"/>
      <c r="DI1128" s="276"/>
      <c r="DJ1128" s="276"/>
      <c r="DK1128" s="276"/>
      <c r="DL1128" s="276"/>
      <c r="DM1128" s="277"/>
      <c r="DN1128" s="276"/>
      <c r="DO1128" s="276"/>
      <c r="DP1128" s="277"/>
      <c r="DQ1128" s="276"/>
      <c r="DR1128" s="276"/>
      <c r="DS1128" s="276"/>
      <c r="DT1128" s="276"/>
      <c r="DU1128" s="276"/>
      <c r="DV1128" s="276"/>
      <c r="DW1128" s="276"/>
      <c r="DX1128" s="276"/>
      <c r="DY1128" s="276"/>
      <c r="DZ1128" s="276"/>
      <c r="EA1128" s="276"/>
      <c r="EB1128" s="276"/>
      <c r="EC1128" s="276"/>
      <c r="ED1128" s="276"/>
      <c r="EE1128" s="276"/>
      <c r="EF1128" s="276"/>
      <c r="EG1128" s="276"/>
      <c r="EH1128" s="276"/>
      <c r="EI1128" s="276"/>
      <c r="EJ1128" s="276"/>
      <c r="EK1128" s="276"/>
      <c r="EL1128" s="276"/>
      <c r="EM1128" s="276"/>
      <c r="EN1128" s="276"/>
      <c r="EO1128" s="276"/>
      <c r="EP1128" s="276"/>
      <c r="EQ1128" s="276"/>
      <c r="ER1128" s="276"/>
      <c r="ES1128" s="276"/>
      <c r="ET1128" s="276"/>
    </row>
    <row r="1129" spans="41:150" x14ac:dyDescent="0.25">
      <c r="AO1129" s="276"/>
      <c r="AP1129" s="276"/>
      <c r="BS1129" s="276"/>
      <c r="BT1129" s="277"/>
      <c r="BU1129" s="276"/>
      <c r="BV1129" s="277"/>
      <c r="BW1129" s="276"/>
      <c r="BX1129" s="277"/>
      <c r="BY1129" s="276"/>
      <c r="BZ1129" s="276"/>
      <c r="CA1129" s="277"/>
      <c r="CB1129" s="276"/>
      <c r="CC1129" s="276"/>
      <c r="CD1129" s="276"/>
      <c r="CE1129" s="276"/>
      <c r="CF1129" s="276"/>
      <c r="CG1129" s="276"/>
      <c r="CH1129" s="276"/>
      <c r="CI1129" s="277"/>
      <c r="CJ1129" s="276"/>
      <c r="CK1129" s="277"/>
      <c r="CL1129" s="276"/>
      <c r="CM1129" s="277"/>
      <c r="CN1129" s="276"/>
      <c r="CO1129" s="277"/>
      <c r="CP1129" s="276"/>
      <c r="CQ1129" s="277"/>
      <c r="CR1129" s="276"/>
      <c r="CS1129" s="276"/>
      <c r="CT1129" s="277"/>
      <c r="CU1129" s="276"/>
      <c r="CV1129" s="276"/>
      <c r="CW1129" s="277"/>
      <c r="CX1129" s="276"/>
      <c r="CY1129" s="276"/>
      <c r="CZ1129" s="276"/>
      <c r="DA1129" s="276"/>
      <c r="DB1129" s="277"/>
      <c r="DC1129" s="276"/>
      <c r="DD1129" s="276"/>
      <c r="DE1129" s="277"/>
      <c r="DF1129" s="276"/>
      <c r="DG1129" s="276"/>
      <c r="DH1129" s="277"/>
      <c r="DI1129" s="276"/>
      <c r="DJ1129" s="276"/>
      <c r="DK1129" s="276"/>
      <c r="DL1129" s="276"/>
      <c r="DM1129" s="277"/>
      <c r="DN1129" s="276"/>
      <c r="DO1129" s="276"/>
      <c r="DP1129" s="277"/>
      <c r="DQ1129" s="276"/>
      <c r="DR1129" s="276"/>
      <c r="DS1129" s="276"/>
      <c r="DT1129" s="276"/>
      <c r="DU1129" s="276"/>
      <c r="DV1129" s="276"/>
      <c r="DW1129" s="276"/>
      <c r="DX1129" s="276"/>
      <c r="DY1129" s="276"/>
      <c r="DZ1129" s="276"/>
      <c r="EA1129" s="276"/>
      <c r="EB1129" s="276"/>
      <c r="EC1129" s="276"/>
      <c r="ED1129" s="276"/>
      <c r="EE1129" s="276"/>
      <c r="EF1129" s="276"/>
      <c r="EG1129" s="276"/>
      <c r="EH1129" s="276"/>
      <c r="EI1129" s="276"/>
      <c r="EJ1129" s="276"/>
      <c r="EK1129" s="276"/>
      <c r="EL1129" s="276"/>
      <c r="EM1129" s="276"/>
      <c r="EN1129" s="276"/>
      <c r="EO1129" s="276"/>
      <c r="EP1129" s="276"/>
      <c r="EQ1129" s="276"/>
      <c r="ER1129" s="276"/>
      <c r="ES1129" s="276"/>
      <c r="ET1129" s="276"/>
    </row>
    <row r="1130" spans="41:150" x14ac:dyDescent="0.25">
      <c r="AO1130" s="276"/>
      <c r="AP1130" s="276"/>
      <c r="BS1130" s="276"/>
      <c r="BT1130" s="277"/>
      <c r="BU1130" s="276"/>
      <c r="BV1130" s="277"/>
      <c r="BW1130" s="276"/>
      <c r="BX1130" s="277"/>
      <c r="BY1130" s="276"/>
      <c r="BZ1130" s="276"/>
      <c r="CA1130" s="277"/>
      <c r="CB1130" s="276"/>
      <c r="CC1130" s="276"/>
      <c r="CD1130" s="276"/>
      <c r="CE1130" s="276"/>
      <c r="CF1130" s="276"/>
      <c r="CG1130" s="276"/>
      <c r="CH1130" s="276"/>
      <c r="CI1130" s="277"/>
      <c r="CJ1130" s="276"/>
      <c r="CK1130" s="277"/>
      <c r="CL1130" s="276"/>
      <c r="CM1130" s="277"/>
      <c r="CN1130" s="276"/>
      <c r="CO1130" s="277"/>
      <c r="CP1130" s="276"/>
      <c r="CQ1130" s="277"/>
      <c r="CR1130" s="276"/>
      <c r="CS1130" s="276"/>
      <c r="CT1130" s="277"/>
      <c r="CU1130" s="276"/>
      <c r="CV1130" s="276"/>
      <c r="CW1130" s="277"/>
      <c r="CX1130" s="276"/>
      <c r="CY1130" s="276"/>
      <c r="CZ1130" s="276"/>
      <c r="DA1130" s="276"/>
      <c r="DB1130" s="277"/>
      <c r="DC1130" s="276"/>
      <c r="DD1130" s="276"/>
      <c r="DE1130" s="277"/>
      <c r="DF1130" s="276"/>
      <c r="DG1130" s="276"/>
      <c r="DH1130" s="277"/>
      <c r="DI1130" s="276"/>
      <c r="DJ1130" s="276"/>
      <c r="DK1130" s="276"/>
      <c r="DL1130" s="276"/>
      <c r="DM1130" s="277"/>
      <c r="DN1130" s="276"/>
      <c r="DO1130" s="276"/>
      <c r="DP1130" s="277"/>
      <c r="DQ1130" s="276"/>
      <c r="DR1130" s="276"/>
      <c r="DS1130" s="276"/>
      <c r="DT1130" s="276"/>
      <c r="DU1130" s="276"/>
      <c r="DV1130" s="276"/>
      <c r="DW1130" s="276"/>
      <c r="DX1130" s="276"/>
      <c r="DY1130" s="276"/>
      <c r="DZ1130" s="276"/>
      <c r="EA1130" s="276"/>
      <c r="EB1130" s="276"/>
      <c r="EC1130" s="276"/>
      <c r="ED1130" s="276"/>
      <c r="EE1130" s="276"/>
      <c r="EF1130" s="276"/>
      <c r="EG1130" s="276"/>
      <c r="EH1130" s="276"/>
      <c r="EI1130" s="276"/>
      <c r="EJ1130" s="276"/>
      <c r="EK1130" s="276"/>
      <c r="EL1130" s="276"/>
      <c r="EM1130" s="276"/>
      <c r="EN1130" s="276"/>
      <c r="EO1130" s="276"/>
      <c r="EP1130" s="276"/>
      <c r="EQ1130" s="276"/>
      <c r="ER1130" s="276"/>
      <c r="ES1130" s="276"/>
      <c r="ET1130" s="276"/>
    </row>
    <row r="1131" spans="41:150" x14ac:dyDescent="0.25">
      <c r="AO1131" s="276"/>
      <c r="AP1131" s="276"/>
      <c r="BS1131" s="276"/>
      <c r="BT1131" s="277"/>
      <c r="BU1131" s="276"/>
      <c r="BV1131" s="277"/>
      <c r="BW1131" s="276"/>
      <c r="BX1131" s="277"/>
      <c r="BY1131" s="276"/>
      <c r="BZ1131" s="276"/>
      <c r="CA1131" s="277"/>
      <c r="CB1131" s="276"/>
      <c r="CC1131" s="276"/>
      <c r="CD1131" s="276"/>
      <c r="CE1131" s="276"/>
      <c r="CF1131" s="276"/>
      <c r="CG1131" s="276"/>
      <c r="CH1131" s="276"/>
      <c r="CI1131" s="277"/>
      <c r="CJ1131" s="276"/>
      <c r="CK1131" s="277"/>
      <c r="CL1131" s="276"/>
      <c r="CM1131" s="277"/>
      <c r="CN1131" s="276"/>
      <c r="CO1131" s="277"/>
      <c r="CP1131" s="276"/>
      <c r="CQ1131" s="277"/>
      <c r="CR1131" s="276"/>
      <c r="CS1131" s="276"/>
      <c r="CT1131" s="277"/>
      <c r="CU1131" s="276"/>
      <c r="CV1131" s="276"/>
      <c r="CW1131" s="277"/>
      <c r="CX1131" s="276"/>
      <c r="CY1131" s="276"/>
      <c r="CZ1131" s="276"/>
      <c r="DA1131" s="276"/>
      <c r="DB1131" s="277"/>
      <c r="DC1131" s="276"/>
      <c r="DD1131" s="276"/>
      <c r="DE1131" s="277"/>
      <c r="DF1131" s="276"/>
      <c r="DG1131" s="276"/>
      <c r="DH1131" s="277"/>
      <c r="DI1131" s="276"/>
      <c r="DJ1131" s="276"/>
      <c r="DK1131" s="276"/>
      <c r="DL1131" s="276"/>
      <c r="DM1131" s="277"/>
      <c r="DN1131" s="276"/>
      <c r="DO1131" s="276"/>
      <c r="DP1131" s="277"/>
      <c r="DQ1131" s="276"/>
      <c r="DR1131" s="276"/>
      <c r="DS1131" s="276"/>
      <c r="DT1131" s="276"/>
      <c r="DU1131" s="276"/>
      <c r="DV1131" s="276"/>
      <c r="DW1131" s="276"/>
      <c r="DX1131" s="276"/>
      <c r="DY1131" s="276"/>
      <c r="DZ1131" s="276"/>
      <c r="EA1131" s="276"/>
      <c r="EB1131" s="276"/>
      <c r="EC1131" s="276"/>
      <c r="ED1131" s="276"/>
      <c r="EE1131" s="276"/>
      <c r="EF1131" s="276"/>
      <c r="EG1131" s="276"/>
      <c r="EH1131" s="276"/>
      <c r="EI1131" s="276"/>
      <c r="EJ1131" s="276"/>
      <c r="EK1131" s="276"/>
      <c r="EL1131" s="276"/>
      <c r="EM1131" s="276"/>
      <c r="EN1131" s="276"/>
      <c r="EO1131" s="276"/>
      <c r="EP1131" s="276"/>
      <c r="EQ1131" s="276"/>
      <c r="ER1131" s="276"/>
      <c r="ES1131" s="276"/>
      <c r="ET1131" s="276"/>
    </row>
    <row r="1132" spans="41:150" x14ac:dyDescent="0.25">
      <c r="AO1132" s="276"/>
      <c r="AP1132" s="276"/>
      <c r="BS1132" s="276"/>
      <c r="BT1132" s="277"/>
      <c r="BU1132" s="276"/>
      <c r="BV1132" s="277"/>
      <c r="BW1132" s="276"/>
      <c r="BX1132" s="277"/>
      <c r="BY1132" s="276"/>
      <c r="BZ1132" s="276"/>
      <c r="CA1132" s="277"/>
      <c r="CB1132" s="276"/>
      <c r="CC1132" s="276"/>
      <c r="CD1132" s="276"/>
      <c r="CE1132" s="276"/>
      <c r="CF1132" s="276"/>
      <c r="CG1132" s="276"/>
      <c r="CH1132" s="276"/>
      <c r="CI1132" s="277"/>
      <c r="CJ1132" s="276"/>
      <c r="CK1132" s="277"/>
      <c r="CL1132" s="276"/>
      <c r="CM1132" s="277"/>
      <c r="CN1132" s="276"/>
      <c r="CO1132" s="277"/>
      <c r="CP1132" s="276"/>
      <c r="CQ1132" s="277"/>
      <c r="CR1132" s="276"/>
      <c r="CS1132" s="276"/>
      <c r="CT1132" s="277"/>
      <c r="CU1132" s="276"/>
      <c r="CV1132" s="276"/>
      <c r="CW1132" s="277"/>
      <c r="CX1132" s="276"/>
      <c r="CY1132" s="276"/>
      <c r="CZ1132" s="276"/>
      <c r="DA1132" s="276"/>
      <c r="DB1132" s="277"/>
      <c r="DC1132" s="276"/>
      <c r="DD1132" s="276"/>
      <c r="DE1132" s="277"/>
      <c r="DF1132" s="276"/>
      <c r="DG1132" s="276"/>
      <c r="DH1132" s="277"/>
      <c r="DI1132" s="276"/>
      <c r="DJ1132" s="276"/>
      <c r="DK1132" s="276"/>
      <c r="DL1132" s="276"/>
      <c r="DM1132" s="277"/>
      <c r="DN1132" s="276"/>
      <c r="DO1132" s="276"/>
      <c r="DP1132" s="277"/>
      <c r="DQ1132" s="276"/>
      <c r="DR1132" s="276"/>
      <c r="DS1132" s="276"/>
      <c r="DT1132" s="276"/>
      <c r="DU1132" s="276"/>
      <c r="DV1132" s="276"/>
      <c r="DW1132" s="276"/>
      <c r="DX1132" s="276"/>
      <c r="DY1132" s="276"/>
      <c r="DZ1132" s="276"/>
      <c r="EA1132" s="276"/>
      <c r="EB1132" s="276"/>
      <c r="EC1132" s="276"/>
      <c r="ED1132" s="276"/>
      <c r="EE1132" s="276"/>
      <c r="EF1132" s="276"/>
      <c r="EG1132" s="276"/>
      <c r="EH1132" s="276"/>
      <c r="EI1132" s="276"/>
      <c r="EJ1132" s="276"/>
      <c r="EK1132" s="276"/>
      <c r="EL1132" s="276"/>
      <c r="EM1132" s="276"/>
      <c r="EN1132" s="276"/>
      <c r="EO1132" s="276"/>
      <c r="EP1132" s="276"/>
      <c r="EQ1132" s="276"/>
      <c r="ER1132" s="276"/>
      <c r="ES1132" s="276"/>
      <c r="ET1132" s="276"/>
    </row>
    <row r="1133" spans="41:150" x14ac:dyDescent="0.25">
      <c r="AO1133" s="276"/>
      <c r="AP1133" s="276"/>
      <c r="BS1133" s="276"/>
      <c r="BT1133" s="277"/>
      <c r="BU1133" s="276"/>
      <c r="BV1133" s="277"/>
      <c r="BW1133" s="276"/>
      <c r="BX1133" s="277"/>
      <c r="BY1133" s="276"/>
      <c r="BZ1133" s="276"/>
      <c r="CA1133" s="277"/>
      <c r="CB1133" s="276"/>
      <c r="CC1133" s="276"/>
      <c r="CD1133" s="276"/>
      <c r="CE1133" s="276"/>
      <c r="CF1133" s="276"/>
      <c r="CG1133" s="276"/>
      <c r="CH1133" s="276"/>
      <c r="CI1133" s="277"/>
      <c r="CJ1133" s="276"/>
      <c r="CK1133" s="277"/>
      <c r="CL1133" s="276"/>
      <c r="CM1133" s="277"/>
      <c r="CN1133" s="276"/>
      <c r="CO1133" s="277"/>
      <c r="CP1133" s="276"/>
      <c r="CQ1133" s="277"/>
      <c r="CR1133" s="276"/>
      <c r="CS1133" s="276"/>
      <c r="CT1133" s="277"/>
      <c r="CU1133" s="276"/>
      <c r="CV1133" s="276"/>
      <c r="CW1133" s="277"/>
      <c r="CX1133" s="276"/>
      <c r="CY1133" s="276"/>
      <c r="CZ1133" s="276"/>
      <c r="DA1133" s="276"/>
      <c r="DB1133" s="277"/>
      <c r="DC1133" s="276"/>
      <c r="DD1133" s="276"/>
      <c r="DE1133" s="277"/>
      <c r="DF1133" s="276"/>
      <c r="DG1133" s="276"/>
      <c r="DH1133" s="277"/>
      <c r="DI1133" s="276"/>
      <c r="DJ1133" s="276"/>
      <c r="DK1133" s="276"/>
      <c r="DL1133" s="276"/>
      <c r="DM1133" s="277"/>
      <c r="DN1133" s="276"/>
      <c r="DO1133" s="276"/>
      <c r="DP1133" s="277"/>
      <c r="DQ1133" s="276"/>
      <c r="DR1133" s="276"/>
      <c r="DS1133" s="276"/>
      <c r="DT1133" s="276"/>
      <c r="DU1133" s="276"/>
      <c r="DV1133" s="276"/>
      <c r="DW1133" s="276"/>
      <c r="DX1133" s="276"/>
      <c r="DY1133" s="276"/>
      <c r="DZ1133" s="276"/>
      <c r="EA1133" s="276"/>
      <c r="EB1133" s="276"/>
      <c r="EC1133" s="276"/>
      <c r="ED1133" s="276"/>
      <c r="EE1133" s="276"/>
      <c r="EF1133" s="276"/>
      <c r="EG1133" s="276"/>
      <c r="EH1133" s="276"/>
      <c r="EI1133" s="276"/>
      <c r="EJ1133" s="276"/>
      <c r="EK1133" s="276"/>
      <c r="EL1133" s="276"/>
      <c r="EM1133" s="276"/>
      <c r="EN1133" s="276"/>
      <c r="EO1133" s="276"/>
      <c r="EP1133" s="276"/>
      <c r="EQ1133" s="276"/>
      <c r="ER1133" s="276"/>
      <c r="ES1133" s="276"/>
      <c r="ET1133" s="276"/>
    </row>
    <row r="1134" spans="41:150" x14ac:dyDescent="0.25">
      <c r="AO1134" s="276"/>
      <c r="AP1134" s="276"/>
      <c r="BS1134" s="276"/>
      <c r="BT1134" s="277"/>
      <c r="BU1134" s="276"/>
      <c r="BV1134" s="277"/>
      <c r="BW1134" s="276"/>
      <c r="BX1134" s="277"/>
      <c r="BY1134" s="276"/>
      <c r="BZ1134" s="276"/>
      <c r="CA1134" s="277"/>
      <c r="CB1134" s="276"/>
      <c r="CC1134" s="276"/>
      <c r="CD1134" s="276"/>
      <c r="CE1134" s="276"/>
      <c r="CF1134" s="276"/>
      <c r="CG1134" s="276"/>
      <c r="CH1134" s="276"/>
      <c r="CI1134" s="277"/>
      <c r="CJ1134" s="276"/>
      <c r="CK1134" s="277"/>
      <c r="CL1134" s="276"/>
      <c r="CM1134" s="277"/>
      <c r="CN1134" s="276"/>
      <c r="CO1134" s="277"/>
      <c r="CP1134" s="276"/>
      <c r="CQ1134" s="277"/>
      <c r="CR1134" s="276"/>
      <c r="CS1134" s="276"/>
      <c r="CT1134" s="277"/>
      <c r="CU1134" s="276"/>
      <c r="CV1134" s="276"/>
      <c r="CW1134" s="277"/>
      <c r="CX1134" s="276"/>
      <c r="CY1134" s="276"/>
      <c r="CZ1134" s="276"/>
      <c r="DA1134" s="276"/>
      <c r="DB1134" s="277"/>
      <c r="DC1134" s="276"/>
      <c r="DD1134" s="276"/>
      <c r="DE1134" s="277"/>
      <c r="DF1134" s="276"/>
      <c r="DG1134" s="276"/>
      <c r="DH1134" s="277"/>
      <c r="DI1134" s="276"/>
      <c r="DJ1134" s="276"/>
      <c r="DK1134" s="276"/>
      <c r="DL1134" s="276"/>
      <c r="DM1134" s="277"/>
      <c r="DN1134" s="276"/>
      <c r="DO1134" s="276"/>
      <c r="DP1134" s="277"/>
      <c r="DQ1134" s="276"/>
      <c r="DR1134" s="276"/>
      <c r="DS1134" s="276"/>
      <c r="DT1134" s="276"/>
      <c r="DU1134" s="276"/>
      <c r="DV1134" s="276"/>
      <c r="DW1134" s="276"/>
      <c r="DX1134" s="276"/>
      <c r="DY1134" s="276"/>
      <c r="DZ1134" s="276"/>
      <c r="EA1134" s="276"/>
      <c r="EB1134" s="276"/>
      <c r="EC1134" s="276"/>
      <c r="ED1134" s="276"/>
      <c r="EE1134" s="276"/>
      <c r="EF1134" s="276"/>
      <c r="EG1134" s="276"/>
      <c r="EH1134" s="276"/>
      <c r="EI1134" s="276"/>
      <c r="EJ1134" s="276"/>
      <c r="EK1134" s="276"/>
      <c r="EL1134" s="276"/>
      <c r="EM1134" s="276"/>
      <c r="EN1134" s="276"/>
      <c r="EO1134" s="276"/>
      <c r="EP1134" s="276"/>
      <c r="EQ1134" s="276"/>
      <c r="ER1134" s="276"/>
      <c r="ES1134" s="276"/>
      <c r="ET1134" s="276"/>
    </row>
    <row r="1135" spans="41:150" x14ac:dyDescent="0.25">
      <c r="AO1135" s="276"/>
      <c r="AP1135" s="276"/>
      <c r="BS1135" s="276"/>
      <c r="BT1135" s="277"/>
      <c r="BU1135" s="276"/>
      <c r="BV1135" s="277"/>
      <c r="BW1135" s="276"/>
      <c r="BX1135" s="277"/>
      <c r="BY1135" s="276"/>
      <c r="BZ1135" s="276"/>
      <c r="CA1135" s="277"/>
      <c r="CB1135" s="276"/>
      <c r="CC1135" s="276"/>
      <c r="CD1135" s="276"/>
      <c r="CE1135" s="276"/>
      <c r="CF1135" s="276"/>
      <c r="CG1135" s="276"/>
      <c r="CH1135" s="276"/>
      <c r="CI1135" s="277"/>
      <c r="CJ1135" s="276"/>
      <c r="CK1135" s="277"/>
      <c r="CL1135" s="276"/>
      <c r="CM1135" s="277"/>
      <c r="CN1135" s="276"/>
      <c r="CO1135" s="277"/>
      <c r="CP1135" s="276"/>
      <c r="CQ1135" s="277"/>
      <c r="CR1135" s="276"/>
      <c r="CS1135" s="276"/>
      <c r="CT1135" s="277"/>
      <c r="CU1135" s="276"/>
      <c r="CV1135" s="276"/>
      <c r="CW1135" s="277"/>
      <c r="CX1135" s="276"/>
      <c r="CY1135" s="276"/>
      <c r="CZ1135" s="276"/>
      <c r="DA1135" s="276"/>
      <c r="DB1135" s="277"/>
      <c r="DC1135" s="276"/>
      <c r="DD1135" s="276"/>
      <c r="DE1135" s="277"/>
      <c r="DF1135" s="276"/>
      <c r="DG1135" s="276"/>
      <c r="DH1135" s="277"/>
      <c r="DI1135" s="276"/>
      <c r="DJ1135" s="276"/>
      <c r="DK1135" s="276"/>
      <c r="DL1135" s="276"/>
      <c r="DM1135" s="277"/>
      <c r="DN1135" s="276"/>
      <c r="DO1135" s="276"/>
      <c r="DP1135" s="277"/>
      <c r="DQ1135" s="276"/>
      <c r="DR1135" s="276"/>
      <c r="DS1135" s="276"/>
      <c r="DT1135" s="276"/>
      <c r="DU1135" s="276"/>
      <c r="DV1135" s="276"/>
      <c r="DW1135" s="276"/>
      <c r="DX1135" s="276"/>
      <c r="DY1135" s="276"/>
      <c r="DZ1135" s="276"/>
      <c r="EA1135" s="276"/>
      <c r="EB1135" s="276"/>
      <c r="EC1135" s="276"/>
      <c r="ED1135" s="276"/>
      <c r="EE1135" s="276"/>
      <c r="EF1135" s="276"/>
      <c r="EG1135" s="276"/>
      <c r="EH1135" s="276"/>
      <c r="EI1135" s="276"/>
      <c r="EJ1135" s="276"/>
      <c r="EK1135" s="276"/>
      <c r="EL1135" s="276"/>
      <c r="EM1135" s="276"/>
      <c r="EN1135" s="276"/>
      <c r="EO1135" s="276"/>
      <c r="EP1135" s="276"/>
      <c r="EQ1135" s="276"/>
      <c r="ER1135" s="276"/>
      <c r="ES1135" s="276"/>
      <c r="ET1135" s="276"/>
    </row>
    <row r="1136" spans="41:150" x14ac:dyDescent="0.25">
      <c r="AO1136" s="276"/>
      <c r="AP1136" s="276"/>
      <c r="BS1136" s="276"/>
      <c r="BT1136" s="277"/>
      <c r="BU1136" s="276"/>
      <c r="BV1136" s="277"/>
      <c r="BW1136" s="276"/>
      <c r="BX1136" s="277"/>
      <c r="BY1136" s="276"/>
      <c r="BZ1136" s="276"/>
      <c r="CA1136" s="277"/>
      <c r="CB1136" s="276"/>
      <c r="CC1136" s="276"/>
      <c r="CD1136" s="276"/>
      <c r="CE1136" s="276"/>
      <c r="CF1136" s="276"/>
      <c r="CG1136" s="276"/>
      <c r="CH1136" s="276"/>
      <c r="CI1136" s="277"/>
      <c r="CJ1136" s="276"/>
      <c r="CK1136" s="277"/>
      <c r="CL1136" s="276"/>
      <c r="CM1136" s="277"/>
      <c r="CN1136" s="276"/>
      <c r="CO1136" s="277"/>
      <c r="CP1136" s="276"/>
      <c r="CQ1136" s="277"/>
      <c r="CR1136" s="276"/>
      <c r="CS1136" s="276"/>
      <c r="CT1136" s="277"/>
      <c r="CU1136" s="276"/>
      <c r="CV1136" s="276"/>
      <c r="CW1136" s="277"/>
      <c r="CX1136" s="276"/>
      <c r="CY1136" s="276"/>
      <c r="CZ1136" s="276"/>
      <c r="DA1136" s="276"/>
      <c r="DB1136" s="277"/>
      <c r="DC1136" s="276"/>
      <c r="DD1136" s="276"/>
      <c r="DE1136" s="277"/>
      <c r="DF1136" s="276"/>
      <c r="DG1136" s="276"/>
      <c r="DH1136" s="277"/>
      <c r="DI1136" s="276"/>
      <c r="DJ1136" s="276"/>
      <c r="DK1136" s="276"/>
      <c r="DL1136" s="276"/>
      <c r="DM1136" s="277"/>
      <c r="DN1136" s="276"/>
      <c r="DO1136" s="276"/>
      <c r="DP1136" s="277"/>
      <c r="DQ1136" s="276"/>
      <c r="DR1136" s="276"/>
      <c r="DS1136" s="276"/>
      <c r="DT1136" s="276"/>
      <c r="DU1136" s="276"/>
      <c r="DV1136" s="276"/>
      <c r="DW1136" s="276"/>
      <c r="DX1136" s="276"/>
      <c r="DY1136" s="276"/>
      <c r="DZ1136" s="276"/>
      <c r="EA1136" s="276"/>
      <c r="EB1136" s="276"/>
      <c r="EC1136" s="276"/>
      <c r="ED1136" s="276"/>
      <c r="EE1136" s="276"/>
      <c r="EF1136" s="276"/>
      <c r="EG1136" s="276"/>
      <c r="EH1136" s="276"/>
      <c r="EI1136" s="276"/>
      <c r="EJ1136" s="276"/>
      <c r="EK1136" s="276"/>
      <c r="EL1136" s="276"/>
      <c r="EM1136" s="276"/>
      <c r="EN1136" s="276"/>
      <c r="EO1136" s="276"/>
      <c r="EP1136" s="276"/>
      <c r="EQ1136" s="276"/>
      <c r="ER1136" s="276"/>
      <c r="ES1136" s="276"/>
      <c r="ET1136" s="276"/>
    </row>
    <row r="1137" spans="41:150" x14ac:dyDescent="0.25">
      <c r="AO1137" s="276"/>
      <c r="AP1137" s="276"/>
      <c r="BS1137" s="276"/>
      <c r="BT1137" s="277"/>
      <c r="BU1137" s="276"/>
      <c r="BV1137" s="277"/>
      <c r="BW1137" s="276"/>
      <c r="BX1137" s="277"/>
      <c r="BY1137" s="276"/>
      <c r="BZ1137" s="276"/>
      <c r="CA1137" s="277"/>
      <c r="CB1137" s="276"/>
      <c r="CC1137" s="276"/>
      <c r="CD1137" s="276"/>
      <c r="CE1137" s="276"/>
      <c r="CF1137" s="276"/>
      <c r="CG1137" s="276"/>
      <c r="CH1137" s="276"/>
      <c r="CI1137" s="277"/>
      <c r="CJ1137" s="276"/>
      <c r="CK1137" s="277"/>
      <c r="CL1137" s="276"/>
      <c r="CM1137" s="277"/>
      <c r="CN1137" s="276"/>
      <c r="CO1137" s="277"/>
      <c r="CP1137" s="276"/>
      <c r="CQ1137" s="277"/>
      <c r="CR1137" s="276"/>
      <c r="CS1137" s="276"/>
      <c r="CT1137" s="277"/>
      <c r="CU1137" s="276"/>
      <c r="CV1137" s="276"/>
      <c r="CW1137" s="277"/>
      <c r="CX1137" s="276"/>
      <c r="CY1137" s="276"/>
      <c r="CZ1137" s="276"/>
      <c r="DA1137" s="276"/>
      <c r="DB1137" s="277"/>
      <c r="DC1137" s="276"/>
      <c r="DD1137" s="276"/>
      <c r="DE1137" s="277"/>
      <c r="DF1137" s="276"/>
      <c r="DG1137" s="276"/>
      <c r="DH1137" s="277"/>
      <c r="DI1137" s="276"/>
      <c r="DJ1137" s="276"/>
      <c r="DK1137" s="276"/>
      <c r="DL1137" s="276"/>
      <c r="DM1137" s="277"/>
      <c r="DN1137" s="276"/>
      <c r="DO1137" s="276"/>
      <c r="DP1137" s="277"/>
      <c r="DQ1137" s="276"/>
      <c r="DR1137" s="276"/>
      <c r="DS1137" s="276"/>
      <c r="DT1137" s="276"/>
      <c r="DU1137" s="276"/>
      <c r="DV1137" s="276"/>
      <c r="DW1137" s="276"/>
      <c r="DX1137" s="276"/>
      <c r="DY1137" s="276"/>
      <c r="DZ1137" s="276"/>
      <c r="EA1137" s="276"/>
      <c r="EB1137" s="276"/>
      <c r="EC1137" s="276"/>
      <c r="ED1137" s="276"/>
      <c r="EE1137" s="276"/>
      <c r="EF1137" s="276"/>
      <c r="EG1137" s="276"/>
      <c r="EH1137" s="276"/>
      <c r="EI1137" s="276"/>
      <c r="EJ1137" s="276"/>
      <c r="EK1137" s="276"/>
      <c r="EL1137" s="276"/>
      <c r="EM1137" s="276"/>
      <c r="EN1137" s="276"/>
      <c r="EO1137" s="276"/>
      <c r="EP1137" s="276"/>
      <c r="EQ1137" s="276"/>
      <c r="ER1137" s="276"/>
      <c r="ES1137" s="276"/>
      <c r="ET1137" s="276"/>
    </row>
    <row r="1138" spans="41:150" x14ac:dyDescent="0.25">
      <c r="AO1138" s="276"/>
      <c r="AP1138" s="276"/>
      <c r="BS1138" s="276"/>
      <c r="BT1138" s="277"/>
      <c r="BU1138" s="276"/>
      <c r="BV1138" s="277"/>
      <c r="BW1138" s="276"/>
      <c r="BX1138" s="277"/>
      <c r="BY1138" s="276"/>
      <c r="BZ1138" s="276"/>
      <c r="CA1138" s="277"/>
      <c r="CB1138" s="276"/>
      <c r="CC1138" s="276"/>
      <c r="CD1138" s="276"/>
      <c r="CE1138" s="276"/>
      <c r="CF1138" s="276"/>
      <c r="CG1138" s="276"/>
      <c r="CH1138" s="276"/>
      <c r="CI1138" s="277"/>
      <c r="CJ1138" s="276"/>
      <c r="CK1138" s="277"/>
      <c r="CL1138" s="276"/>
      <c r="CM1138" s="277"/>
      <c r="CN1138" s="276"/>
      <c r="CO1138" s="277"/>
      <c r="CP1138" s="276"/>
      <c r="CQ1138" s="277"/>
      <c r="CR1138" s="276"/>
      <c r="CS1138" s="276"/>
      <c r="CT1138" s="277"/>
      <c r="CU1138" s="276"/>
      <c r="CV1138" s="276"/>
      <c r="CW1138" s="277"/>
      <c r="CX1138" s="276"/>
      <c r="CY1138" s="276"/>
      <c r="CZ1138" s="276"/>
      <c r="DA1138" s="276"/>
      <c r="DB1138" s="277"/>
      <c r="DC1138" s="276"/>
      <c r="DD1138" s="276"/>
      <c r="DE1138" s="277"/>
      <c r="DF1138" s="276"/>
      <c r="DG1138" s="276"/>
      <c r="DH1138" s="277"/>
      <c r="DI1138" s="276"/>
      <c r="DJ1138" s="276"/>
      <c r="DK1138" s="276"/>
      <c r="DL1138" s="276"/>
      <c r="DM1138" s="277"/>
      <c r="DN1138" s="276"/>
      <c r="DO1138" s="276"/>
      <c r="DP1138" s="277"/>
      <c r="DQ1138" s="276"/>
      <c r="DR1138" s="276"/>
      <c r="DS1138" s="276"/>
      <c r="DT1138" s="276"/>
      <c r="DU1138" s="276"/>
      <c r="DV1138" s="276"/>
      <c r="DW1138" s="276"/>
      <c r="DX1138" s="276"/>
      <c r="DY1138" s="276"/>
      <c r="DZ1138" s="276"/>
      <c r="EA1138" s="276"/>
      <c r="EB1138" s="276"/>
      <c r="EC1138" s="276"/>
      <c r="ED1138" s="276"/>
      <c r="EE1138" s="276"/>
      <c r="EF1138" s="276"/>
      <c r="EG1138" s="276"/>
      <c r="EH1138" s="276"/>
      <c r="EI1138" s="276"/>
      <c r="EJ1138" s="276"/>
      <c r="EK1138" s="276"/>
      <c r="EL1138" s="276"/>
      <c r="EM1138" s="276"/>
      <c r="EN1138" s="276"/>
      <c r="EO1138" s="276"/>
      <c r="EP1138" s="276"/>
      <c r="EQ1138" s="276"/>
      <c r="ER1138" s="276"/>
      <c r="ES1138" s="276"/>
      <c r="ET1138" s="276"/>
    </row>
    <row r="1139" spans="41:150" x14ac:dyDescent="0.25">
      <c r="AO1139" s="276"/>
      <c r="AP1139" s="276"/>
      <c r="BS1139" s="276"/>
      <c r="BT1139" s="277"/>
      <c r="BU1139" s="276"/>
      <c r="BV1139" s="277"/>
      <c r="BW1139" s="276"/>
      <c r="BX1139" s="277"/>
      <c r="BY1139" s="276"/>
      <c r="BZ1139" s="276"/>
      <c r="CA1139" s="277"/>
      <c r="CB1139" s="276"/>
      <c r="CC1139" s="276"/>
      <c r="CD1139" s="276"/>
      <c r="CE1139" s="276"/>
      <c r="CF1139" s="276"/>
      <c r="CG1139" s="276"/>
      <c r="CH1139" s="276"/>
      <c r="CI1139" s="277"/>
      <c r="CJ1139" s="276"/>
      <c r="CK1139" s="277"/>
      <c r="CL1139" s="276"/>
      <c r="CM1139" s="277"/>
      <c r="CN1139" s="276"/>
      <c r="CO1139" s="277"/>
      <c r="CP1139" s="276"/>
      <c r="CQ1139" s="277"/>
      <c r="CR1139" s="276"/>
      <c r="CS1139" s="276"/>
      <c r="CT1139" s="277"/>
      <c r="CU1139" s="276"/>
      <c r="CV1139" s="276"/>
      <c r="CW1139" s="277"/>
      <c r="CX1139" s="276"/>
      <c r="CY1139" s="276"/>
      <c r="CZ1139" s="276"/>
      <c r="DA1139" s="276"/>
      <c r="DB1139" s="277"/>
      <c r="DC1139" s="276"/>
      <c r="DD1139" s="276"/>
      <c r="DE1139" s="277"/>
      <c r="DF1139" s="276"/>
      <c r="DG1139" s="276"/>
      <c r="DH1139" s="277"/>
      <c r="DI1139" s="276"/>
      <c r="DJ1139" s="276"/>
      <c r="DK1139" s="276"/>
      <c r="DL1139" s="276"/>
      <c r="DM1139" s="277"/>
      <c r="DN1139" s="276"/>
      <c r="DO1139" s="276"/>
      <c r="DP1139" s="277"/>
      <c r="DQ1139" s="276"/>
      <c r="DR1139" s="276"/>
      <c r="DS1139" s="276"/>
      <c r="DT1139" s="276"/>
      <c r="DU1139" s="276"/>
      <c r="DV1139" s="276"/>
      <c r="DW1139" s="276"/>
      <c r="DX1139" s="276"/>
      <c r="DY1139" s="276"/>
      <c r="DZ1139" s="276"/>
      <c r="EA1139" s="276"/>
      <c r="EB1139" s="276"/>
      <c r="EC1139" s="276"/>
      <c r="ED1139" s="276"/>
      <c r="EE1139" s="276"/>
      <c r="EF1139" s="276"/>
      <c r="EG1139" s="276"/>
      <c r="EH1139" s="276"/>
      <c r="EI1139" s="276"/>
      <c r="EJ1139" s="276"/>
      <c r="EK1139" s="276"/>
      <c r="EL1139" s="276"/>
      <c r="EM1139" s="276"/>
      <c r="EN1139" s="276"/>
      <c r="EO1139" s="276"/>
      <c r="EP1139" s="276"/>
      <c r="EQ1139" s="276"/>
      <c r="ER1139" s="276"/>
      <c r="ES1139" s="276"/>
      <c r="ET1139" s="276"/>
    </row>
    <row r="1140" spans="41:150" x14ac:dyDescent="0.25">
      <c r="AO1140" s="276"/>
      <c r="AP1140" s="276"/>
      <c r="BS1140" s="276"/>
      <c r="BT1140" s="277"/>
      <c r="BU1140" s="276"/>
      <c r="BV1140" s="277"/>
      <c r="BW1140" s="276"/>
      <c r="BX1140" s="277"/>
      <c r="BY1140" s="276"/>
      <c r="BZ1140" s="276"/>
      <c r="CA1140" s="277"/>
      <c r="CB1140" s="276"/>
      <c r="CC1140" s="276"/>
      <c r="CD1140" s="276"/>
      <c r="CE1140" s="276"/>
      <c r="CF1140" s="276"/>
      <c r="CG1140" s="276"/>
      <c r="CH1140" s="276"/>
      <c r="CI1140" s="277"/>
      <c r="CJ1140" s="276"/>
      <c r="CK1140" s="277"/>
      <c r="CL1140" s="276"/>
      <c r="CM1140" s="277"/>
      <c r="CN1140" s="276"/>
      <c r="CO1140" s="277"/>
      <c r="CP1140" s="276"/>
      <c r="CQ1140" s="277"/>
      <c r="CR1140" s="276"/>
      <c r="CS1140" s="276"/>
      <c r="CT1140" s="277"/>
      <c r="CU1140" s="276"/>
      <c r="CV1140" s="276"/>
      <c r="CW1140" s="277"/>
      <c r="CX1140" s="276"/>
      <c r="CY1140" s="276"/>
      <c r="CZ1140" s="276"/>
      <c r="DA1140" s="276"/>
      <c r="DB1140" s="277"/>
      <c r="DC1140" s="276"/>
      <c r="DD1140" s="276"/>
      <c r="DE1140" s="277"/>
      <c r="DF1140" s="276"/>
      <c r="DG1140" s="276"/>
      <c r="DH1140" s="277"/>
      <c r="DI1140" s="276"/>
      <c r="DJ1140" s="276"/>
      <c r="DK1140" s="276"/>
      <c r="DL1140" s="276"/>
      <c r="DM1140" s="277"/>
      <c r="DN1140" s="276"/>
      <c r="DO1140" s="276"/>
      <c r="DP1140" s="277"/>
      <c r="DQ1140" s="276"/>
      <c r="DR1140" s="276"/>
      <c r="DS1140" s="276"/>
      <c r="DT1140" s="276"/>
      <c r="DU1140" s="276"/>
      <c r="DV1140" s="276"/>
      <c r="DW1140" s="276"/>
      <c r="DX1140" s="276"/>
      <c r="DY1140" s="276"/>
      <c r="DZ1140" s="276"/>
      <c r="EA1140" s="276"/>
      <c r="EB1140" s="276"/>
      <c r="EC1140" s="276"/>
      <c r="ED1140" s="276"/>
      <c r="EE1140" s="276"/>
      <c r="EF1140" s="276"/>
      <c r="EG1140" s="276"/>
      <c r="EH1140" s="276"/>
      <c r="EI1140" s="276"/>
      <c r="EJ1140" s="276"/>
      <c r="EK1140" s="276"/>
      <c r="EL1140" s="276"/>
      <c r="EM1140" s="276"/>
      <c r="EN1140" s="276"/>
      <c r="EO1140" s="276"/>
      <c r="EP1140" s="276"/>
      <c r="EQ1140" s="276"/>
      <c r="ER1140" s="276"/>
      <c r="ES1140" s="276"/>
      <c r="ET1140" s="276"/>
    </row>
    <row r="1141" spans="41:150" x14ac:dyDescent="0.25">
      <c r="AO1141" s="276"/>
      <c r="AP1141" s="276"/>
      <c r="BS1141" s="276"/>
      <c r="BT1141" s="277"/>
      <c r="BU1141" s="276"/>
      <c r="BV1141" s="277"/>
      <c r="BW1141" s="276"/>
      <c r="BX1141" s="277"/>
      <c r="BY1141" s="276"/>
      <c r="BZ1141" s="276"/>
      <c r="CA1141" s="277"/>
      <c r="CB1141" s="276"/>
      <c r="CC1141" s="276"/>
      <c r="CD1141" s="276"/>
      <c r="CE1141" s="276"/>
      <c r="CF1141" s="276"/>
      <c r="CG1141" s="276"/>
      <c r="CH1141" s="276"/>
      <c r="CI1141" s="277"/>
      <c r="CJ1141" s="276"/>
      <c r="CK1141" s="277"/>
      <c r="CL1141" s="276"/>
      <c r="CM1141" s="277"/>
      <c r="CN1141" s="276"/>
      <c r="CO1141" s="277"/>
      <c r="CP1141" s="276"/>
      <c r="CQ1141" s="277"/>
      <c r="CR1141" s="276"/>
      <c r="CS1141" s="276"/>
      <c r="CT1141" s="277"/>
      <c r="CU1141" s="276"/>
      <c r="CV1141" s="276"/>
      <c r="CW1141" s="277"/>
      <c r="CX1141" s="276"/>
      <c r="CY1141" s="276"/>
      <c r="CZ1141" s="276"/>
      <c r="DA1141" s="276"/>
      <c r="DB1141" s="277"/>
      <c r="DC1141" s="276"/>
      <c r="DD1141" s="276"/>
      <c r="DE1141" s="277"/>
      <c r="DF1141" s="276"/>
      <c r="DG1141" s="276"/>
      <c r="DH1141" s="277"/>
      <c r="DI1141" s="276"/>
      <c r="DJ1141" s="276"/>
      <c r="DK1141" s="276"/>
      <c r="DL1141" s="276"/>
      <c r="DM1141" s="277"/>
      <c r="DN1141" s="276"/>
      <c r="DO1141" s="276"/>
      <c r="DP1141" s="277"/>
      <c r="DQ1141" s="276"/>
      <c r="DR1141" s="276"/>
      <c r="DS1141" s="276"/>
      <c r="DT1141" s="276"/>
      <c r="DU1141" s="276"/>
      <c r="DV1141" s="276"/>
      <c r="DW1141" s="276"/>
      <c r="DX1141" s="276"/>
      <c r="DY1141" s="276"/>
      <c r="DZ1141" s="276"/>
      <c r="EA1141" s="276"/>
      <c r="EB1141" s="276"/>
      <c r="EC1141" s="276"/>
      <c r="ED1141" s="276"/>
      <c r="EE1141" s="276"/>
      <c r="EF1141" s="276"/>
      <c r="EG1141" s="276"/>
      <c r="EH1141" s="276"/>
      <c r="EI1141" s="276"/>
      <c r="EJ1141" s="276"/>
      <c r="EK1141" s="276"/>
      <c r="EL1141" s="276"/>
      <c r="EM1141" s="276"/>
      <c r="EN1141" s="276"/>
      <c r="EO1141" s="276"/>
      <c r="EP1141" s="276"/>
      <c r="EQ1141" s="276"/>
      <c r="ER1141" s="276"/>
      <c r="ES1141" s="276"/>
      <c r="ET1141" s="276"/>
    </row>
    <row r="1142" spans="41:150" x14ac:dyDescent="0.25">
      <c r="AO1142" s="276"/>
      <c r="AP1142" s="276"/>
      <c r="BS1142" s="276"/>
      <c r="BT1142" s="277"/>
      <c r="BU1142" s="276"/>
      <c r="BV1142" s="277"/>
      <c r="BW1142" s="276"/>
      <c r="BX1142" s="277"/>
      <c r="BY1142" s="276"/>
      <c r="BZ1142" s="276"/>
      <c r="CA1142" s="277"/>
      <c r="CB1142" s="276"/>
      <c r="CC1142" s="276"/>
      <c r="CD1142" s="276"/>
      <c r="CE1142" s="276"/>
      <c r="CF1142" s="276"/>
      <c r="CG1142" s="276"/>
      <c r="CH1142" s="276"/>
      <c r="CI1142" s="277"/>
      <c r="CJ1142" s="276"/>
      <c r="CK1142" s="277"/>
      <c r="CL1142" s="276"/>
      <c r="CM1142" s="277"/>
      <c r="CN1142" s="276"/>
      <c r="CO1142" s="277"/>
      <c r="CP1142" s="276"/>
      <c r="CQ1142" s="277"/>
      <c r="CR1142" s="276"/>
      <c r="CS1142" s="276"/>
      <c r="CT1142" s="277"/>
      <c r="CU1142" s="276"/>
      <c r="CV1142" s="276"/>
      <c r="CW1142" s="277"/>
      <c r="CX1142" s="276"/>
      <c r="CY1142" s="276"/>
      <c r="CZ1142" s="276"/>
      <c r="DA1142" s="276"/>
      <c r="DB1142" s="277"/>
      <c r="DC1142" s="276"/>
      <c r="DD1142" s="276"/>
      <c r="DE1142" s="277"/>
      <c r="DF1142" s="276"/>
      <c r="DG1142" s="276"/>
      <c r="DH1142" s="277"/>
      <c r="DI1142" s="276"/>
      <c r="DJ1142" s="276"/>
      <c r="DK1142" s="276"/>
      <c r="DL1142" s="276"/>
      <c r="DM1142" s="277"/>
      <c r="DN1142" s="276"/>
      <c r="DO1142" s="276"/>
      <c r="DP1142" s="277"/>
      <c r="DQ1142" s="276"/>
      <c r="DR1142" s="276"/>
      <c r="DS1142" s="276"/>
      <c r="DT1142" s="276"/>
      <c r="DU1142" s="276"/>
      <c r="DV1142" s="276"/>
      <c r="DW1142" s="276"/>
      <c r="DX1142" s="276"/>
      <c r="DY1142" s="276"/>
      <c r="DZ1142" s="276"/>
      <c r="EA1142" s="276"/>
      <c r="EB1142" s="276"/>
      <c r="EC1142" s="276"/>
      <c r="ED1142" s="276"/>
      <c r="EE1142" s="276"/>
      <c r="EF1142" s="276"/>
      <c r="EG1142" s="276"/>
      <c r="EH1142" s="276"/>
      <c r="EI1142" s="276"/>
      <c r="EJ1142" s="276"/>
      <c r="EK1142" s="276"/>
      <c r="EL1142" s="276"/>
      <c r="EM1142" s="276"/>
      <c r="EN1142" s="276"/>
      <c r="EO1142" s="276"/>
      <c r="EP1142" s="276"/>
      <c r="EQ1142" s="276"/>
      <c r="ER1142" s="276"/>
      <c r="ES1142" s="276"/>
      <c r="ET1142" s="276"/>
    </row>
    <row r="1143" spans="41:150" x14ac:dyDescent="0.25">
      <c r="AO1143" s="276"/>
      <c r="AP1143" s="276"/>
      <c r="BS1143" s="276"/>
      <c r="BT1143" s="277"/>
      <c r="BU1143" s="276"/>
      <c r="BV1143" s="277"/>
      <c r="BW1143" s="276"/>
      <c r="BX1143" s="277"/>
      <c r="BY1143" s="276"/>
      <c r="BZ1143" s="276"/>
      <c r="CA1143" s="277"/>
      <c r="CB1143" s="276"/>
      <c r="CC1143" s="276"/>
      <c r="CD1143" s="276"/>
      <c r="CE1143" s="276"/>
      <c r="CF1143" s="276"/>
      <c r="CG1143" s="276"/>
      <c r="CH1143" s="276"/>
      <c r="CI1143" s="277"/>
      <c r="CJ1143" s="276"/>
      <c r="CK1143" s="277"/>
      <c r="CL1143" s="276"/>
      <c r="CM1143" s="277"/>
      <c r="CN1143" s="276"/>
      <c r="CO1143" s="277"/>
      <c r="CP1143" s="276"/>
      <c r="CQ1143" s="277"/>
      <c r="CR1143" s="276"/>
      <c r="CS1143" s="276"/>
      <c r="CT1143" s="277"/>
      <c r="CU1143" s="276"/>
      <c r="CV1143" s="276"/>
      <c r="CW1143" s="277"/>
      <c r="CX1143" s="276"/>
      <c r="CY1143" s="276"/>
      <c r="CZ1143" s="276"/>
      <c r="DA1143" s="276"/>
      <c r="DB1143" s="277"/>
      <c r="DC1143" s="276"/>
      <c r="DD1143" s="276"/>
      <c r="DE1143" s="277"/>
      <c r="DF1143" s="276"/>
      <c r="DG1143" s="276"/>
      <c r="DH1143" s="277"/>
      <c r="DI1143" s="276"/>
      <c r="DJ1143" s="276"/>
      <c r="DK1143" s="276"/>
      <c r="DL1143" s="276"/>
      <c r="DM1143" s="277"/>
      <c r="DN1143" s="276"/>
      <c r="DO1143" s="276"/>
      <c r="DP1143" s="277"/>
      <c r="DQ1143" s="276"/>
      <c r="DR1143" s="276"/>
      <c r="DS1143" s="276"/>
      <c r="DT1143" s="276"/>
      <c r="DU1143" s="276"/>
      <c r="DV1143" s="276"/>
      <c r="DW1143" s="276"/>
      <c r="DX1143" s="276"/>
      <c r="DY1143" s="276"/>
      <c r="DZ1143" s="276"/>
      <c r="EA1143" s="276"/>
      <c r="EB1143" s="276"/>
      <c r="EC1143" s="276"/>
      <c r="ED1143" s="276"/>
      <c r="EE1143" s="276"/>
      <c r="EF1143" s="276"/>
      <c r="EG1143" s="276"/>
      <c r="EH1143" s="276"/>
      <c r="EI1143" s="276"/>
      <c r="EJ1143" s="276"/>
      <c r="EK1143" s="276"/>
      <c r="EL1143" s="276"/>
      <c r="EM1143" s="276"/>
      <c r="EN1143" s="276"/>
      <c r="EO1143" s="276"/>
      <c r="EP1143" s="276"/>
      <c r="EQ1143" s="276"/>
      <c r="ER1143" s="276"/>
      <c r="ES1143" s="276"/>
      <c r="ET1143" s="276"/>
    </row>
    <row r="1144" spans="41:150" x14ac:dyDescent="0.25">
      <c r="AO1144" s="276"/>
      <c r="AP1144" s="276"/>
      <c r="BS1144" s="276"/>
      <c r="BT1144" s="277"/>
      <c r="BU1144" s="276"/>
      <c r="BV1144" s="277"/>
      <c r="BW1144" s="276"/>
      <c r="BX1144" s="277"/>
      <c r="BY1144" s="276"/>
      <c r="BZ1144" s="276"/>
      <c r="CA1144" s="277"/>
      <c r="CB1144" s="276"/>
      <c r="CC1144" s="276"/>
      <c r="CD1144" s="276"/>
      <c r="CE1144" s="276"/>
      <c r="CF1144" s="276"/>
      <c r="CG1144" s="276"/>
      <c r="CH1144" s="276"/>
      <c r="CI1144" s="277"/>
      <c r="CJ1144" s="276"/>
      <c r="CK1144" s="277"/>
      <c r="CL1144" s="276"/>
      <c r="CM1144" s="277"/>
      <c r="CN1144" s="276"/>
      <c r="CO1144" s="277"/>
      <c r="CP1144" s="276"/>
      <c r="CQ1144" s="277"/>
      <c r="CR1144" s="276"/>
      <c r="CS1144" s="276"/>
      <c r="CT1144" s="277"/>
      <c r="CU1144" s="276"/>
      <c r="CV1144" s="276"/>
      <c r="CW1144" s="277"/>
      <c r="CX1144" s="276"/>
      <c r="CY1144" s="276"/>
      <c r="CZ1144" s="276"/>
      <c r="DA1144" s="276"/>
      <c r="DB1144" s="277"/>
      <c r="DC1144" s="276"/>
      <c r="DD1144" s="276"/>
      <c r="DE1144" s="277"/>
      <c r="DF1144" s="276"/>
      <c r="DG1144" s="276"/>
      <c r="DH1144" s="277"/>
      <c r="DI1144" s="276"/>
      <c r="DJ1144" s="276"/>
      <c r="DK1144" s="276"/>
      <c r="DL1144" s="276"/>
      <c r="DM1144" s="277"/>
      <c r="DN1144" s="276"/>
      <c r="DO1144" s="276"/>
      <c r="DP1144" s="277"/>
      <c r="DQ1144" s="276"/>
      <c r="DR1144" s="276"/>
      <c r="DS1144" s="276"/>
      <c r="DT1144" s="276"/>
      <c r="DU1144" s="276"/>
      <c r="DV1144" s="276"/>
      <c r="DW1144" s="276"/>
      <c r="DX1144" s="276"/>
      <c r="DY1144" s="276"/>
      <c r="DZ1144" s="276"/>
      <c r="EA1144" s="276"/>
      <c r="EB1144" s="276"/>
      <c r="EC1144" s="276"/>
      <c r="ED1144" s="276"/>
      <c r="EE1144" s="276"/>
      <c r="EF1144" s="276"/>
      <c r="EG1144" s="276"/>
      <c r="EH1144" s="276"/>
      <c r="EI1144" s="276"/>
      <c r="EJ1144" s="276"/>
      <c r="EK1144" s="276"/>
      <c r="EL1144" s="276"/>
      <c r="EM1144" s="276"/>
      <c r="EN1144" s="276"/>
      <c r="EO1144" s="276"/>
      <c r="EP1144" s="276"/>
      <c r="EQ1144" s="276"/>
      <c r="ER1144" s="276"/>
      <c r="ES1144" s="276"/>
      <c r="ET1144" s="276"/>
    </row>
    <row r="1145" spans="41:150" x14ac:dyDescent="0.25">
      <c r="AO1145" s="276"/>
      <c r="AP1145" s="276"/>
      <c r="BS1145" s="276"/>
      <c r="BT1145" s="277"/>
      <c r="BU1145" s="276"/>
      <c r="BV1145" s="277"/>
      <c r="BW1145" s="276"/>
      <c r="BX1145" s="277"/>
      <c r="BY1145" s="276"/>
      <c r="BZ1145" s="276"/>
      <c r="CA1145" s="277"/>
      <c r="CB1145" s="276"/>
      <c r="CC1145" s="276"/>
      <c r="CD1145" s="276"/>
      <c r="CE1145" s="276"/>
      <c r="CF1145" s="276"/>
      <c r="CG1145" s="276"/>
      <c r="CH1145" s="276"/>
      <c r="CI1145" s="277"/>
      <c r="CJ1145" s="276"/>
      <c r="CK1145" s="277"/>
      <c r="CL1145" s="276"/>
      <c r="CM1145" s="277"/>
      <c r="CN1145" s="276"/>
      <c r="CO1145" s="277"/>
      <c r="CP1145" s="276"/>
      <c r="CQ1145" s="277"/>
      <c r="CR1145" s="276"/>
      <c r="CS1145" s="276"/>
      <c r="CT1145" s="277"/>
      <c r="CU1145" s="276"/>
      <c r="CV1145" s="276"/>
      <c r="CW1145" s="277"/>
      <c r="CX1145" s="276"/>
      <c r="CY1145" s="276"/>
      <c r="CZ1145" s="276"/>
      <c r="DA1145" s="276"/>
      <c r="DB1145" s="277"/>
      <c r="DC1145" s="276"/>
      <c r="DD1145" s="276"/>
      <c r="DE1145" s="277"/>
      <c r="DF1145" s="276"/>
      <c r="DG1145" s="276"/>
      <c r="DH1145" s="277"/>
      <c r="DI1145" s="276"/>
      <c r="DJ1145" s="276"/>
      <c r="DK1145" s="276"/>
      <c r="DL1145" s="276"/>
      <c r="DM1145" s="277"/>
      <c r="DN1145" s="276"/>
      <c r="DO1145" s="276"/>
      <c r="DP1145" s="277"/>
      <c r="DQ1145" s="276"/>
      <c r="DR1145" s="276"/>
      <c r="DS1145" s="276"/>
      <c r="DT1145" s="276"/>
      <c r="DU1145" s="276"/>
      <c r="DV1145" s="276"/>
      <c r="DW1145" s="276"/>
      <c r="DX1145" s="276"/>
      <c r="DY1145" s="276"/>
      <c r="DZ1145" s="276"/>
      <c r="EA1145" s="276"/>
      <c r="EB1145" s="276"/>
      <c r="EC1145" s="276"/>
      <c r="ED1145" s="276"/>
      <c r="EE1145" s="276"/>
      <c r="EF1145" s="276"/>
      <c r="EG1145" s="276"/>
      <c r="EH1145" s="276"/>
      <c r="EI1145" s="276"/>
      <c r="EJ1145" s="276"/>
      <c r="EK1145" s="276"/>
      <c r="EL1145" s="276"/>
      <c r="EM1145" s="276"/>
      <c r="EN1145" s="276"/>
      <c r="EO1145" s="276"/>
      <c r="EP1145" s="276"/>
      <c r="EQ1145" s="276"/>
      <c r="ER1145" s="276"/>
      <c r="ES1145" s="276"/>
      <c r="ET1145" s="276"/>
    </row>
    <row r="1146" spans="41:150" x14ac:dyDescent="0.25">
      <c r="AO1146" s="276"/>
      <c r="AP1146" s="276"/>
      <c r="BS1146" s="276"/>
      <c r="BT1146" s="277"/>
      <c r="BU1146" s="276"/>
      <c r="BV1146" s="277"/>
      <c r="BW1146" s="276"/>
      <c r="BX1146" s="277"/>
      <c r="BY1146" s="276"/>
      <c r="BZ1146" s="276"/>
      <c r="CA1146" s="277"/>
      <c r="CB1146" s="276"/>
      <c r="CC1146" s="276"/>
      <c r="CD1146" s="276"/>
      <c r="CE1146" s="276"/>
      <c r="CF1146" s="276"/>
      <c r="CG1146" s="276"/>
      <c r="CH1146" s="276"/>
      <c r="CI1146" s="277"/>
      <c r="CJ1146" s="276"/>
      <c r="CK1146" s="277"/>
      <c r="CL1146" s="276"/>
      <c r="CM1146" s="277"/>
      <c r="CN1146" s="276"/>
      <c r="CO1146" s="277"/>
      <c r="CP1146" s="276"/>
      <c r="CQ1146" s="277"/>
      <c r="CR1146" s="276"/>
      <c r="CS1146" s="276"/>
      <c r="CT1146" s="277"/>
      <c r="CU1146" s="276"/>
      <c r="CV1146" s="276"/>
      <c r="CW1146" s="277"/>
      <c r="CX1146" s="276"/>
      <c r="CY1146" s="276"/>
      <c r="CZ1146" s="276"/>
      <c r="DA1146" s="276"/>
      <c r="DB1146" s="277"/>
      <c r="DC1146" s="276"/>
      <c r="DD1146" s="276"/>
      <c r="DE1146" s="277"/>
      <c r="DF1146" s="276"/>
      <c r="DG1146" s="276"/>
      <c r="DH1146" s="277"/>
      <c r="DI1146" s="276"/>
      <c r="DJ1146" s="276"/>
      <c r="DK1146" s="276"/>
      <c r="DL1146" s="276"/>
      <c r="DM1146" s="277"/>
      <c r="DN1146" s="276"/>
      <c r="DO1146" s="276"/>
      <c r="DP1146" s="277"/>
      <c r="DQ1146" s="276"/>
      <c r="DR1146" s="276"/>
      <c r="DS1146" s="276"/>
      <c r="DT1146" s="276"/>
      <c r="DU1146" s="276"/>
      <c r="DV1146" s="276"/>
      <c r="DW1146" s="276"/>
      <c r="DX1146" s="276"/>
      <c r="DY1146" s="276"/>
      <c r="DZ1146" s="276"/>
      <c r="EA1146" s="276"/>
      <c r="EB1146" s="276"/>
      <c r="EC1146" s="276"/>
      <c r="ED1146" s="276"/>
      <c r="EE1146" s="276"/>
      <c r="EF1146" s="276"/>
      <c r="EG1146" s="276"/>
      <c r="EH1146" s="276"/>
      <c r="EI1146" s="276"/>
      <c r="EJ1146" s="276"/>
      <c r="EK1146" s="276"/>
      <c r="EL1146" s="276"/>
      <c r="EM1146" s="276"/>
      <c r="EN1146" s="276"/>
      <c r="EO1146" s="276"/>
      <c r="EP1146" s="276"/>
      <c r="EQ1146" s="276"/>
      <c r="ER1146" s="276"/>
      <c r="ES1146" s="276"/>
      <c r="ET1146" s="276"/>
    </row>
    <row r="1147" spans="41:150" x14ac:dyDescent="0.25">
      <c r="AO1147" s="276"/>
      <c r="AP1147" s="276"/>
      <c r="BS1147" s="276"/>
      <c r="BT1147" s="277"/>
      <c r="BU1147" s="276"/>
      <c r="BV1147" s="277"/>
      <c r="BW1147" s="276"/>
      <c r="BX1147" s="277"/>
      <c r="BY1147" s="276"/>
      <c r="BZ1147" s="276"/>
      <c r="CA1147" s="277"/>
      <c r="CB1147" s="276"/>
      <c r="CC1147" s="276"/>
      <c r="CD1147" s="276"/>
      <c r="CE1147" s="276"/>
      <c r="CF1147" s="276"/>
      <c r="CG1147" s="276"/>
      <c r="CH1147" s="276"/>
      <c r="CI1147" s="277"/>
      <c r="CJ1147" s="276"/>
      <c r="CK1147" s="277"/>
      <c r="CL1147" s="276"/>
      <c r="CM1147" s="277"/>
      <c r="CN1147" s="276"/>
      <c r="CO1147" s="277"/>
      <c r="CP1147" s="276"/>
      <c r="CQ1147" s="277"/>
      <c r="CR1147" s="276"/>
      <c r="CS1147" s="276"/>
      <c r="CT1147" s="277"/>
      <c r="CU1147" s="276"/>
      <c r="CV1147" s="276"/>
      <c r="CW1147" s="277"/>
      <c r="CX1147" s="276"/>
      <c r="CY1147" s="276"/>
      <c r="CZ1147" s="276"/>
      <c r="DA1147" s="276"/>
      <c r="DB1147" s="277"/>
      <c r="DC1147" s="276"/>
      <c r="DD1147" s="276"/>
      <c r="DE1147" s="277"/>
      <c r="DF1147" s="276"/>
      <c r="DG1147" s="276"/>
      <c r="DH1147" s="277"/>
      <c r="DI1147" s="276"/>
      <c r="DJ1147" s="276"/>
      <c r="DK1147" s="276"/>
      <c r="DL1147" s="276"/>
      <c r="DM1147" s="277"/>
      <c r="DN1147" s="276"/>
      <c r="DO1147" s="276"/>
      <c r="DP1147" s="277"/>
      <c r="DQ1147" s="276"/>
      <c r="DR1147" s="276"/>
      <c r="DS1147" s="276"/>
      <c r="DT1147" s="276"/>
      <c r="DU1147" s="276"/>
      <c r="DV1147" s="276"/>
      <c r="DW1147" s="276"/>
      <c r="DX1147" s="276"/>
      <c r="DY1147" s="276"/>
      <c r="DZ1147" s="276"/>
      <c r="EA1147" s="276"/>
      <c r="EB1147" s="276"/>
      <c r="EC1147" s="276"/>
      <c r="ED1147" s="276"/>
      <c r="EE1147" s="276"/>
      <c r="EF1147" s="276"/>
      <c r="EG1147" s="276"/>
      <c r="EH1147" s="276"/>
      <c r="EI1147" s="276"/>
      <c r="EJ1147" s="276"/>
      <c r="EK1147" s="276"/>
      <c r="EL1147" s="276"/>
      <c r="EM1147" s="276"/>
      <c r="EN1147" s="276"/>
      <c r="EO1147" s="276"/>
      <c r="EP1147" s="276"/>
      <c r="EQ1147" s="276"/>
      <c r="ER1147" s="276"/>
      <c r="ES1147" s="276"/>
      <c r="ET1147" s="276"/>
    </row>
    <row r="1148" spans="41:150" x14ac:dyDescent="0.25">
      <c r="AO1148" s="276"/>
      <c r="AP1148" s="276"/>
      <c r="BS1148" s="276"/>
      <c r="BT1148" s="277"/>
      <c r="BU1148" s="276"/>
      <c r="BV1148" s="277"/>
      <c r="BW1148" s="276"/>
      <c r="BX1148" s="277"/>
      <c r="BY1148" s="276"/>
      <c r="BZ1148" s="276"/>
      <c r="CA1148" s="277"/>
      <c r="CB1148" s="276"/>
      <c r="CC1148" s="276"/>
      <c r="CD1148" s="276"/>
      <c r="CE1148" s="276"/>
      <c r="CF1148" s="276"/>
      <c r="CG1148" s="276"/>
      <c r="CH1148" s="276"/>
      <c r="CI1148" s="277"/>
      <c r="CJ1148" s="276"/>
      <c r="CK1148" s="277"/>
      <c r="CL1148" s="276"/>
      <c r="CM1148" s="277"/>
      <c r="CN1148" s="276"/>
      <c r="CO1148" s="277"/>
      <c r="CP1148" s="276"/>
      <c r="CQ1148" s="277"/>
      <c r="CR1148" s="276"/>
      <c r="CS1148" s="276"/>
      <c r="CT1148" s="277"/>
      <c r="CU1148" s="276"/>
      <c r="CV1148" s="276"/>
      <c r="CW1148" s="277"/>
      <c r="CX1148" s="276"/>
      <c r="CY1148" s="276"/>
      <c r="CZ1148" s="276"/>
      <c r="DA1148" s="276"/>
      <c r="DB1148" s="277"/>
      <c r="DC1148" s="276"/>
      <c r="DD1148" s="276"/>
      <c r="DE1148" s="277"/>
      <c r="DF1148" s="276"/>
      <c r="DG1148" s="276"/>
      <c r="DH1148" s="277"/>
      <c r="DI1148" s="276"/>
      <c r="DJ1148" s="276"/>
      <c r="DK1148" s="276"/>
      <c r="DL1148" s="276"/>
      <c r="DM1148" s="277"/>
      <c r="DN1148" s="276"/>
      <c r="DO1148" s="276"/>
      <c r="DP1148" s="277"/>
      <c r="DQ1148" s="276"/>
      <c r="DR1148" s="276"/>
      <c r="DS1148" s="276"/>
      <c r="DT1148" s="276"/>
      <c r="DU1148" s="276"/>
      <c r="DV1148" s="276"/>
      <c r="DW1148" s="276"/>
      <c r="DX1148" s="276"/>
      <c r="DY1148" s="276"/>
      <c r="DZ1148" s="276"/>
      <c r="EA1148" s="276"/>
      <c r="EB1148" s="276"/>
      <c r="EC1148" s="276"/>
      <c r="ED1148" s="276"/>
      <c r="EE1148" s="276"/>
      <c r="EF1148" s="276"/>
      <c r="EG1148" s="276"/>
      <c r="EH1148" s="276"/>
      <c r="EI1148" s="276"/>
      <c r="EJ1148" s="276"/>
      <c r="EK1148" s="276"/>
      <c r="EL1148" s="276"/>
      <c r="EM1148" s="276"/>
      <c r="EN1148" s="276"/>
      <c r="EO1148" s="276"/>
      <c r="EP1148" s="276"/>
      <c r="EQ1148" s="276"/>
      <c r="ER1148" s="276"/>
      <c r="ES1148" s="276"/>
      <c r="ET1148" s="276"/>
    </row>
    <row r="1149" spans="41:150" x14ac:dyDescent="0.25">
      <c r="AO1149" s="276"/>
      <c r="AP1149" s="276"/>
      <c r="BS1149" s="276"/>
      <c r="BT1149" s="277"/>
      <c r="BU1149" s="276"/>
      <c r="BV1149" s="277"/>
      <c r="BW1149" s="276"/>
      <c r="BX1149" s="277"/>
      <c r="BY1149" s="276"/>
      <c r="BZ1149" s="276"/>
      <c r="CA1149" s="277"/>
      <c r="CB1149" s="276"/>
      <c r="CC1149" s="276"/>
      <c r="CD1149" s="276"/>
      <c r="CE1149" s="276"/>
      <c r="CF1149" s="276"/>
      <c r="CG1149" s="276"/>
      <c r="CH1149" s="276"/>
      <c r="CI1149" s="277"/>
      <c r="CJ1149" s="276"/>
      <c r="CK1149" s="277"/>
      <c r="CL1149" s="276"/>
      <c r="CM1149" s="277"/>
      <c r="CN1149" s="276"/>
      <c r="CO1149" s="277"/>
      <c r="CP1149" s="276"/>
      <c r="CQ1149" s="277"/>
      <c r="CR1149" s="276"/>
      <c r="CS1149" s="276"/>
      <c r="CT1149" s="277"/>
      <c r="CU1149" s="276"/>
      <c r="CV1149" s="276"/>
      <c r="CW1149" s="277"/>
      <c r="CX1149" s="276"/>
      <c r="CY1149" s="276"/>
      <c r="CZ1149" s="276"/>
      <c r="DA1149" s="276"/>
      <c r="DB1149" s="277"/>
      <c r="DC1149" s="276"/>
      <c r="DD1149" s="276"/>
      <c r="DE1149" s="277"/>
      <c r="DF1149" s="276"/>
      <c r="DG1149" s="276"/>
      <c r="DH1149" s="277"/>
      <c r="DI1149" s="276"/>
      <c r="DJ1149" s="276"/>
      <c r="DK1149" s="276"/>
      <c r="DL1149" s="276"/>
      <c r="DM1149" s="277"/>
      <c r="DN1149" s="276"/>
      <c r="DO1149" s="276"/>
      <c r="DP1149" s="277"/>
      <c r="DQ1149" s="276"/>
      <c r="DR1149" s="276"/>
      <c r="DS1149" s="276"/>
      <c r="DT1149" s="276"/>
      <c r="DU1149" s="276"/>
      <c r="DV1149" s="276"/>
      <c r="DW1149" s="276"/>
      <c r="DX1149" s="276"/>
      <c r="DY1149" s="276"/>
      <c r="DZ1149" s="276"/>
      <c r="EA1149" s="276"/>
      <c r="EB1149" s="276"/>
      <c r="EC1149" s="276"/>
      <c r="ED1149" s="276"/>
      <c r="EE1149" s="276"/>
      <c r="EF1149" s="276"/>
      <c r="EG1149" s="276"/>
      <c r="EH1149" s="276"/>
      <c r="EI1149" s="276"/>
      <c r="EJ1149" s="276"/>
      <c r="EK1149" s="276"/>
      <c r="EL1149" s="276"/>
      <c r="EM1149" s="276"/>
      <c r="EN1149" s="276"/>
      <c r="EO1149" s="276"/>
      <c r="EP1149" s="276"/>
      <c r="EQ1149" s="276"/>
      <c r="ER1149" s="276"/>
      <c r="ES1149" s="276"/>
      <c r="ET1149" s="276"/>
    </row>
    <row r="1150" spans="41:150" x14ac:dyDescent="0.25">
      <c r="AO1150" s="276"/>
      <c r="AP1150" s="276"/>
      <c r="BS1150" s="276"/>
      <c r="BT1150" s="277"/>
      <c r="BU1150" s="276"/>
      <c r="BV1150" s="277"/>
      <c r="BW1150" s="276"/>
      <c r="BX1150" s="277"/>
      <c r="BY1150" s="276"/>
      <c r="BZ1150" s="276"/>
      <c r="CA1150" s="277"/>
      <c r="CB1150" s="276"/>
      <c r="CC1150" s="276"/>
      <c r="CD1150" s="276"/>
      <c r="CE1150" s="276"/>
      <c r="CF1150" s="276"/>
      <c r="CG1150" s="276"/>
      <c r="CH1150" s="276"/>
      <c r="CI1150" s="277"/>
      <c r="CJ1150" s="276"/>
      <c r="CK1150" s="277"/>
      <c r="CL1150" s="276"/>
      <c r="CM1150" s="277"/>
      <c r="CN1150" s="276"/>
      <c r="CO1150" s="277"/>
      <c r="CP1150" s="276"/>
      <c r="CQ1150" s="277"/>
      <c r="CR1150" s="276"/>
      <c r="CS1150" s="276"/>
      <c r="CT1150" s="277"/>
      <c r="CU1150" s="276"/>
      <c r="CV1150" s="276"/>
      <c r="CW1150" s="277"/>
      <c r="CX1150" s="276"/>
      <c r="CY1150" s="276"/>
      <c r="CZ1150" s="276"/>
      <c r="DA1150" s="276"/>
      <c r="DB1150" s="277"/>
      <c r="DC1150" s="276"/>
      <c r="DD1150" s="276"/>
      <c r="DE1150" s="277"/>
      <c r="DF1150" s="276"/>
      <c r="DG1150" s="276"/>
      <c r="DH1150" s="277"/>
      <c r="DI1150" s="276"/>
      <c r="DJ1150" s="276"/>
      <c r="DK1150" s="276"/>
      <c r="DL1150" s="276"/>
      <c r="DM1150" s="277"/>
      <c r="DN1150" s="276"/>
      <c r="DO1150" s="276"/>
      <c r="DP1150" s="277"/>
      <c r="DQ1150" s="276"/>
      <c r="DR1150" s="276"/>
      <c r="DS1150" s="276"/>
      <c r="DT1150" s="276"/>
      <c r="DU1150" s="276"/>
      <c r="DV1150" s="276"/>
      <c r="DW1150" s="276"/>
      <c r="DX1150" s="276"/>
      <c r="DY1150" s="276"/>
      <c r="DZ1150" s="276"/>
      <c r="EA1150" s="276"/>
      <c r="EB1150" s="276"/>
      <c r="EC1150" s="276"/>
      <c r="ED1150" s="276"/>
      <c r="EE1150" s="276"/>
      <c r="EF1150" s="276"/>
      <c r="EG1150" s="276"/>
      <c r="EH1150" s="276"/>
      <c r="EI1150" s="276"/>
      <c r="EJ1150" s="276"/>
      <c r="EK1150" s="276"/>
      <c r="EL1150" s="276"/>
      <c r="EM1150" s="276"/>
      <c r="EN1150" s="276"/>
      <c r="EO1150" s="276"/>
      <c r="EP1150" s="276"/>
      <c r="EQ1150" s="276"/>
      <c r="ER1150" s="276"/>
      <c r="ES1150" s="276"/>
      <c r="ET1150" s="276"/>
    </row>
    <row r="1151" spans="41:150" x14ac:dyDescent="0.25">
      <c r="AO1151" s="276"/>
      <c r="AP1151" s="276"/>
      <c r="BS1151" s="276"/>
      <c r="BT1151" s="277"/>
      <c r="BU1151" s="276"/>
      <c r="BV1151" s="277"/>
      <c r="BW1151" s="276"/>
      <c r="BX1151" s="277"/>
      <c r="BY1151" s="276"/>
      <c r="BZ1151" s="276"/>
      <c r="CA1151" s="277"/>
      <c r="CB1151" s="276"/>
      <c r="CC1151" s="276"/>
      <c r="CD1151" s="276"/>
      <c r="CE1151" s="276"/>
      <c r="CF1151" s="276"/>
      <c r="CG1151" s="276"/>
      <c r="CH1151" s="276"/>
      <c r="CI1151" s="277"/>
      <c r="CJ1151" s="276"/>
      <c r="CK1151" s="277"/>
      <c r="CL1151" s="276"/>
      <c r="CM1151" s="277"/>
      <c r="CN1151" s="276"/>
      <c r="CO1151" s="277"/>
      <c r="CP1151" s="276"/>
      <c r="CQ1151" s="277"/>
      <c r="CR1151" s="276"/>
      <c r="CS1151" s="276"/>
      <c r="CT1151" s="277"/>
      <c r="CU1151" s="276"/>
      <c r="CV1151" s="276"/>
      <c r="CW1151" s="277"/>
      <c r="CX1151" s="276"/>
      <c r="CY1151" s="276"/>
      <c r="CZ1151" s="276"/>
      <c r="DA1151" s="276"/>
      <c r="DB1151" s="277"/>
      <c r="DC1151" s="276"/>
      <c r="DD1151" s="276"/>
      <c r="DE1151" s="277"/>
      <c r="DF1151" s="276"/>
      <c r="DG1151" s="276"/>
      <c r="DH1151" s="277"/>
      <c r="DI1151" s="276"/>
      <c r="DJ1151" s="276"/>
      <c r="DK1151" s="276"/>
      <c r="DL1151" s="276"/>
      <c r="DM1151" s="277"/>
      <c r="DN1151" s="276"/>
      <c r="DO1151" s="276"/>
      <c r="DP1151" s="277"/>
      <c r="DQ1151" s="276"/>
      <c r="DR1151" s="276"/>
      <c r="DS1151" s="276"/>
      <c r="DT1151" s="276"/>
      <c r="DU1151" s="276"/>
      <c r="DV1151" s="276"/>
      <c r="DW1151" s="276"/>
      <c r="DX1151" s="276"/>
      <c r="DY1151" s="276"/>
      <c r="DZ1151" s="276"/>
      <c r="EA1151" s="276"/>
      <c r="EB1151" s="276"/>
      <c r="EC1151" s="276"/>
      <c r="ED1151" s="276"/>
      <c r="EE1151" s="276"/>
      <c r="EF1151" s="276"/>
      <c r="EG1151" s="276"/>
      <c r="EH1151" s="276"/>
      <c r="EI1151" s="276"/>
      <c r="EJ1151" s="276"/>
      <c r="EK1151" s="276"/>
      <c r="EL1151" s="276"/>
      <c r="EM1151" s="276"/>
      <c r="EN1151" s="276"/>
      <c r="EO1151" s="276"/>
      <c r="EP1151" s="276"/>
      <c r="EQ1151" s="276"/>
      <c r="ER1151" s="276"/>
      <c r="ES1151" s="276"/>
      <c r="ET1151" s="276"/>
    </row>
    <row r="1152" spans="41:150" x14ac:dyDescent="0.25">
      <c r="AO1152" s="276"/>
      <c r="AP1152" s="276"/>
      <c r="BS1152" s="276"/>
      <c r="BT1152" s="277"/>
      <c r="BU1152" s="276"/>
      <c r="BV1152" s="277"/>
      <c r="BW1152" s="276"/>
      <c r="BX1152" s="277"/>
      <c r="BY1152" s="276"/>
      <c r="BZ1152" s="276"/>
      <c r="CA1152" s="277"/>
      <c r="CB1152" s="276"/>
      <c r="CC1152" s="276"/>
      <c r="CD1152" s="276"/>
      <c r="CE1152" s="276"/>
      <c r="CF1152" s="276"/>
      <c r="CG1152" s="276"/>
      <c r="CH1152" s="276"/>
      <c r="CI1152" s="277"/>
      <c r="CJ1152" s="276"/>
      <c r="CK1152" s="277"/>
      <c r="CL1152" s="276"/>
      <c r="CM1152" s="277"/>
      <c r="CN1152" s="276"/>
      <c r="CO1152" s="277"/>
      <c r="CP1152" s="276"/>
      <c r="CQ1152" s="277"/>
      <c r="CR1152" s="276"/>
      <c r="CS1152" s="276"/>
      <c r="CT1152" s="277"/>
      <c r="CU1152" s="276"/>
      <c r="CV1152" s="276"/>
      <c r="CW1152" s="277"/>
      <c r="CX1152" s="276"/>
      <c r="CY1152" s="276"/>
      <c r="CZ1152" s="276"/>
      <c r="DA1152" s="276"/>
      <c r="DB1152" s="277"/>
      <c r="DC1152" s="276"/>
      <c r="DD1152" s="276"/>
      <c r="DE1152" s="277"/>
      <c r="DF1152" s="276"/>
      <c r="DG1152" s="276"/>
      <c r="DH1152" s="277"/>
      <c r="DI1152" s="276"/>
      <c r="DJ1152" s="276"/>
      <c r="DK1152" s="276"/>
      <c r="DL1152" s="276"/>
      <c r="DM1152" s="277"/>
      <c r="DN1152" s="276"/>
      <c r="DO1152" s="276"/>
      <c r="DP1152" s="277"/>
      <c r="DQ1152" s="276"/>
      <c r="DR1152" s="276"/>
      <c r="DS1152" s="276"/>
      <c r="DT1152" s="276"/>
      <c r="DU1152" s="276"/>
      <c r="DV1152" s="276"/>
      <c r="DW1152" s="276"/>
      <c r="DX1152" s="276"/>
      <c r="DY1152" s="276"/>
      <c r="DZ1152" s="276"/>
      <c r="EA1152" s="276"/>
      <c r="EB1152" s="276"/>
      <c r="EC1152" s="276"/>
      <c r="ED1152" s="276"/>
      <c r="EE1152" s="276"/>
      <c r="EF1152" s="276"/>
      <c r="EG1152" s="276"/>
      <c r="EH1152" s="276"/>
      <c r="EI1152" s="276"/>
      <c r="EJ1152" s="276"/>
      <c r="EK1152" s="276"/>
      <c r="EL1152" s="276"/>
      <c r="EM1152" s="276"/>
      <c r="EN1152" s="276"/>
      <c r="EO1152" s="276"/>
      <c r="EP1152" s="276"/>
      <c r="EQ1152" s="276"/>
      <c r="ER1152" s="276"/>
      <c r="ES1152" s="276"/>
      <c r="ET1152" s="276"/>
    </row>
    <row r="1153" spans="41:150" x14ac:dyDescent="0.25">
      <c r="AO1153" s="276"/>
      <c r="AP1153" s="276"/>
      <c r="BS1153" s="276"/>
      <c r="BT1153" s="277"/>
      <c r="BU1153" s="276"/>
      <c r="BV1153" s="277"/>
      <c r="BW1153" s="276"/>
      <c r="BX1153" s="277"/>
      <c r="BY1153" s="276"/>
      <c r="BZ1153" s="276"/>
      <c r="CA1153" s="277"/>
      <c r="CB1153" s="276"/>
      <c r="CC1153" s="276"/>
      <c r="CD1153" s="276"/>
      <c r="CE1153" s="276"/>
      <c r="CF1153" s="276"/>
      <c r="CG1153" s="276"/>
      <c r="CH1153" s="276"/>
      <c r="CI1153" s="277"/>
      <c r="CJ1153" s="276"/>
      <c r="CK1153" s="277"/>
      <c r="CL1153" s="276"/>
      <c r="CM1153" s="277"/>
      <c r="CN1153" s="276"/>
      <c r="CO1153" s="277"/>
      <c r="CP1153" s="276"/>
      <c r="CQ1153" s="277"/>
      <c r="CR1153" s="276"/>
      <c r="CS1153" s="276"/>
      <c r="CT1153" s="277"/>
      <c r="CU1153" s="276"/>
      <c r="CV1153" s="276"/>
      <c r="CW1153" s="277"/>
      <c r="CX1153" s="276"/>
      <c r="CY1153" s="276"/>
      <c r="CZ1153" s="276"/>
      <c r="DA1153" s="276"/>
      <c r="DB1153" s="277"/>
      <c r="DC1153" s="276"/>
      <c r="DD1153" s="276"/>
      <c r="DE1153" s="277"/>
      <c r="DF1153" s="276"/>
      <c r="DG1153" s="276"/>
      <c r="DH1153" s="277"/>
      <c r="DI1153" s="276"/>
      <c r="DJ1153" s="276"/>
      <c r="DK1153" s="276"/>
      <c r="DL1153" s="276"/>
      <c r="DM1153" s="277"/>
      <c r="DN1153" s="276"/>
      <c r="DO1153" s="276"/>
      <c r="DP1153" s="277"/>
      <c r="DQ1153" s="276"/>
      <c r="DR1153" s="276"/>
      <c r="DS1153" s="276"/>
      <c r="DT1153" s="276"/>
      <c r="DU1153" s="276"/>
      <c r="DV1153" s="276"/>
      <c r="DW1153" s="276"/>
      <c r="DX1153" s="276"/>
      <c r="DY1153" s="276"/>
      <c r="DZ1153" s="276"/>
      <c r="EA1153" s="276"/>
      <c r="EB1153" s="276"/>
      <c r="EC1153" s="276"/>
      <c r="ED1153" s="276"/>
      <c r="EE1153" s="276"/>
      <c r="EF1153" s="276"/>
      <c r="EG1153" s="276"/>
      <c r="EH1153" s="276"/>
      <c r="EI1153" s="276"/>
      <c r="EJ1153" s="276"/>
      <c r="EK1153" s="276"/>
      <c r="EL1153" s="276"/>
      <c r="EM1153" s="276"/>
      <c r="EN1153" s="276"/>
      <c r="EO1153" s="276"/>
      <c r="EP1153" s="276"/>
      <c r="EQ1153" s="276"/>
      <c r="ER1153" s="276"/>
      <c r="ES1153" s="276"/>
      <c r="ET1153" s="276"/>
    </row>
    <row r="1154" spans="41:150" x14ac:dyDescent="0.25">
      <c r="AO1154" s="276"/>
      <c r="AP1154" s="276"/>
      <c r="BS1154" s="276"/>
      <c r="BT1154" s="277"/>
      <c r="BU1154" s="276"/>
      <c r="BV1154" s="277"/>
      <c r="BW1154" s="276"/>
      <c r="BX1154" s="277"/>
      <c r="BY1154" s="276"/>
      <c r="BZ1154" s="276"/>
      <c r="CA1154" s="277"/>
      <c r="CB1154" s="276"/>
      <c r="CC1154" s="276"/>
      <c r="CD1154" s="276"/>
      <c r="CE1154" s="276"/>
      <c r="CF1154" s="276"/>
      <c r="CG1154" s="276"/>
      <c r="CH1154" s="276"/>
      <c r="CI1154" s="277"/>
      <c r="CJ1154" s="276"/>
      <c r="CK1154" s="277"/>
      <c r="CL1154" s="276"/>
      <c r="CM1154" s="277"/>
      <c r="CN1154" s="276"/>
      <c r="CO1154" s="277"/>
      <c r="CP1154" s="276"/>
      <c r="CQ1154" s="277"/>
      <c r="CR1154" s="276"/>
      <c r="CS1154" s="276"/>
      <c r="CT1154" s="277"/>
      <c r="CU1154" s="276"/>
      <c r="CV1154" s="276"/>
      <c r="CW1154" s="277"/>
      <c r="CX1154" s="276"/>
      <c r="CY1154" s="276"/>
      <c r="CZ1154" s="276"/>
      <c r="DA1154" s="276"/>
      <c r="DB1154" s="277"/>
      <c r="DC1154" s="276"/>
      <c r="DD1154" s="276"/>
      <c r="DE1154" s="277"/>
      <c r="DF1154" s="276"/>
      <c r="DG1154" s="276"/>
      <c r="DH1154" s="277"/>
      <c r="DI1154" s="276"/>
      <c r="DJ1154" s="276"/>
      <c r="DK1154" s="276"/>
      <c r="DL1154" s="276"/>
      <c r="DM1154" s="277"/>
      <c r="DN1154" s="276"/>
      <c r="DO1154" s="276"/>
      <c r="DP1154" s="277"/>
      <c r="DQ1154" s="276"/>
      <c r="DR1154" s="276"/>
      <c r="DS1154" s="276"/>
      <c r="DT1154" s="276"/>
      <c r="DU1154" s="276"/>
      <c r="DV1154" s="276"/>
      <c r="DW1154" s="276"/>
      <c r="DX1154" s="276"/>
      <c r="DY1154" s="276"/>
      <c r="DZ1154" s="276"/>
      <c r="EA1154" s="276"/>
      <c r="EB1154" s="276"/>
      <c r="EC1154" s="276"/>
      <c r="ED1154" s="276"/>
      <c r="EE1154" s="276"/>
      <c r="EF1154" s="276"/>
      <c r="EG1154" s="276"/>
      <c r="EH1154" s="276"/>
      <c r="EI1154" s="276"/>
      <c r="EJ1154" s="276"/>
      <c r="EK1154" s="276"/>
      <c r="EL1154" s="276"/>
      <c r="EM1154" s="276"/>
      <c r="EN1154" s="276"/>
      <c r="EO1154" s="276"/>
      <c r="EP1154" s="276"/>
      <c r="EQ1154" s="276"/>
      <c r="ER1154" s="276"/>
      <c r="ES1154" s="276"/>
      <c r="ET1154" s="276"/>
    </row>
    <row r="1155" spans="41:150" x14ac:dyDescent="0.25">
      <c r="AO1155" s="276"/>
      <c r="AP1155" s="276"/>
      <c r="BS1155" s="276"/>
      <c r="BT1155" s="277"/>
      <c r="BU1155" s="276"/>
      <c r="BV1155" s="277"/>
      <c r="BW1155" s="276"/>
      <c r="BX1155" s="277"/>
      <c r="BY1155" s="276"/>
      <c r="BZ1155" s="276"/>
      <c r="CA1155" s="277"/>
      <c r="CB1155" s="276"/>
      <c r="CC1155" s="276"/>
      <c r="CD1155" s="276"/>
      <c r="CE1155" s="276"/>
      <c r="CF1155" s="276"/>
      <c r="CG1155" s="276"/>
      <c r="CH1155" s="276"/>
      <c r="CI1155" s="277"/>
      <c r="CJ1155" s="276"/>
      <c r="CK1155" s="277"/>
      <c r="CL1155" s="276"/>
      <c r="CM1155" s="277"/>
      <c r="CN1155" s="276"/>
      <c r="CO1155" s="277"/>
      <c r="CP1155" s="276"/>
      <c r="CQ1155" s="277"/>
      <c r="CR1155" s="276"/>
      <c r="CS1155" s="276"/>
      <c r="CT1155" s="277"/>
      <c r="CU1155" s="276"/>
      <c r="CV1155" s="276"/>
      <c r="CW1155" s="277"/>
      <c r="CX1155" s="276"/>
      <c r="CY1155" s="276"/>
      <c r="CZ1155" s="276"/>
      <c r="DA1155" s="276"/>
      <c r="DB1155" s="277"/>
      <c r="DC1155" s="276"/>
      <c r="DD1155" s="276"/>
      <c r="DE1155" s="277"/>
      <c r="DF1155" s="276"/>
      <c r="DG1155" s="276"/>
      <c r="DH1155" s="277"/>
      <c r="DI1155" s="276"/>
      <c r="DJ1155" s="276"/>
      <c r="DK1155" s="276"/>
      <c r="DL1155" s="276"/>
      <c r="DM1155" s="277"/>
      <c r="DN1155" s="276"/>
      <c r="DO1155" s="276"/>
      <c r="DP1155" s="277"/>
      <c r="DQ1155" s="276"/>
      <c r="DR1155" s="276"/>
      <c r="DS1155" s="276"/>
      <c r="DT1155" s="276"/>
      <c r="DU1155" s="276"/>
      <c r="DV1155" s="276"/>
      <c r="DW1155" s="276"/>
      <c r="DX1155" s="276"/>
      <c r="DY1155" s="276"/>
      <c r="DZ1155" s="276"/>
      <c r="EA1155" s="276"/>
      <c r="EB1155" s="276"/>
      <c r="EC1155" s="276"/>
      <c r="ED1155" s="276"/>
      <c r="EE1155" s="276"/>
      <c r="EF1155" s="276"/>
      <c r="EG1155" s="276"/>
      <c r="EH1155" s="276"/>
      <c r="EI1155" s="276"/>
      <c r="EJ1155" s="276"/>
      <c r="EK1155" s="276"/>
      <c r="EL1155" s="276"/>
      <c r="EM1155" s="276"/>
      <c r="EN1155" s="276"/>
      <c r="EO1155" s="276"/>
      <c r="EP1155" s="276"/>
      <c r="EQ1155" s="276"/>
      <c r="ER1155" s="276"/>
      <c r="ES1155" s="276"/>
      <c r="ET1155" s="276"/>
    </row>
    <row r="1156" spans="41:150" x14ac:dyDescent="0.25">
      <c r="AO1156" s="276"/>
      <c r="AP1156" s="276"/>
      <c r="BS1156" s="276"/>
      <c r="BT1156" s="277"/>
      <c r="BU1156" s="276"/>
      <c r="BV1156" s="277"/>
      <c r="BW1156" s="276"/>
      <c r="BX1156" s="277"/>
      <c r="BY1156" s="276"/>
      <c r="BZ1156" s="276"/>
      <c r="CA1156" s="277"/>
      <c r="CB1156" s="276"/>
      <c r="CC1156" s="276"/>
      <c r="CD1156" s="276"/>
      <c r="CE1156" s="276"/>
      <c r="CF1156" s="276"/>
      <c r="CG1156" s="276"/>
      <c r="CH1156" s="276"/>
      <c r="CI1156" s="277"/>
      <c r="CJ1156" s="276"/>
      <c r="CK1156" s="277"/>
      <c r="CL1156" s="276"/>
      <c r="CM1156" s="277"/>
      <c r="CN1156" s="276"/>
      <c r="CO1156" s="277"/>
      <c r="CP1156" s="276"/>
      <c r="CQ1156" s="277"/>
      <c r="CR1156" s="276"/>
      <c r="CS1156" s="276"/>
      <c r="CT1156" s="277"/>
      <c r="CU1156" s="276"/>
      <c r="CV1156" s="276"/>
      <c r="CW1156" s="277"/>
      <c r="CX1156" s="276"/>
      <c r="CY1156" s="276"/>
      <c r="CZ1156" s="276"/>
      <c r="DA1156" s="276"/>
      <c r="DB1156" s="277"/>
      <c r="DC1156" s="276"/>
      <c r="DD1156" s="276"/>
      <c r="DE1156" s="277"/>
      <c r="DF1156" s="276"/>
      <c r="DG1156" s="276"/>
      <c r="DH1156" s="277"/>
      <c r="DI1156" s="276"/>
      <c r="DJ1156" s="276"/>
      <c r="DK1156" s="276"/>
      <c r="DL1156" s="276"/>
      <c r="DM1156" s="277"/>
      <c r="DN1156" s="276"/>
      <c r="DO1156" s="276"/>
      <c r="DP1156" s="277"/>
      <c r="DQ1156" s="276"/>
      <c r="DR1156" s="276"/>
      <c r="DS1156" s="276"/>
      <c r="DT1156" s="276"/>
      <c r="DU1156" s="276"/>
      <c r="DV1156" s="276"/>
      <c r="DW1156" s="276"/>
      <c r="DX1156" s="276"/>
      <c r="DY1156" s="276"/>
      <c r="DZ1156" s="276"/>
      <c r="EA1156" s="276"/>
      <c r="EB1156" s="276"/>
      <c r="EC1156" s="276"/>
      <c r="ED1156" s="276"/>
      <c r="EE1156" s="276"/>
      <c r="EF1156" s="276"/>
      <c r="EG1156" s="276"/>
      <c r="EH1156" s="276"/>
      <c r="EI1156" s="276"/>
      <c r="EJ1156" s="276"/>
      <c r="EK1156" s="276"/>
      <c r="EL1156" s="276"/>
      <c r="EM1156" s="276"/>
      <c r="EN1156" s="276"/>
      <c r="EO1156" s="276"/>
      <c r="EP1156" s="276"/>
      <c r="EQ1156" s="276"/>
      <c r="ER1156" s="276"/>
      <c r="ES1156" s="276"/>
      <c r="ET1156" s="276"/>
    </row>
    <row r="1157" spans="41:150" x14ac:dyDescent="0.25">
      <c r="AO1157" s="276"/>
      <c r="AP1157" s="276"/>
      <c r="BS1157" s="276"/>
      <c r="BT1157" s="277"/>
      <c r="BU1157" s="276"/>
      <c r="BV1157" s="277"/>
      <c r="BW1157" s="276"/>
      <c r="BX1157" s="277"/>
      <c r="BY1157" s="276"/>
      <c r="BZ1157" s="276"/>
      <c r="CA1157" s="277"/>
      <c r="CB1157" s="276"/>
      <c r="CC1157" s="276"/>
      <c r="CD1157" s="276"/>
      <c r="CE1157" s="276"/>
      <c r="CF1157" s="276"/>
      <c r="CG1157" s="276"/>
      <c r="CH1157" s="276"/>
      <c r="CI1157" s="277"/>
      <c r="CJ1157" s="276"/>
      <c r="CK1157" s="277"/>
      <c r="CL1157" s="276"/>
      <c r="CM1157" s="277"/>
      <c r="CN1157" s="276"/>
      <c r="CO1157" s="277"/>
      <c r="CP1157" s="276"/>
      <c r="CQ1157" s="277"/>
      <c r="CR1157" s="276"/>
      <c r="CS1157" s="276"/>
      <c r="CT1157" s="277"/>
      <c r="CU1157" s="276"/>
      <c r="CV1157" s="276"/>
      <c r="CW1157" s="277"/>
      <c r="CX1157" s="276"/>
      <c r="CY1157" s="276"/>
      <c r="CZ1157" s="276"/>
      <c r="DA1157" s="276"/>
      <c r="DB1157" s="277"/>
      <c r="DC1157" s="276"/>
      <c r="DD1157" s="276"/>
      <c r="DE1157" s="277"/>
      <c r="DF1157" s="276"/>
      <c r="DG1157" s="276"/>
      <c r="DH1157" s="277"/>
      <c r="DI1157" s="276"/>
      <c r="DJ1157" s="276"/>
      <c r="DK1157" s="276"/>
      <c r="DL1157" s="276"/>
      <c r="DM1157" s="277"/>
      <c r="DN1157" s="276"/>
      <c r="DO1157" s="276"/>
      <c r="DP1157" s="277"/>
      <c r="DQ1157" s="276"/>
      <c r="DR1157" s="276"/>
      <c r="DS1157" s="276"/>
      <c r="DT1157" s="276"/>
      <c r="DU1157" s="276"/>
      <c r="DV1157" s="276"/>
      <c r="DW1157" s="276"/>
      <c r="DX1157" s="276"/>
      <c r="DY1157" s="276"/>
      <c r="DZ1157" s="276"/>
      <c r="EA1157" s="276"/>
      <c r="EB1157" s="276"/>
      <c r="EC1157" s="276"/>
      <c r="ED1157" s="276"/>
      <c r="EE1157" s="276"/>
      <c r="EF1157" s="276"/>
      <c r="EG1157" s="276"/>
      <c r="EH1157" s="276"/>
      <c r="EI1157" s="276"/>
      <c r="EJ1157" s="276"/>
      <c r="EK1157" s="276"/>
      <c r="EL1157" s="276"/>
      <c r="EM1157" s="276"/>
      <c r="EN1157" s="276"/>
      <c r="EO1157" s="276"/>
      <c r="EP1157" s="276"/>
      <c r="EQ1157" s="276"/>
      <c r="ER1157" s="276"/>
      <c r="ES1157" s="276"/>
      <c r="ET1157" s="276"/>
    </row>
    <row r="1158" spans="41:150" x14ac:dyDescent="0.25">
      <c r="AO1158" s="276"/>
      <c r="AP1158" s="276"/>
      <c r="BS1158" s="276"/>
      <c r="BT1158" s="277"/>
      <c r="BU1158" s="276"/>
      <c r="BV1158" s="277"/>
      <c r="BW1158" s="276"/>
      <c r="BX1158" s="277"/>
      <c r="BY1158" s="276"/>
      <c r="BZ1158" s="276"/>
      <c r="CA1158" s="277"/>
      <c r="CB1158" s="276"/>
      <c r="CC1158" s="276"/>
      <c r="CD1158" s="276"/>
      <c r="CE1158" s="276"/>
      <c r="CF1158" s="276"/>
      <c r="CG1158" s="276"/>
      <c r="CH1158" s="276"/>
      <c r="CI1158" s="277"/>
      <c r="CJ1158" s="276"/>
      <c r="CK1158" s="277"/>
      <c r="CL1158" s="276"/>
      <c r="CM1158" s="277"/>
      <c r="CN1158" s="276"/>
      <c r="CO1158" s="277"/>
      <c r="CP1158" s="276"/>
      <c r="CQ1158" s="277"/>
      <c r="CR1158" s="276"/>
      <c r="CS1158" s="276"/>
      <c r="CT1158" s="277"/>
      <c r="CU1158" s="276"/>
      <c r="CV1158" s="276"/>
      <c r="CW1158" s="277"/>
      <c r="CX1158" s="276"/>
      <c r="CY1158" s="276"/>
      <c r="CZ1158" s="276"/>
      <c r="DA1158" s="276"/>
      <c r="DB1158" s="277"/>
      <c r="DC1158" s="276"/>
      <c r="DD1158" s="276"/>
      <c r="DE1158" s="277"/>
      <c r="DF1158" s="276"/>
      <c r="DG1158" s="276"/>
      <c r="DH1158" s="277"/>
      <c r="DI1158" s="276"/>
      <c r="DJ1158" s="276"/>
      <c r="DK1158" s="276"/>
      <c r="DL1158" s="276"/>
      <c r="DM1158" s="277"/>
      <c r="DN1158" s="276"/>
      <c r="DO1158" s="276"/>
      <c r="DP1158" s="277"/>
      <c r="DQ1158" s="276"/>
      <c r="DR1158" s="276"/>
      <c r="DS1158" s="276"/>
      <c r="DT1158" s="276"/>
      <c r="DU1158" s="276"/>
      <c r="DV1158" s="276"/>
      <c r="DW1158" s="276"/>
      <c r="DX1158" s="276"/>
      <c r="DY1158" s="276"/>
      <c r="DZ1158" s="276"/>
      <c r="EA1158" s="276"/>
      <c r="EB1158" s="276"/>
      <c r="EC1158" s="276"/>
      <c r="ED1158" s="276"/>
      <c r="EE1158" s="276"/>
      <c r="EF1158" s="276"/>
      <c r="EG1158" s="276"/>
      <c r="EH1158" s="276"/>
      <c r="EI1158" s="276"/>
      <c r="EJ1158" s="276"/>
      <c r="EK1158" s="276"/>
      <c r="EL1158" s="276"/>
      <c r="EM1158" s="276"/>
      <c r="EN1158" s="276"/>
      <c r="EO1158" s="276"/>
      <c r="EP1158" s="276"/>
      <c r="EQ1158" s="276"/>
      <c r="ER1158" s="276"/>
      <c r="ES1158" s="276"/>
      <c r="ET1158" s="276"/>
    </row>
    <row r="1159" spans="41:150" x14ac:dyDescent="0.25">
      <c r="AO1159" s="276"/>
      <c r="AP1159" s="276"/>
      <c r="BS1159" s="276"/>
      <c r="BT1159" s="277"/>
      <c r="BU1159" s="276"/>
      <c r="BV1159" s="277"/>
      <c r="BW1159" s="276"/>
      <c r="BX1159" s="277"/>
      <c r="BY1159" s="276"/>
      <c r="BZ1159" s="276"/>
      <c r="CA1159" s="277"/>
      <c r="CB1159" s="276"/>
      <c r="CC1159" s="276"/>
      <c r="CD1159" s="276"/>
      <c r="CE1159" s="276"/>
      <c r="CF1159" s="276"/>
      <c r="CG1159" s="276"/>
      <c r="CH1159" s="276"/>
      <c r="CI1159" s="277"/>
      <c r="CJ1159" s="276"/>
      <c r="CK1159" s="277"/>
      <c r="CL1159" s="276"/>
      <c r="CM1159" s="277"/>
      <c r="CN1159" s="276"/>
      <c r="CO1159" s="277"/>
      <c r="CP1159" s="276"/>
      <c r="CQ1159" s="277"/>
      <c r="CR1159" s="276"/>
      <c r="CS1159" s="276"/>
      <c r="CT1159" s="277"/>
      <c r="CU1159" s="276"/>
      <c r="CV1159" s="276"/>
      <c r="CW1159" s="277"/>
      <c r="CX1159" s="276"/>
      <c r="CY1159" s="276"/>
      <c r="CZ1159" s="276"/>
      <c r="DA1159" s="276"/>
      <c r="DB1159" s="277"/>
      <c r="DC1159" s="276"/>
      <c r="DD1159" s="276"/>
      <c r="DE1159" s="277"/>
      <c r="DF1159" s="276"/>
      <c r="DG1159" s="276"/>
      <c r="DH1159" s="277"/>
      <c r="DI1159" s="276"/>
      <c r="DJ1159" s="276"/>
      <c r="DK1159" s="276"/>
      <c r="DL1159" s="276"/>
      <c r="DM1159" s="277"/>
      <c r="DN1159" s="276"/>
      <c r="DO1159" s="276"/>
      <c r="DP1159" s="277"/>
      <c r="DQ1159" s="276"/>
      <c r="DR1159" s="276"/>
      <c r="DS1159" s="276"/>
      <c r="DT1159" s="276"/>
      <c r="DU1159" s="276"/>
      <c r="DV1159" s="276"/>
      <c r="DW1159" s="276"/>
      <c r="DX1159" s="276"/>
      <c r="DY1159" s="276"/>
      <c r="DZ1159" s="276"/>
      <c r="EA1159" s="276"/>
      <c r="EB1159" s="276"/>
      <c r="EC1159" s="276"/>
      <c r="ED1159" s="276"/>
      <c r="EE1159" s="276"/>
      <c r="EF1159" s="276"/>
      <c r="EG1159" s="276"/>
      <c r="EH1159" s="276"/>
      <c r="EI1159" s="276"/>
      <c r="EJ1159" s="276"/>
      <c r="EK1159" s="276"/>
      <c r="EL1159" s="276"/>
      <c r="EM1159" s="276"/>
      <c r="EN1159" s="276"/>
      <c r="EO1159" s="276"/>
      <c r="EP1159" s="276"/>
      <c r="EQ1159" s="276"/>
      <c r="ER1159" s="276"/>
      <c r="ES1159" s="276"/>
      <c r="ET1159" s="276"/>
    </row>
    <row r="1160" spans="41:150" x14ac:dyDescent="0.25">
      <c r="AO1160" s="276"/>
      <c r="AP1160" s="276"/>
      <c r="BS1160" s="276"/>
      <c r="BT1160" s="277"/>
      <c r="BU1160" s="276"/>
      <c r="BV1160" s="277"/>
      <c r="BW1160" s="276"/>
      <c r="BX1160" s="277"/>
      <c r="BY1160" s="276"/>
      <c r="BZ1160" s="276"/>
      <c r="CA1160" s="277"/>
      <c r="CB1160" s="276"/>
      <c r="CC1160" s="276"/>
      <c r="CD1160" s="276"/>
      <c r="CE1160" s="276"/>
      <c r="CF1160" s="276"/>
      <c r="CG1160" s="276"/>
      <c r="CH1160" s="276"/>
      <c r="CI1160" s="277"/>
      <c r="CJ1160" s="276"/>
      <c r="CK1160" s="277"/>
      <c r="CL1160" s="276"/>
      <c r="CM1160" s="277"/>
      <c r="CN1160" s="276"/>
      <c r="CO1160" s="277"/>
      <c r="CP1160" s="276"/>
      <c r="CQ1160" s="277"/>
      <c r="CR1160" s="276"/>
      <c r="CS1160" s="276"/>
      <c r="CT1160" s="277"/>
      <c r="CU1160" s="276"/>
      <c r="CV1160" s="276"/>
      <c r="CW1160" s="277"/>
      <c r="CX1160" s="276"/>
      <c r="CY1160" s="276"/>
      <c r="CZ1160" s="276"/>
      <c r="DA1160" s="276"/>
      <c r="DB1160" s="277"/>
      <c r="DC1160" s="276"/>
      <c r="DD1160" s="276"/>
      <c r="DE1160" s="277"/>
      <c r="DF1160" s="276"/>
      <c r="DG1160" s="276"/>
      <c r="DH1160" s="277"/>
      <c r="DI1160" s="276"/>
      <c r="DJ1160" s="276"/>
      <c r="DK1160" s="276"/>
      <c r="DL1160" s="276"/>
      <c r="DM1160" s="277"/>
      <c r="DN1160" s="276"/>
      <c r="DO1160" s="276"/>
      <c r="DP1160" s="277"/>
      <c r="DQ1160" s="276"/>
      <c r="DR1160" s="276"/>
      <c r="DS1160" s="276"/>
      <c r="DT1160" s="276"/>
      <c r="DU1160" s="276"/>
      <c r="DV1160" s="276"/>
      <c r="DW1160" s="276"/>
      <c r="DX1160" s="276"/>
      <c r="DY1160" s="276"/>
      <c r="DZ1160" s="276"/>
      <c r="EA1160" s="276"/>
      <c r="EB1160" s="276"/>
      <c r="EC1160" s="276"/>
      <c r="ED1160" s="276"/>
      <c r="EE1160" s="276"/>
      <c r="EF1160" s="276"/>
      <c r="EG1160" s="276"/>
      <c r="EH1160" s="276"/>
      <c r="EI1160" s="276"/>
      <c r="EJ1160" s="276"/>
      <c r="EK1160" s="276"/>
      <c r="EL1160" s="276"/>
      <c r="EM1160" s="276"/>
      <c r="EN1160" s="276"/>
      <c r="EO1160" s="276"/>
      <c r="EP1160" s="276"/>
      <c r="EQ1160" s="276"/>
      <c r="ER1160" s="276"/>
      <c r="ES1160" s="276"/>
      <c r="ET1160" s="276"/>
    </row>
    <row r="1161" spans="41:150" x14ac:dyDescent="0.25">
      <c r="AO1161" s="276"/>
      <c r="AP1161" s="276"/>
      <c r="BS1161" s="276"/>
      <c r="BT1161" s="277"/>
      <c r="BU1161" s="276"/>
      <c r="BV1161" s="277"/>
      <c r="BW1161" s="276"/>
      <c r="BX1161" s="277"/>
      <c r="BY1161" s="276"/>
      <c r="BZ1161" s="276"/>
      <c r="CA1161" s="277"/>
      <c r="CB1161" s="276"/>
      <c r="CC1161" s="276"/>
      <c r="CD1161" s="276"/>
      <c r="CE1161" s="276"/>
      <c r="CF1161" s="276"/>
      <c r="CG1161" s="276"/>
      <c r="CH1161" s="276"/>
      <c r="CI1161" s="277"/>
      <c r="CJ1161" s="276"/>
      <c r="CK1161" s="277"/>
      <c r="CL1161" s="276"/>
      <c r="CM1161" s="277"/>
      <c r="CN1161" s="276"/>
      <c r="CO1161" s="277"/>
      <c r="CP1161" s="276"/>
      <c r="CQ1161" s="277"/>
      <c r="CR1161" s="276"/>
      <c r="CS1161" s="276"/>
      <c r="CT1161" s="277"/>
      <c r="CU1161" s="276"/>
      <c r="CV1161" s="276"/>
      <c r="CW1161" s="277"/>
      <c r="CX1161" s="276"/>
      <c r="CY1161" s="276"/>
      <c r="CZ1161" s="276"/>
      <c r="DA1161" s="276"/>
      <c r="DB1161" s="277"/>
      <c r="DC1161" s="276"/>
      <c r="DD1161" s="276"/>
      <c r="DE1161" s="277"/>
      <c r="DF1161" s="276"/>
      <c r="DG1161" s="276"/>
      <c r="DH1161" s="277"/>
      <c r="DI1161" s="276"/>
      <c r="DJ1161" s="276"/>
      <c r="DK1161" s="276"/>
      <c r="DL1161" s="276"/>
      <c r="DM1161" s="277"/>
      <c r="DN1161" s="276"/>
      <c r="DO1161" s="276"/>
      <c r="DP1161" s="277"/>
      <c r="DQ1161" s="276"/>
      <c r="DR1161" s="276"/>
      <c r="DS1161" s="276"/>
      <c r="DT1161" s="276"/>
      <c r="DU1161" s="276"/>
      <c r="DV1161" s="276"/>
      <c r="DW1161" s="276"/>
      <c r="DX1161" s="276"/>
      <c r="DY1161" s="276"/>
      <c r="DZ1161" s="276"/>
      <c r="EA1161" s="276"/>
      <c r="EB1161" s="276"/>
      <c r="EC1161" s="276"/>
      <c r="ED1161" s="276"/>
      <c r="EE1161" s="276"/>
      <c r="EF1161" s="276"/>
      <c r="EG1161" s="276"/>
      <c r="EH1161" s="276"/>
      <c r="EI1161" s="276"/>
      <c r="EJ1161" s="276"/>
      <c r="EK1161" s="276"/>
      <c r="EL1161" s="276"/>
      <c r="EM1161" s="276"/>
      <c r="EN1161" s="276"/>
      <c r="EO1161" s="276"/>
      <c r="EP1161" s="276"/>
      <c r="EQ1161" s="276"/>
      <c r="ER1161" s="276"/>
      <c r="ES1161" s="276"/>
      <c r="ET1161" s="276"/>
    </row>
    <row r="1162" spans="41:150" x14ac:dyDescent="0.25">
      <c r="AO1162" s="276"/>
      <c r="AP1162" s="276"/>
      <c r="BS1162" s="276"/>
      <c r="BT1162" s="277"/>
      <c r="BU1162" s="276"/>
      <c r="BV1162" s="277"/>
      <c r="BW1162" s="276"/>
      <c r="BX1162" s="277"/>
      <c r="BY1162" s="276"/>
      <c r="BZ1162" s="276"/>
      <c r="CA1162" s="277"/>
      <c r="CB1162" s="276"/>
      <c r="CC1162" s="276"/>
      <c r="CD1162" s="276"/>
      <c r="CE1162" s="276"/>
      <c r="CF1162" s="276"/>
      <c r="CG1162" s="276"/>
      <c r="CH1162" s="276"/>
      <c r="CI1162" s="277"/>
      <c r="CJ1162" s="276"/>
      <c r="CK1162" s="277"/>
      <c r="CL1162" s="276"/>
      <c r="CM1162" s="277"/>
      <c r="CN1162" s="276"/>
      <c r="CO1162" s="277"/>
      <c r="CP1162" s="276"/>
      <c r="CQ1162" s="277"/>
      <c r="CR1162" s="276"/>
      <c r="CS1162" s="276"/>
      <c r="CT1162" s="277"/>
      <c r="CU1162" s="276"/>
      <c r="CV1162" s="276"/>
      <c r="CW1162" s="277"/>
      <c r="CX1162" s="276"/>
      <c r="CY1162" s="276"/>
      <c r="CZ1162" s="276"/>
      <c r="DA1162" s="276"/>
      <c r="DB1162" s="277"/>
      <c r="DC1162" s="276"/>
      <c r="DD1162" s="276"/>
      <c r="DE1162" s="277"/>
      <c r="DF1162" s="276"/>
      <c r="DG1162" s="276"/>
      <c r="DH1162" s="277"/>
      <c r="DI1162" s="276"/>
      <c r="DJ1162" s="276"/>
      <c r="DK1162" s="276"/>
      <c r="DL1162" s="276"/>
      <c r="DM1162" s="277"/>
      <c r="DN1162" s="276"/>
      <c r="DO1162" s="276"/>
      <c r="DP1162" s="277"/>
      <c r="DQ1162" s="276"/>
      <c r="DR1162" s="276"/>
      <c r="DS1162" s="276"/>
      <c r="DT1162" s="276"/>
      <c r="DU1162" s="276"/>
      <c r="DV1162" s="276"/>
      <c r="DW1162" s="276"/>
      <c r="DX1162" s="276"/>
      <c r="DY1162" s="276"/>
      <c r="DZ1162" s="276"/>
      <c r="EA1162" s="276"/>
      <c r="EB1162" s="276"/>
      <c r="EC1162" s="276"/>
      <c r="ED1162" s="276"/>
      <c r="EE1162" s="276"/>
      <c r="EF1162" s="276"/>
      <c r="EG1162" s="276"/>
      <c r="EH1162" s="276"/>
      <c r="EI1162" s="276"/>
      <c r="EJ1162" s="276"/>
      <c r="EK1162" s="276"/>
      <c r="EL1162" s="276"/>
      <c r="EM1162" s="276"/>
      <c r="EN1162" s="276"/>
      <c r="EO1162" s="276"/>
      <c r="EP1162" s="276"/>
      <c r="EQ1162" s="276"/>
      <c r="ER1162" s="276"/>
      <c r="ES1162" s="276"/>
      <c r="ET1162" s="276"/>
    </row>
    <row r="1163" spans="41:150" x14ac:dyDescent="0.25">
      <c r="AO1163" s="276"/>
      <c r="AP1163" s="276"/>
      <c r="BS1163" s="276"/>
      <c r="BT1163" s="277"/>
      <c r="BU1163" s="276"/>
      <c r="BV1163" s="277"/>
      <c r="BW1163" s="276"/>
      <c r="BX1163" s="277"/>
      <c r="BY1163" s="276"/>
      <c r="BZ1163" s="276"/>
      <c r="CA1163" s="277"/>
      <c r="CB1163" s="276"/>
      <c r="CC1163" s="276"/>
      <c r="CD1163" s="276"/>
      <c r="CE1163" s="276"/>
      <c r="CF1163" s="276"/>
      <c r="CG1163" s="276"/>
      <c r="CH1163" s="276"/>
      <c r="CI1163" s="277"/>
      <c r="CJ1163" s="276"/>
      <c r="CK1163" s="277"/>
      <c r="CL1163" s="276"/>
      <c r="CM1163" s="277"/>
      <c r="CN1163" s="276"/>
      <c r="CO1163" s="277"/>
      <c r="CP1163" s="276"/>
      <c r="CQ1163" s="277"/>
      <c r="CR1163" s="276"/>
      <c r="CS1163" s="276"/>
      <c r="CT1163" s="277"/>
      <c r="CU1163" s="276"/>
      <c r="CV1163" s="276"/>
      <c r="CW1163" s="277"/>
      <c r="CX1163" s="276"/>
      <c r="CY1163" s="276"/>
      <c r="CZ1163" s="276"/>
      <c r="DA1163" s="276"/>
      <c r="DB1163" s="277"/>
      <c r="DC1163" s="276"/>
      <c r="DD1163" s="276"/>
      <c r="DE1163" s="277"/>
      <c r="DF1163" s="276"/>
      <c r="DG1163" s="276"/>
      <c r="DH1163" s="277"/>
      <c r="DI1163" s="276"/>
      <c r="DJ1163" s="276"/>
      <c r="DK1163" s="276"/>
      <c r="DL1163" s="276"/>
      <c r="DM1163" s="277"/>
      <c r="DN1163" s="276"/>
      <c r="DO1163" s="276"/>
      <c r="DP1163" s="277"/>
      <c r="DQ1163" s="276"/>
      <c r="DR1163" s="276"/>
      <c r="DS1163" s="276"/>
      <c r="DT1163" s="276"/>
      <c r="DU1163" s="276"/>
      <c r="DV1163" s="276"/>
      <c r="DW1163" s="276"/>
      <c r="DX1163" s="276"/>
      <c r="DY1163" s="276"/>
      <c r="DZ1163" s="276"/>
      <c r="EA1163" s="276"/>
      <c r="EB1163" s="276"/>
      <c r="EC1163" s="276"/>
      <c r="ED1163" s="276"/>
      <c r="EE1163" s="276"/>
      <c r="EF1163" s="276"/>
      <c r="EG1163" s="276"/>
      <c r="EH1163" s="276"/>
      <c r="EI1163" s="276"/>
      <c r="EJ1163" s="276"/>
      <c r="EK1163" s="276"/>
      <c r="EL1163" s="276"/>
      <c r="EM1163" s="276"/>
      <c r="EN1163" s="276"/>
      <c r="EO1163" s="276"/>
      <c r="EP1163" s="276"/>
      <c r="EQ1163" s="276"/>
      <c r="ER1163" s="276"/>
      <c r="ES1163" s="276"/>
      <c r="ET1163" s="276"/>
    </row>
    <row r="1164" spans="41:150" x14ac:dyDescent="0.25">
      <c r="AO1164" s="276"/>
      <c r="AP1164" s="276"/>
      <c r="BS1164" s="276"/>
      <c r="BT1164" s="277"/>
      <c r="BU1164" s="276"/>
      <c r="BV1164" s="277"/>
      <c r="BW1164" s="276"/>
      <c r="BX1164" s="277"/>
      <c r="BY1164" s="276"/>
      <c r="BZ1164" s="276"/>
      <c r="CA1164" s="277"/>
      <c r="CB1164" s="276"/>
      <c r="CC1164" s="276"/>
      <c r="CD1164" s="276"/>
      <c r="CE1164" s="276"/>
      <c r="CF1164" s="276"/>
      <c r="CG1164" s="276"/>
      <c r="CH1164" s="276"/>
      <c r="CI1164" s="277"/>
      <c r="CJ1164" s="276"/>
      <c r="CK1164" s="277"/>
      <c r="CL1164" s="276"/>
      <c r="CM1164" s="277"/>
      <c r="CN1164" s="276"/>
      <c r="CO1164" s="277"/>
      <c r="CP1164" s="276"/>
      <c r="CQ1164" s="277"/>
      <c r="CR1164" s="276"/>
      <c r="CS1164" s="276"/>
      <c r="CT1164" s="277"/>
      <c r="CU1164" s="276"/>
      <c r="CV1164" s="276"/>
      <c r="CW1164" s="277"/>
      <c r="CX1164" s="276"/>
      <c r="CY1164" s="276"/>
      <c r="CZ1164" s="276"/>
      <c r="DA1164" s="276"/>
      <c r="DB1164" s="277"/>
      <c r="DC1164" s="276"/>
      <c r="DD1164" s="276"/>
      <c r="DE1164" s="277"/>
      <c r="DF1164" s="276"/>
      <c r="DG1164" s="276"/>
      <c r="DH1164" s="277"/>
      <c r="DI1164" s="276"/>
      <c r="DJ1164" s="276"/>
      <c r="DK1164" s="276"/>
      <c r="DL1164" s="276"/>
      <c r="DM1164" s="277"/>
      <c r="DN1164" s="276"/>
      <c r="DO1164" s="276"/>
      <c r="DP1164" s="277"/>
      <c r="DQ1164" s="276"/>
      <c r="DR1164" s="276"/>
      <c r="DS1164" s="276"/>
      <c r="DT1164" s="276"/>
      <c r="DU1164" s="276"/>
      <c r="DV1164" s="276"/>
      <c r="DW1164" s="276"/>
      <c r="DX1164" s="276"/>
      <c r="DY1164" s="276"/>
      <c r="DZ1164" s="276"/>
      <c r="EA1164" s="276"/>
      <c r="EB1164" s="276"/>
      <c r="EC1164" s="276"/>
      <c r="ED1164" s="276"/>
      <c r="EE1164" s="276"/>
      <c r="EF1164" s="276"/>
      <c r="EG1164" s="276"/>
      <c r="EH1164" s="276"/>
      <c r="EI1164" s="276"/>
      <c r="EJ1164" s="276"/>
      <c r="EK1164" s="276"/>
      <c r="EL1164" s="276"/>
      <c r="EM1164" s="276"/>
      <c r="EN1164" s="276"/>
      <c r="EO1164" s="276"/>
      <c r="EP1164" s="276"/>
      <c r="EQ1164" s="276"/>
      <c r="ER1164" s="276"/>
      <c r="ES1164" s="276"/>
      <c r="ET1164" s="276"/>
    </row>
    <row r="1165" spans="41:150" x14ac:dyDescent="0.25">
      <c r="AO1165" s="276"/>
      <c r="AP1165" s="276"/>
      <c r="BS1165" s="276"/>
      <c r="BT1165" s="277"/>
      <c r="BU1165" s="276"/>
      <c r="BV1165" s="277"/>
      <c r="BW1165" s="276"/>
      <c r="BX1165" s="277"/>
      <c r="BY1165" s="276"/>
      <c r="BZ1165" s="276"/>
      <c r="CA1165" s="277"/>
      <c r="CB1165" s="276"/>
      <c r="CC1165" s="276"/>
      <c r="CD1165" s="276"/>
      <c r="CE1165" s="276"/>
      <c r="CF1165" s="276"/>
      <c r="CG1165" s="276"/>
      <c r="CH1165" s="276"/>
      <c r="CI1165" s="277"/>
      <c r="CJ1165" s="276"/>
      <c r="CK1165" s="277"/>
      <c r="CL1165" s="276"/>
      <c r="CM1165" s="277"/>
      <c r="CN1165" s="276"/>
      <c r="CO1165" s="277"/>
      <c r="CP1165" s="276"/>
      <c r="CQ1165" s="277"/>
      <c r="CR1165" s="276"/>
      <c r="CS1165" s="276"/>
      <c r="CT1165" s="277"/>
      <c r="CU1165" s="276"/>
      <c r="CV1165" s="276"/>
      <c r="CW1165" s="277"/>
      <c r="CX1165" s="276"/>
      <c r="CY1165" s="276"/>
      <c r="CZ1165" s="276"/>
      <c r="DA1165" s="276"/>
      <c r="DB1165" s="277"/>
      <c r="DC1165" s="276"/>
      <c r="DD1165" s="276"/>
      <c r="DE1165" s="277"/>
      <c r="DF1165" s="276"/>
      <c r="DG1165" s="276"/>
      <c r="DH1165" s="277"/>
      <c r="DI1165" s="276"/>
      <c r="DJ1165" s="276"/>
      <c r="DK1165" s="276"/>
      <c r="DL1165" s="276"/>
      <c r="DM1165" s="277"/>
      <c r="DN1165" s="276"/>
      <c r="DO1165" s="276"/>
      <c r="DP1165" s="277"/>
      <c r="DQ1165" s="276"/>
      <c r="DR1165" s="276"/>
      <c r="DS1165" s="276"/>
      <c r="DT1165" s="276"/>
      <c r="DU1165" s="276"/>
      <c r="DV1165" s="276"/>
      <c r="DW1165" s="276"/>
      <c r="DX1165" s="276"/>
      <c r="DY1165" s="276"/>
      <c r="DZ1165" s="276"/>
      <c r="EA1165" s="276"/>
      <c r="EB1165" s="276"/>
      <c r="EC1165" s="276"/>
      <c r="ED1165" s="276"/>
      <c r="EE1165" s="276"/>
      <c r="EF1165" s="276"/>
      <c r="EG1165" s="276"/>
      <c r="EH1165" s="276"/>
      <c r="EI1165" s="276"/>
      <c r="EJ1165" s="276"/>
      <c r="EK1165" s="276"/>
      <c r="EL1165" s="276"/>
      <c r="EM1165" s="276"/>
      <c r="EN1165" s="276"/>
      <c r="EO1165" s="276"/>
      <c r="EP1165" s="276"/>
      <c r="EQ1165" s="276"/>
      <c r="ER1165" s="276"/>
      <c r="ES1165" s="276"/>
      <c r="ET1165" s="276"/>
    </row>
    <row r="1166" spans="41:150" x14ac:dyDescent="0.25">
      <c r="AO1166" s="276"/>
      <c r="AP1166" s="276"/>
      <c r="BS1166" s="276"/>
      <c r="BT1166" s="277"/>
      <c r="BU1166" s="276"/>
      <c r="BV1166" s="277"/>
      <c r="BW1166" s="276"/>
      <c r="BX1166" s="277"/>
      <c r="BY1166" s="276"/>
      <c r="BZ1166" s="276"/>
      <c r="CA1166" s="277"/>
      <c r="CB1166" s="276"/>
      <c r="CC1166" s="276"/>
      <c r="CD1166" s="276"/>
      <c r="CE1166" s="276"/>
      <c r="CF1166" s="276"/>
      <c r="CG1166" s="276"/>
      <c r="CH1166" s="276"/>
      <c r="CI1166" s="277"/>
      <c r="CJ1166" s="276"/>
      <c r="CK1166" s="277"/>
      <c r="CL1166" s="276"/>
      <c r="CM1166" s="277"/>
      <c r="CN1166" s="276"/>
      <c r="CO1166" s="277"/>
      <c r="CP1166" s="276"/>
      <c r="CQ1166" s="277"/>
      <c r="CR1166" s="276"/>
      <c r="CS1166" s="276"/>
      <c r="CT1166" s="277"/>
      <c r="CU1166" s="276"/>
      <c r="CV1166" s="276"/>
      <c r="CW1166" s="277"/>
      <c r="CX1166" s="276"/>
      <c r="CY1166" s="276"/>
      <c r="CZ1166" s="276"/>
      <c r="DA1166" s="276"/>
      <c r="DB1166" s="277"/>
      <c r="DC1166" s="276"/>
      <c r="DD1166" s="276"/>
      <c r="DE1166" s="277"/>
      <c r="DF1166" s="276"/>
      <c r="DG1166" s="276"/>
      <c r="DH1166" s="277"/>
      <c r="DI1166" s="276"/>
      <c r="DJ1166" s="276"/>
      <c r="DK1166" s="276"/>
      <c r="DL1166" s="276"/>
      <c r="DM1166" s="277"/>
      <c r="DN1166" s="276"/>
      <c r="DO1166" s="276"/>
      <c r="DP1166" s="277"/>
      <c r="DQ1166" s="276"/>
      <c r="DR1166" s="276"/>
      <c r="DS1166" s="276"/>
      <c r="DT1166" s="276"/>
      <c r="DU1166" s="276"/>
      <c r="DV1166" s="276"/>
      <c r="DW1166" s="276"/>
      <c r="DX1166" s="276"/>
      <c r="DY1166" s="276"/>
      <c r="DZ1166" s="276"/>
      <c r="EA1166" s="276"/>
      <c r="EB1166" s="276"/>
      <c r="EC1166" s="276"/>
      <c r="ED1166" s="276"/>
      <c r="EE1166" s="276"/>
      <c r="EF1166" s="276"/>
      <c r="EG1166" s="276"/>
      <c r="EH1166" s="276"/>
      <c r="EI1166" s="276"/>
      <c r="EJ1166" s="276"/>
      <c r="EK1166" s="276"/>
      <c r="EL1166" s="276"/>
      <c r="EM1166" s="276"/>
      <c r="EN1166" s="276"/>
      <c r="EO1166" s="276"/>
      <c r="EP1166" s="276"/>
      <c r="EQ1166" s="276"/>
      <c r="ER1166" s="276"/>
      <c r="ES1166" s="276"/>
      <c r="ET1166" s="276"/>
    </row>
    <row r="1167" spans="41:150" x14ac:dyDescent="0.25">
      <c r="AO1167" s="276"/>
      <c r="AP1167" s="276"/>
      <c r="BS1167" s="276"/>
      <c r="BT1167" s="277"/>
      <c r="BU1167" s="276"/>
      <c r="BV1167" s="277"/>
      <c r="BW1167" s="276"/>
      <c r="BX1167" s="277"/>
      <c r="BY1167" s="276"/>
      <c r="BZ1167" s="276"/>
      <c r="CA1167" s="277"/>
      <c r="CB1167" s="276"/>
      <c r="CC1167" s="276"/>
      <c r="CD1167" s="276"/>
      <c r="CE1167" s="276"/>
      <c r="CF1167" s="276"/>
      <c r="CG1167" s="276"/>
      <c r="CH1167" s="276"/>
      <c r="CI1167" s="277"/>
      <c r="CJ1167" s="276"/>
      <c r="CK1167" s="277"/>
      <c r="CL1167" s="276"/>
      <c r="CM1167" s="277"/>
      <c r="CN1167" s="276"/>
      <c r="CO1167" s="277"/>
      <c r="CP1167" s="276"/>
      <c r="CQ1167" s="277"/>
      <c r="CR1167" s="276"/>
      <c r="CS1167" s="276"/>
      <c r="CT1167" s="277"/>
      <c r="CU1167" s="276"/>
      <c r="CV1167" s="276"/>
      <c r="CW1167" s="277"/>
      <c r="CX1167" s="276"/>
      <c r="CY1167" s="276"/>
      <c r="CZ1167" s="276"/>
      <c r="DA1167" s="276"/>
      <c r="DB1167" s="277"/>
      <c r="DC1167" s="276"/>
      <c r="DD1167" s="276"/>
      <c r="DE1167" s="277"/>
      <c r="DF1167" s="276"/>
      <c r="DG1167" s="276"/>
      <c r="DH1167" s="277"/>
      <c r="DI1167" s="276"/>
      <c r="DJ1167" s="276"/>
      <c r="DK1167" s="276"/>
      <c r="DL1167" s="276"/>
      <c r="DM1167" s="277"/>
      <c r="DN1167" s="276"/>
      <c r="DO1167" s="276"/>
      <c r="DP1167" s="277"/>
      <c r="DQ1167" s="276"/>
      <c r="DR1167" s="276"/>
      <c r="DS1167" s="276"/>
      <c r="DT1167" s="276"/>
      <c r="DU1167" s="276"/>
      <c r="DV1167" s="276"/>
      <c r="DW1167" s="276"/>
      <c r="DX1167" s="276"/>
      <c r="DY1167" s="276"/>
      <c r="DZ1167" s="276"/>
      <c r="EA1167" s="276"/>
      <c r="EB1167" s="276"/>
      <c r="EC1167" s="276"/>
      <c r="ED1167" s="276"/>
      <c r="EE1167" s="276"/>
      <c r="EF1167" s="276"/>
      <c r="EG1167" s="276"/>
      <c r="EH1167" s="276"/>
      <c r="EI1167" s="276"/>
      <c r="EJ1167" s="276"/>
      <c r="EK1167" s="276"/>
      <c r="EL1167" s="276"/>
      <c r="EM1167" s="276"/>
      <c r="EN1167" s="276"/>
      <c r="EO1167" s="276"/>
      <c r="EP1167" s="276"/>
      <c r="EQ1167" s="276"/>
      <c r="ER1167" s="276"/>
      <c r="ES1167" s="276"/>
      <c r="ET1167" s="276"/>
    </row>
    <row r="1168" spans="41:150" x14ac:dyDescent="0.25">
      <c r="AO1168" s="276"/>
      <c r="AP1168" s="276"/>
      <c r="BS1168" s="276"/>
      <c r="BT1168" s="277"/>
      <c r="BU1168" s="276"/>
      <c r="BV1168" s="277"/>
      <c r="BW1168" s="276"/>
      <c r="BX1168" s="277"/>
      <c r="BY1168" s="276"/>
      <c r="BZ1168" s="276"/>
      <c r="CA1168" s="277"/>
      <c r="CB1168" s="276"/>
      <c r="CC1168" s="276"/>
      <c r="CD1168" s="276"/>
      <c r="CE1168" s="276"/>
      <c r="CF1168" s="276"/>
      <c r="CG1168" s="276"/>
      <c r="CH1168" s="276"/>
      <c r="CI1168" s="277"/>
      <c r="CJ1168" s="276"/>
      <c r="CK1168" s="277"/>
      <c r="CL1168" s="276"/>
      <c r="CM1168" s="277"/>
      <c r="CN1168" s="276"/>
      <c r="CO1168" s="277"/>
      <c r="CP1168" s="276"/>
      <c r="CQ1168" s="277"/>
      <c r="CR1168" s="276"/>
      <c r="CS1168" s="276"/>
      <c r="CT1168" s="277"/>
      <c r="CU1168" s="276"/>
      <c r="CV1168" s="276"/>
      <c r="CW1168" s="277"/>
      <c r="CX1168" s="276"/>
      <c r="CY1168" s="276"/>
      <c r="CZ1168" s="276"/>
      <c r="DA1168" s="276"/>
      <c r="DB1168" s="277"/>
      <c r="DC1168" s="276"/>
      <c r="DD1168" s="276"/>
      <c r="DE1168" s="277"/>
      <c r="DF1168" s="276"/>
      <c r="DG1168" s="276"/>
      <c r="DH1168" s="277"/>
      <c r="DI1168" s="276"/>
      <c r="DJ1168" s="276"/>
      <c r="DK1168" s="276"/>
      <c r="DL1168" s="276"/>
      <c r="DM1168" s="277"/>
      <c r="DN1168" s="276"/>
      <c r="DO1168" s="276"/>
      <c r="DP1168" s="277"/>
      <c r="DQ1168" s="276"/>
      <c r="DR1168" s="276"/>
      <c r="DS1168" s="276"/>
      <c r="DT1168" s="276"/>
      <c r="DU1168" s="276"/>
      <c r="DV1168" s="276"/>
      <c r="DW1168" s="276"/>
      <c r="DX1168" s="276"/>
      <c r="DY1168" s="276"/>
      <c r="DZ1168" s="276"/>
      <c r="EA1168" s="276"/>
      <c r="EB1168" s="276"/>
      <c r="EC1168" s="276"/>
      <c r="ED1168" s="276"/>
      <c r="EE1168" s="276"/>
      <c r="EF1168" s="276"/>
      <c r="EG1168" s="276"/>
      <c r="EH1168" s="276"/>
      <c r="EI1168" s="276"/>
      <c r="EJ1168" s="276"/>
      <c r="EK1168" s="276"/>
      <c r="EL1168" s="276"/>
      <c r="EM1168" s="276"/>
      <c r="EN1168" s="276"/>
      <c r="EO1168" s="276"/>
      <c r="EP1168" s="276"/>
      <c r="EQ1168" s="276"/>
      <c r="ER1168" s="276"/>
      <c r="ES1168" s="276"/>
      <c r="ET1168" s="276"/>
    </row>
    <row r="1169" spans="41:150" x14ac:dyDescent="0.25">
      <c r="AO1169" s="276"/>
      <c r="AP1169" s="276"/>
      <c r="BS1169" s="276"/>
      <c r="BT1169" s="277"/>
      <c r="BU1169" s="276"/>
      <c r="BV1169" s="277"/>
      <c r="BW1169" s="276"/>
      <c r="BX1169" s="277"/>
      <c r="BY1169" s="276"/>
      <c r="BZ1169" s="276"/>
      <c r="CA1169" s="277"/>
      <c r="CB1169" s="276"/>
      <c r="CC1169" s="276"/>
      <c r="CD1169" s="276"/>
      <c r="CE1169" s="276"/>
      <c r="CF1169" s="276"/>
      <c r="CG1169" s="276"/>
      <c r="CH1169" s="276"/>
      <c r="CI1169" s="277"/>
      <c r="CJ1169" s="276"/>
      <c r="CK1169" s="277"/>
      <c r="CL1169" s="276"/>
      <c r="CM1169" s="277"/>
      <c r="CN1169" s="276"/>
      <c r="CO1169" s="277"/>
      <c r="CP1169" s="276"/>
      <c r="CQ1169" s="277"/>
      <c r="CR1169" s="276"/>
      <c r="CS1169" s="276"/>
      <c r="CT1169" s="277"/>
      <c r="CU1169" s="276"/>
      <c r="CV1169" s="276"/>
      <c r="CW1169" s="277"/>
      <c r="CX1169" s="276"/>
      <c r="CY1169" s="276"/>
      <c r="CZ1169" s="276"/>
      <c r="DA1169" s="276"/>
      <c r="DB1169" s="277"/>
      <c r="DC1169" s="276"/>
      <c r="DD1169" s="276"/>
      <c r="DE1169" s="277"/>
      <c r="DF1169" s="276"/>
      <c r="DG1169" s="276"/>
      <c r="DH1169" s="277"/>
      <c r="DI1169" s="276"/>
      <c r="DJ1169" s="276"/>
      <c r="DK1169" s="276"/>
      <c r="DL1169" s="276"/>
      <c r="DM1169" s="277"/>
      <c r="DN1169" s="276"/>
      <c r="DO1169" s="276"/>
      <c r="DP1169" s="277"/>
      <c r="DQ1169" s="276"/>
      <c r="DR1169" s="276"/>
      <c r="DS1169" s="276"/>
      <c r="DT1169" s="276"/>
      <c r="DU1169" s="276"/>
      <c r="DV1169" s="276"/>
      <c r="DW1169" s="276"/>
      <c r="DX1169" s="276"/>
      <c r="DY1169" s="276"/>
      <c r="DZ1169" s="276"/>
      <c r="EA1169" s="276"/>
      <c r="EB1169" s="276"/>
      <c r="EC1169" s="276"/>
      <c r="ED1169" s="276"/>
      <c r="EE1169" s="276"/>
      <c r="EF1169" s="276"/>
      <c r="EG1169" s="276"/>
      <c r="EH1169" s="276"/>
      <c r="EI1169" s="276"/>
      <c r="EJ1169" s="276"/>
      <c r="EK1169" s="276"/>
      <c r="EL1169" s="276"/>
      <c r="EM1169" s="276"/>
      <c r="EN1169" s="276"/>
      <c r="EO1169" s="276"/>
      <c r="EP1169" s="276"/>
      <c r="EQ1169" s="276"/>
      <c r="ER1169" s="276"/>
      <c r="ES1169" s="276"/>
      <c r="ET1169" s="276"/>
    </row>
    <row r="1170" spans="41:150" x14ac:dyDescent="0.25">
      <c r="AO1170" s="276"/>
      <c r="AP1170" s="276"/>
      <c r="BS1170" s="276"/>
      <c r="BT1170" s="277"/>
      <c r="BU1170" s="276"/>
      <c r="BV1170" s="277"/>
      <c r="BW1170" s="276"/>
      <c r="BX1170" s="277"/>
      <c r="BY1170" s="276"/>
      <c r="BZ1170" s="276"/>
      <c r="CA1170" s="277"/>
      <c r="CB1170" s="276"/>
      <c r="CC1170" s="276"/>
      <c r="CD1170" s="276"/>
      <c r="CE1170" s="276"/>
      <c r="CF1170" s="276"/>
      <c r="CG1170" s="276"/>
      <c r="CH1170" s="276"/>
      <c r="CI1170" s="277"/>
      <c r="CJ1170" s="276"/>
      <c r="CK1170" s="277"/>
      <c r="CL1170" s="276"/>
      <c r="CM1170" s="277"/>
      <c r="CN1170" s="276"/>
      <c r="CO1170" s="277"/>
      <c r="CP1170" s="276"/>
      <c r="CQ1170" s="277"/>
      <c r="CR1170" s="276"/>
      <c r="CS1170" s="276"/>
      <c r="CT1170" s="277"/>
      <c r="CU1170" s="276"/>
      <c r="CV1170" s="276"/>
      <c r="CW1170" s="277"/>
      <c r="CX1170" s="276"/>
      <c r="CY1170" s="276"/>
      <c r="CZ1170" s="276"/>
      <c r="DA1170" s="276"/>
      <c r="DB1170" s="277"/>
      <c r="DC1170" s="276"/>
      <c r="DD1170" s="276"/>
      <c r="DE1170" s="277"/>
      <c r="DF1170" s="276"/>
      <c r="DG1170" s="276"/>
      <c r="DH1170" s="277"/>
      <c r="DI1170" s="276"/>
      <c r="DJ1170" s="276"/>
      <c r="DK1170" s="276"/>
      <c r="DL1170" s="276"/>
      <c r="DM1170" s="277"/>
      <c r="DN1170" s="276"/>
      <c r="DO1170" s="276"/>
      <c r="DP1170" s="277"/>
      <c r="DQ1170" s="276"/>
      <c r="DR1170" s="276"/>
      <c r="DS1170" s="276"/>
      <c r="DT1170" s="276"/>
      <c r="DU1170" s="276"/>
      <c r="DV1170" s="276"/>
      <c r="DW1170" s="276"/>
      <c r="DX1170" s="276"/>
      <c r="DY1170" s="276"/>
      <c r="DZ1170" s="276"/>
      <c r="EA1170" s="276"/>
      <c r="EB1170" s="276"/>
      <c r="EC1170" s="276"/>
      <c r="ED1170" s="276"/>
      <c r="EE1170" s="276"/>
      <c r="EF1170" s="276"/>
      <c r="EG1170" s="276"/>
      <c r="EH1170" s="276"/>
      <c r="EI1170" s="276"/>
      <c r="EJ1170" s="276"/>
      <c r="EK1170" s="276"/>
      <c r="EL1170" s="276"/>
      <c r="EM1170" s="276"/>
      <c r="EN1170" s="276"/>
      <c r="EO1170" s="276"/>
      <c r="EP1170" s="276"/>
      <c r="EQ1170" s="276"/>
      <c r="ER1170" s="276"/>
      <c r="ES1170" s="276"/>
      <c r="ET1170" s="276"/>
    </row>
    <row r="1171" spans="41:150" x14ac:dyDescent="0.25">
      <c r="AO1171" s="276"/>
      <c r="AP1171" s="276"/>
      <c r="BS1171" s="276"/>
      <c r="BT1171" s="277"/>
      <c r="BU1171" s="276"/>
      <c r="BV1171" s="277"/>
      <c r="BW1171" s="276"/>
      <c r="BX1171" s="277"/>
      <c r="BY1171" s="276"/>
      <c r="BZ1171" s="276"/>
      <c r="CA1171" s="277"/>
      <c r="CB1171" s="276"/>
      <c r="CC1171" s="276"/>
      <c r="CD1171" s="276"/>
      <c r="CE1171" s="276"/>
      <c r="CF1171" s="276"/>
      <c r="CG1171" s="276"/>
      <c r="CH1171" s="276"/>
      <c r="CI1171" s="277"/>
      <c r="CJ1171" s="276"/>
      <c r="CK1171" s="277"/>
      <c r="CL1171" s="276"/>
      <c r="CM1171" s="277"/>
      <c r="CN1171" s="276"/>
      <c r="CO1171" s="277"/>
      <c r="CP1171" s="276"/>
      <c r="CQ1171" s="277"/>
      <c r="CR1171" s="276"/>
      <c r="CS1171" s="276"/>
      <c r="CT1171" s="277"/>
      <c r="CU1171" s="276"/>
      <c r="CV1171" s="276"/>
      <c r="CW1171" s="277"/>
      <c r="CX1171" s="276"/>
      <c r="CY1171" s="276"/>
      <c r="CZ1171" s="276"/>
      <c r="DA1171" s="276"/>
      <c r="DB1171" s="277"/>
      <c r="DC1171" s="276"/>
      <c r="DD1171" s="276"/>
      <c r="DE1171" s="277"/>
      <c r="DF1171" s="276"/>
      <c r="DG1171" s="276"/>
      <c r="DH1171" s="277"/>
      <c r="DI1171" s="276"/>
      <c r="DJ1171" s="276"/>
      <c r="DK1171" s="276"/>
      <c r="DL1171" s="276"/>
      <c r="DM1171" s="277"/>
      <c r="DN1171" s="276"/>
      <c r="DO1171" s="276"/>
      <c r="DP1171" s="277"/>
      <c r="DQ1171" s="276"/>
      <c r="DR1171" s="276"/>
      <c r="DS1171" s="276"/>
      <c r="DT1171" s="276"/>
      <c r="DU1171" s="276"/>
      <c r="DV1171" s="276"/>
      <c r="DW1171" s="276"/>
      <c r="DX1171" s="276"/>
      <c r="DY1171" s="276"/>
      <c r="DZ1171" s="276"/>
      <c r="EA1171" s="276"/>
      <c r="EB1171" s="276"/>
      <c r="EC1171" s="276"/>
      <c r="ED1171" s="276"/>
      <c r="EE1171" s="276"/>
      <c r="EF1171" s="276"/>
      <c r="EG1171" s="276"/>
      <c r="EH1171" s="276"/>
      <c r="EI1171" s="276"/>
      <c r="EJ1171" s="276"/>
      <c r="EK1171" s="276"/>
      <c r="EL1171" s="276"/>
      <c r="EM1171" s="276"/>
      <c r="EN1171" s="276"/>
      <c r="EO1171" s="276"/>
      <c r="EP1171" s="276"/>
      <c r="EQ1171" s="276"/>
      <c r="ER1171" s="276"/>
      <c r="ES1171" s="276"/>
      <c r="ET1171" s="276"/>
    </row>
    <row r="1172" spans="41:150" x14ac:dyDescent="0.25">
      <c r="AO1172" s="276"/>
      <c r="AP1172" s="276"/>
      <c r="BS1172" s="276"/>
      <c r="BT1172" s="277"/>
      <c r="BU1172" s="276"/>
      <c r="BV1172" s="277"/>
      <c r="BW1172" s="276"/>
      <c r="BX1172" s="277"/>
      <c r="BY1172" s="276"/>
      <c r="BZ1172" s="276"/>
      <c r="CA1172" s="277"/>
      <c r="CB1172" s="276"/>
      <c r="CC1172" s="276"/>
      <c r="CD1172" s="276"/>
      <c r="CE1172" s="276"/>
      <c r="CF1172" s="276"/>
      <c r="CG1172" s="276"/>
      <c r="CH1172" s="276"/>
      <c r="CI1172" s="277"/>
      <c r="CJ1172" s="276"/>
      <c r="CK1172" s="277"/>
      <c r="CL1172" s="276"/>
      <c r="CM1172" s="277"/>
      <c r="CN1172" s="276"/>
      <c r="CO1172" s="277"/>
      <c r="CP1172" s="276"/>
      <c r="CQ1172" s="277"/>
      <c r="CR1172" s="276"/>
      <c r="CS1172" s="276"/>
      <c r="CT1172" s="277"/>
      <c r="CU1172" s="276"/>
      <c r="CV1172" s="276"/>
      <c r="CW1172" s="277"/>
      <c r="CX1172" s="276"/>
      <c r="CY1172" s="276"/>
      <c r="CZ1172" s="276"/>
      <c r="DA1172" s="276"/>
      <c r="DB1172" s="277"/>
      <c r="DC1172" s="276"/>
      <c r="DD1172" s="276"/>
      <c r="DE1172" s="277"/>
      <c r="DF1172" s="276"/>
      <c r="DG1172" s="276"/>
      <c r="DH1172" s="277"/>
      <c r="DI1172" s="276"/>
      <c r="DJ1172" s="276"/>
      <c r="DK1172" s="276"/>
      <c r="DL1172" s="276"/>
      <c r="DM1172" s="277"/>
      <c r="DN1172" s="276"/>
      <c r="DO1172" s="276"/>
      <c r="DP1172" s="277"/>
      <c r="DQ1172" s="276"/>
      <c r="DR1172" s="276"/>
      <c r="DS1172" s="276"/>
      <c r="DT1172" s="276"/>
      <c r="DU1172" s="276"/>
      <c r="DV1172" s="276"/>
      <c r="DW1172" s="276"/>
      <c r="DX1172" s="276"/>
      <c r="DY1172" s="276"/>
      <c r="DZ1172" s="276"/>
      <c r="EA1172" s="276"/>
      <c r="EB1172" s="276"/>
      <c r="EC1172" s="276"/>
      <c r="ED1172" s="276"/>
      <c r="EE1172" s="276"/>
      <c r="EF1172" s="276"/>
      <c r="EG1172" s="276"/>
      <c r="EH1172" s="276"/>
      <c r="EI1172" s="276"/>
      <c r="EJ1172" s="276"/>
      <c r="EK1172" s="276"/>
      <c r="EL1172" s="276"/>
      <c r="EM1172" s="276"/>
      <c r="EN1172" s="276"/>
      <c r="EO1172" s="276"/>
      <c r="EP1172" s="276"/>
      <c r="EQ1172" s="276"/>
      <c r="ER1172" s="276"/>
      <c r="ES1172" s="276"/>
      <c r="ET1172" s="276"/>
    </row>
    <row r="1173" spans="41:150" x14ac:dyDescent="0.25">
      <c r="AO1173" s="276"/>
      <c r="AP1173" s="276"/>
      <c r="BS1173" s="276"/>
      <c r="BT1173" s="277"/>
      <c r="BU1173" s="276"/>
      <c r="BV1173" s="277"/>
      <c r="BW1173" s="276"/>
      <c r="BX1173" s="277"/>
      <c r="BY1173" s="276"/>
      <c r="BZ1173" s="276"/>
      <c r="CA1173" s="277"/>
      <c r="CB1173" s="276"/>
      <c r="CC1173" s="276"/>
      <c r="CD1173" s="276"/>
      <c r="CE1173" s="276"/>
      <c r="CF1173" s="276"/>
      <c r="CG1173" s="276"/>
      <c r="CH1173" s="276"/>
      <c r="CI1173" s="277"/>
      <c r="CJ1173" s="276"/>
      <c r="CK1173" s="277"/>
      <c r="CL1173" s="276"/>
      <c r="CM1173" s="277"/>
      <c r="CN1173" s="276"/>
      <c r="CO1173" s="277"/>
      <c r="CP1173" s="276"/>
      <c r="CQ1173" s="277"/>
      <c r="CR1173" s="276"/>
      <c r="CS1173" s="276"/>
      <c r="CT1173" s="277"/>
      <c r="CU1173" s="276"/>
      <c r="CV1173" s="276"/>
      <c r="CW1173" s="277"/>
      <c r="CX1173" s="276"/>
      <c r="CY1173" s="276"/>
      <c r="CZ1173" s="276"/>
      <c r="DA1173" s="276"/>
      <c r="DB1173" s="277"/>
      <c r="DC1173" s="276"/>
      <c r="DD1173" s="276"/>
      <c r="DE1173" s="277"/>
      <c r="DF1173" s="276"/>
      <c r="DG1173" s="276"/>
      <c r="DH1173" s="277"/>
      <c r="DI1173" s="276"/>
      <c r="DJ1173" s="276"/>
      <c r="DK1173" s="276"/>
      <c r="DL1173" s="276"/>
      <c r="DM1173" s="277"/>
      <c r="DN1173" s="276"/>
      <c r="DO1173" s="276"/>
      <c r="DP1173" s="277"/>
      <c r="DQ1173" s="276"/>
      <c r="DR1173" s="276"/>
      <c r="DS1173" s="276"/>
      <c r="DT1173" s="276"/>
      <c r="DU1173" s="276"/>
      <c r="DV1173" s="276"/>
      <c r="DW1173" s="276"/>
      <c r="DX1173" s="276"/>
      <c r="DY1173" s="276"/>
      <c r="DZ1173" s="276"/>
      <c r="EA1173" s="276"/>
      <c r="EB1173" s="276"/>
      <c r="EC1173" s="276"/>
      <c r="ED1173" s="276"/>
      <c r="EE1173" s="276"/>
      <c r="EF1173" s="276"/>
      <c r="EG1173" s="276"/>
      <c r="EH1173" s="276"/>
      <c r="EI1173" s="276"/>
      <c r="EJ1173" s="276"/>
      <c r="EK1173" s="276"/>
      <c r="EL1173" s="276"/>
      <c r="EM1173" s="276"/>
      <c r="EN1173" s="276"/>
      <c r="EO1173" s="276"/>
      <c r="EP1173" s="276"/>
      <c r="EQ1173" s="276"/>
      <c r="ER1173" s="276"/>
      <c r="ES1173" s="276"/>
      <c r="ET1173" s="276"/>
    </row>
    <row r="1174" spans="41:150" x14ac:dyDescent="0.25">
      <c r="AO1174" s="276"/>
      <c r="AP1174" s="276"/>
      <c r="BS1174" s="276"/>
      <c r="BT1174" s="277"/>
      <c r="BU1174" s="276"/>
      <c r="BV1174" s="277"/>
      <c r="BW1174" s="276"/>
      <c r="BX1174" s="277"/>
      <c r="BY1174" s="276"/>
      <c r="BZ1174" s="276"/>
      <c r="CA1174" s="277"/>
      <c r="CB1174" s="276"/>
      <c r="CC1174" s="276"/>
      <c r="CD1174" s="276"/>
      <c r="CE1174" s="276"/>
      <c r="CF1174" s="276"/>
      <c r="CG1174" s="276"/>
      <c r="CH1174" s="276"/>
      <c r="CI1174" s="277"/>
      <c r="CJ1174" s="276"/>
      <c r="CK1174" s="277"/>
      <c r="CL1174" s="276"/>
      <c r="CM1174" s="277"/>
      <c r="CN1174" s="276"/>
      <c r="CO1174" s="277"/>
      <c r="CP1174" s="276"/>
      <c r="CQ1174" s="277"/>
      <c r="CR1174" s="276"/>
      <c r="CS1174" s="276"/>
      <c r="CT1174" s="277"/>
      <c r="CU1174" s="276"/>
      <c r="CV1174" s="276"/>
      <c r="CW1174" s="277"/>
      <c r="CX1174" s="276"/>
      <c r="CY1174" s="276"/>
      <c r="CZ1174" s="276"/>
      <c r="DA1174" s="276"/>
      <c r="DB1174" s="277"/>
      <c r="DC1174" s="276"/>
      <c r="DD1174" s="276"/>
      <c r="DE1174" s="277"/>
      <c r="DF1174" s="276"/>
      <c r="DG1174" s="276"/>
      <c r="DH1174" s="277"/>
      <c r="DI1174" s="276"/>
      <c r="DJ1174" s="276"/>
      <c r="DK1174" s="276"/>
      <c r="DL1174" s="276"/>
      <c r="DM1174" s="277"/>
      <c r="DN1174" s="276"/>
      <c r="DO1174" s="276"/>
      <c r="DP1174" s="277"/>
      <c r="DQ1174" s="276"/>
      <c r="DR1174" s="276"/>
      <c r="DS1174" s="276"/>
      <c r="DT1174" s="276"/>
      <c r="DU1174" s="276"/>
      <c r="DV1174" s="276"/>
      <c r="DW1174" s="276"/>
      <c r="DX1174" s="276"/>
      <c r="DY1174" s="276"/>
      <c r="DZ1174" s="276"/>
      <c r="EA1174" s="276"/>
      <c r="EB1174" s="276"/>
      <c r="EC1174" s="276"/>
      <c r="ED1174" s="276"/>
      <c r="EE1174" s="276"/>
      <c r="EF1174" s="276"/>
      <c r="EG1174" s="276"/>
      <c r="EH1174" s="276"/>
      <c r="EI1174" s="276"/>
      <c r="EJ1174" s="276"/>
      <c r="EK1174" s="276"/>
      <c r="EL1174" s="276"/>
      <c r="EM1174" s="276"/>
      <c r="EN1174" s="276"/>
      <c r="EO1174" s="276"/>
      <c r="EP1174" s="276"/>
      <c r="EQ1174" s="276"/>
      <c r="ER1174" s="276"/>
      <c r="ES1174" s="276"/>
      <c r="ET1174" s="276"/>
    </row>
    <row r="1175" spans="41:150" x14ac:dyDescent="0.25">
      <c r="AO1175" s="276"/>
      <c r="AP1175" s="276"/>
      <c r="BS1175" s="276"/>
      <c r="BT1175" s="277"/>
      <c r="BU1175" s="276"/>
      <c r="BV1175" s="277"/>
      <c r="BW1175" s="276"/>
      <c r="BX1175" s="277"/>
      <c r="BY1175" s="276"/>
      <c r="BZ1175" s="276"/>
      <c r="CA1175" s="277"/>
      <c r="CB1175" s="276"/>
      <c r="CC1175" s="276"/>
      <c r="CD1175" s="276"/>
      <c r="CE1175" s="276"/>
      <c r="CF1175" s="276"/>
      <c r="CG1175" s="276"/>
      <c r="CH1175" s="276"/>
      <c r="CI1175" s="277"/>
      <c r="CJ1175" s="276"/>
      <c r="CK1175" s="277"/>
      <c r="CL1175" s="276"/>
      <c r="CM1175" s="277"/>
      <c r="CN1175" s="276"/>
      <c r="CO1175" s="277"/>
      <c r="CP1175" s="276"/>
      <c r="CQ1175" s="277"/>
      <c r="CR1175" s="276"/>
      <c r="CS1175" s="276"/>
      <c r="CT1175" s="277"/>
      <c r="CU1175" s="276"/>
      <c r="CV1175" s="276"/>
      <c r="CW1175" s="277"/>
      <c r="CX1175" s="276"/>
      <c r="CY1175" s="276"/>
      <c r="CZ1175" s="276"/>
      <c r="DA1175" s="276"/>
      <c r="DB1175" s="277"/>
      <c r="DC1175" s="276"/>
      <c r="DD1175" s="276"/>
      <c r="DE1175" s="277"/>
      <c r="DF1175" s="276"/>
      <c r="DG1175" s="276"/>
      <c r="DH1175" s="277"/>
      <c r="DI1175" s="276"/>
      <c r="DJ1175" s="276"/>
      <c r="DK1175" s="276"/>
      <c r="DL1175" s="276"/>
      <c r="DM1175" s="277"/>
      <c r="DN1175" s="276"/>
      <c r="DO1175" s="276"/>
      <c r="DP1175" s="277"/>
      <c r="DQ1175" s="276"/>
      <c r="DR1175" s="276"/>
      <c r="DS1175" s="276"/>
      <c r="DT1175" s="276"/>
      <c r="DU1175" s="276"/>
      <c r="DV1175" s="276"/>
      <c r="DW1175" s="276"/>
      <c r="DX1175" s="276"/>
      <c r="DY1175" s="276"/>
      <c r="DZ1175" s="276"/>
      <c r="EA1175" s="276"/>
      <c r="EB1175" s="276"/>
      <c r="EC1175" s="276"/>
      <c r="ED1175" s="276"/>
      <c r="EE1175" s="276"/>
      <c r="EF1175" s="276"/>
      <c r="EG1175" s="276"/>
      <c r="EH1175" s="276"/>
      <c r="EI1175" s="276"/>
      <c r="EJ1175" s="276"/>
      <c r="EK1175" s="276"/>
      <c r="EL1175" s="276"/>
      <c r="EM1175" s="276"/>
      <c r="EN1175" s="276"/>
      <c r="EO1175" s="276"/>
      <c r="EP1175" s="276"/>
      <c r="EQ1175" s="276"/>
      <c r="ER1175" s="276"/>
      <c r="ES1175" s="276"/>
      <c r="ET1175" s="276"/>
    </row>
    <row r="1176" spans="41:150" x14ac:dyDescent="0.25">
      <c r="AO1176" s="276"/>
      <c r="AP1176" s="276"/>
      <c r="BS1176" s="276"/>
      <c r="BT1176" s="277"/>
      <c r="BU1176" s="276"/>
      <c r="BV1176" s="277"/>
      <c r="BW1176" s="276"/>
      <c r="BX1176" s="277"/>
      <c r="BY1176" s="276"/>
      <c r="BZ1176" s="276"/>
      <c r="CA1176" s="277"/>
      <c r="CB1176" s="276"/>
      <c r="CC1176" s="276"/>
      <c r="CD1176" s="276"/>
      <c r="CE1176" s="276"/>
      <c r="CF1176" s="276"/>
      <c r="CG1176" s="276"/>
      <c r="CH1176" s="276"/>
      <c r="CI1176" s="277"/>
      <c r="CJ1176" s="276"/>
      <c r="CK1176" s="277"/>
      <c r="CL1176" s="276"/>
      <c r="CM1176" s="277"/>
      <c r="CN1176" s="276"/>
      <c r="CO1176" s="277"/>
      <c r="CP1176" s="276"/>
      <c r="CQ1176" s="277"/>
      <c r="CR1176" s="276"/>
      <c r="CS1176" s="276"/>
      <c r="CT1176" s="277"/>
      <c r="CU1176" s="276"/>
      <c r="CV1176" s="276"/>
      <c r="CW1176" s="277"/>
      <c r="CX1176" s="276"/>
      <c r="CY1176" s="276"/>
      <c r="CZ1176" s="276"/>
      <c r="DA1176" s="276"/>
      <c r="DB1176" s="277"/>
      <c r="DC1176" s="276"/>
      <c r="DD1176" s="276"/>
      <c r="DE1176" s="277"/>
      <c r="DF1176" s="276"/>
      <c r="DG1176" s="276"/>
      <c r="DH1176" s="277"/>
      <c r="DI1176" s="276"/>
      <c r="DJ1176" s="276"/>
      <c r="DK1176" s="276"/>
      <c r="DL1176" s="276"/>
      <c r="DM1176" s="277"/>
      <c r="DN1176" s="276"/>
      <c r="DO1176" s="276"/>
      <c r="DP1176" s="277"/>
      <c r="DQ1176" s="276"/>
      <c r="DR1176" s="276"/>
      <c r="DS1176" s="276"/>
      <c r="DT1176" s="276"/>
      <c r="DU1176" s="276"/>
      <c r="DV1176" s="276"/>
      <c r="DW1176" s="276"/>
      <c r="DX1176" s="276"/>
      <c r="DY1176" s="276"/>
      <c r="DZ1176" s="276"/>
      <c r="EA1176" s="276"/>
      <c r="EB1176" s="276"/>
      <c r="EC1176" s="276"/>
      <c r="ED1176" s="276"/>
      <c r="EE1176" s="276"/>
      <c r="EF1176" s="276"/>
      <c r="EG1176" s="276"/>
      <c r="EH1176" s="276"/>
      <c r="EI1176" s="276"/>
      <c r="EJ1176" s="276"/>
      <c r="EK1176" s="276"/>
      <c r="EL1176" s="276"/>
      <c r="EM1176" s="276"/>
      <c r="EN1176" s="276"/>
      <c r="EO1176" s="276"/>
      <c r="EP1176" s="276"/>
      <c r="EQ1176" s="276"/>
      <c r="ER1176" s="276"/>
      <c r="ES1176" s="276"/>
      <c r="ET1176" s="276"/>
    </row>
    <row r="1177" spans="41:150" x14ac:dyDescent="0.25">
      <c r="AO1177" s="276"/>
      <c r="AP1177" s="276"/>
      <c r="BS1177" s="276"/>
      <c r="BT1177" s="277"/>
      <c r="BU1177" s="276"/>
      <c r="BV1177" s="277"/>
      <c r="BW1177" s="276"/>
      <c r="BX1177" s="277"/>
      <c r="BY1177" s="276"/>
      <c r="BZ1177" s="276"/>
      <c r="CA1177" s="277"/>
      <c r="CB1177" s="276"/>
      <c r="CC1177" s="276"/>
      <c r="CD1177" s="276"/>
      <c r="CE1177" s="276"/>
      <c r="CF1177" s="276"/>
      <c r="CG1177" s="276"/>
      <c r="CH1177" s="276"/>
      <c r="CI1177" s="277"/>
      <c r="CJ1177" s="276"/>
      <c r="CK1177" s="277"/>
      <c r="CL1177" s="276"/>
      <c r="CM1177" s="277"/>
      <c r="CN1177" s="276"/>
      <c r="CO1177" s="277"/>
      <c r="CP1177" s="276"/>
      <c r="CQ1177" s="277"/>
      <c r="CR1177" s="276"/>
      <c r="CS1177" s="276"/>
      <c r="CT1177" s="277"/>
      <c r="CU1177" s="276"/>
      <c r="CV1177" s="276"/>
      <c r="CW1177" s="277"/>
      <c r="CX1177" s="276"/>
      <c r="CY1177" s="276"/>
      <c r="CZ1177" s="276"/>
      <c r="DA1177" s="276"/>
      <c r="DB1177" s="277"/>
      <c r="DC1177" s="276"/>
      <c r="DD1177" s="276"/>
      <c r="DE1177" s="277"/>
      <c r="DF1177" s="276"/>
      <c r="DG1177" s="276"/>
      <c r="DH1177" s="277"/>
      <c r="DI1177" s="276"/>
      <c r="DJ1177" s="276"/>
      <c r="DK1177" s="276"/>
      <c r="DL1177" s="276"/>
      <c r="DM1177" s="277"/>
      <c r="DN1177" s="276"/>
      <c r="DO1177" s="276"/>
      <c r="DP1177" s="277"/>
      <c r="DQ1177" s="276"/>
      <c r="DR1177" s="276"/>
      <c r="DS1177" s="276"/>
      <c r="DT1177" s="276"/>
      <c r="DU1177" s="276"/>
      <c r="DV1177" s="276"/>
      <c r="DW1177" s="276"/>
      <c r="DX1177" s="276"/>
      <c r="DY1177" s="276"/>
      <c r="DZ1177" s="276"/>
      <c r="EA1177" s="276"/>
      <c r="EB1177" s="276"/>
      <c r="EC1177" s="276"/>
      <c r="ED1177" s="276"/>
      <c r="EE1177" s="276"/>
      <c r="EF1177" s="276"/>
      <c r="EG1177" s="276"/>
      <c r="EH1177" s="276"/>
      <c r="EI1177" s="276"/>
      <c r="EJ1177" s="276"/>
      <c r="EK1177" s="276"/>
      <c r="EL1177" s="276"/>
      <c r="EM1177" s="276"/>
      <c r="EN1177" s="276"/>
      <c r="EO1177" s="276"/>
      <c r="EP1177" s="276"/>
      <c r="EQ1177" s="276"/>
      <c r="ER1177" s="276"/>
      <c r="ES1177" s="276"/>
      <c r="ET1177" s="276"/>
    </row>
    <row r="1178" spans="41:150" x14ac:dyDescent="0.25">
      <c r="AO1178" s="276"/>
      <c r="AP1178" s="276"/>
      <c r="BS1178" s="276"/>
      <c r="BT1178" s="277"/>
      <c r="BU1178" s="276"/>
      <c r="BV1178" s="277"/>
      <c r="BW1178" s="276"/>
      <c r="BX1178" s="277"/>
      <c r="BY1178" s="276"/>
      <c r="BZ1178" s="276"/>
      <c r="CA1178" s="277"/>
      <c r="CB1178" s="276"/>
      <c r="CC1178" s="276"/>
      <c r="CD1178" s="276"/>
      <c r="CE1178" s="276"/>
      <c r="CF1178" s="276"/>
      <c r="CG1178" s="276"/>
      <c r="CH1178" s="276"/>
      <c r="CI1178" s="277"/>
      <c r="CJ1178" s="276"/>
      <c r="CK1178" s="277"/>
      <c r="CL1178" s="276"/>
      <c r="CM1178" s="277"/>
      <c r="CN1178" s="276"/>
      <c r="CO1178" s="277"/>
      <c r="CP1178" s="276"/>
      <c r="CQ1178" s="277"/>
      <c r="CR1178" s="276"/>
      <c r="CS1178" s="276"/>
      <c r="CT1178" s="277"/>
      <c r="CU1178" s="276"/>
      <c r="CV1178" s="276"/>
      <c r="CW1178" s="277"/>
      <c r="CX1178" s="276"/>
      <c r="CY1178" s="276"/>
      <c r="CZ1178" s="276"/>
      <c r="DA1178" s="276"/>
      <c r="DB1178" s="277"/>
      <c r="DC1178" s="276"/>
      <c r="DD1178" s="276"/>
      <c r="DE1178" s="277"/>
      <c r="DF1178" s="276"/>
      <c r="DG1178" s="276"/>
      <c r="DH1178" s="277"/>
      <c r="DI1178" s="276"/>
      <c r="DJ1178" s="276"/>
      <c r="DK1178" s="276"/>
      <c r="DL1178" s="276"/>
      <c r="DM1178" s="277"/>
      <c r="DN1178" s="276"/>
      <c r="DO1178" s="276"/>
      <c r="DP1178" s="277"/>
      <c r="DQ1178" s="276"/>
      <c r="DR1178" s="276"/>
      <c r="DS1178" s="276"/>
      <c r="DT1178" s="276"/>
      <c r="DU1178" s="276"/>
      <c r="DV1178" s="276"/>
      <c r="DW1178" s="276"/>
      <c r="DX1178" s="276"/>
      <c r="DY1178" s="276"/>
      <c r="DZ1178" s="276"/>
      <c r="EA1178" s="276"/>
      <c r="EB1178" s="276"/>
      <c r="EC1178" s="276"/>
      <c r="ED1178" s="276"/>
      <c r="EE1178" s="276"/>
      <c r="EF1178" s="276"/>
      <c r="EG1178" s="276"/>
      <c r="EH1178" s="276"/>
      <c r="EI1178" s="276"/>
      <c r="EJ1178" s="276"/>
      <c r="EK1178" s="276"/>
      <c r="EL1178" s="276"/>
      <c r="EM1178" s="276"/>
      <c r="EN1178" s="276"/>
      <c r="EO1178" s="276"/>
      <c r="EP1178" s="276"/>
      <c r="EQ1178" s="276"/>
      <c r="ER1178" s="276"/>
      <c r="ES1178" s="276"/>
      <c r="ET1178" s="276"/>
    </row>
    <row r="1179" spans="41:150" x14ac:dyDescent="0.25">
      <c r="AO1179" s="276"/>
      <c r="AP1179" s="276"/>
      <c r="BS1179" s="276"/>
      <c r="BT1179" s="277"/>
      <c r="BU1179" s="276"/>
      <c r="BV1179" s="277"/>
      <c r="BW1179" s="276"/>
      <c r="BX1179" s="277"/>
      <c r="BY1179" s="276"/>
      <c r="BZ1179" s="276"/>
      <c r="CA1179" s="277"/>
      <c r="CB1179" s="276"/>
      <c r="CC1179" s="276"/>
      <c r="CD1179" s="276"/>
      <c r="CE1179" s="276"/>
      <c r="CF1179" s="276"/>
      <c r="CG1179" s="276"/>
      <c r="CH1179" s="276"/>
      <c r="CI1179" s="277"/>
      <c r="CJ1179" s="276"/>
      <c r="CK1179" s="277"/>
      <c r="CL1179" s="276"/>
      <c r="CM1179" s="277"/>
      <c r="CN1179" s="276"/>
      <c r="CO1179" s="277"/>
      <c r="CP1179" s="276"/>
      <c r="CQ1179" s="277"/>
      <c r="CR1179" s="276"/>
      <c r="CS1179" s="276"/>
      <c r="CT1179" s="277"/>
      <c r="CU1179" s="276"/>
      <c r="CV1179" s="276"/>
      <c r="CW1179" s="277"/>
      <c r="CX1179" s="276"/>
      <c r="CY1179" s="276"/>
      <c r="CZ1179" s="276"/>
      <c r="DA1179" s="276"/>
      <c r="DB1179" s="277"/>
      <c r="DC1179" s="276"/>
      <c r="DD1179" s="276"/>
      <c r="DE1179" s="277"/>
      <c r="DF1179" s="276"/>
      <c r="DG1179" s="276"/>
      <c r="DH1179" s="277"/>
      <c r="DI1179" s="276"/>
      <c r="DJ1179" s="276"/>
      <c r="DK1179" s="276"/>
      <c r="DL1179" s="276"/>
      <c r="DM1179" s="277"/>
      <c r="DN1179" s="276"/>
      <c r="DO1179" s="276"/>
      <c r="DP1179" s="277"/>
      <c r="DQ1179" s="276"/>
      <c r="DR1179" s="276"/>
      <c r="DS1179" s="276"/>
      <c r="DT1179" s="276"/>
      <c r="DU1179" s="276"/>
      <c r="DV1179" s="276"/>
      <c r="DW1179" s="276"/>
      <c r="DX1179" s="276"/>
      <c r="DY1179" s="276"/>
      <c r="DZ1179" s="276"/>
      <c r="EA1179" s="276"/>
      <c r="EB1179" s="276"/>
      <c r="EC1179" s="276"/>
      <c r="ED1179" s="276"/>
      <c r="EE1179" s="276"/>
      <c r="EF1179" s="276"/>
      <c r="EG1179" s="276"/>
      <c r="EH1179" s="276"/>
      <c r="EI1179" s="276"/>
      <c r="EJ1179" s="276"/>
      <c r="EK1179" s="276"/>
      <c r="EL1179" s="276"/>
      <c r="EM1179" s="276"/>
      <c r="EN1179" s="276"/>
      <c r="EO1179" s="276"/>
      <c r="EP1179" s="276"/>
      <c r="EQ1179" s="276"/>
      <c r="ER1179" s="276"/>
      <c r="ES1179" s="276"/>
      <c r="ET1179" s="276"/>
    </row>
    <row r="1180" spans="41:150" x14ac:dyDescent="0.25">
      <c r="AO1180" s="276"/>
      <c r="AP1180" s="276"/>
      <c r="BS1180" s="276"/>
      <c r="BT1180" s="277"/>
      <c r="BU1180" s="276"/>
      <c r="BV1180" s="277"/>
      <c r="BW1180" s="276"/>
      <c r="BX1180" s="277"/>
      <c r="BY1180" s="276"/>
      <c r="BZ1180" s="276"/>
      <c r="CA1180" s="277"/>
      <c r="CB1180" s="276"/>
      <c r="CC1180" s="276"/>
      <c r="CD1180" s="276"/>
      <c r="CE1180" s="276"/>
      <c r="CF1180" s="276"/>
      <c r="CG1180" s="276"/>
      <c r="CH1180" s="276"/>
      <c r="CI1180" s="277"/>
      <c r="CJ1180" s="276"/>
      <c r="CK1180" s="277"/>
      <c r="CL1180" s="276"/>
      <c r="CM1180" s="277"/>
      <c r="CN1180" s="276"/>
      <c r="CO1180" s="277"/>
      <c r="CP1180" s="276"/>
      <c r="CQ1180" s="277"/>
      <c r="CR1180" s="276"/>
      <c r="CS1180" s="276"/>
      <c r="CT1180" s="277"/>
      <c r="CU1180" s="276"/>
      <c r="CV1180" s="276"/>
      <c r="CW1180" s="277"/>
      <c r="CX1180" s="276"/>
      <c r="CY1180" s="276"/>
      <c r="CZ1180" s="276"/>
      <c r="DA1180" s="276"/>
      <c r="DB1180" s="277"/>
      <c r="DC1180" s="276"/>
      <c r="DD1180" s="276"/>
      <c r="DE1180" s="277"/>
      <c r="DF1180" s="276"/>
      <c r="DG1180" s="276"/>
      <c r="DH1180" s="277"/>
      <c r="DI1180" s="276"/>
      <c r="DJ1180" s="276"/>
      <c r="DK1180" s="276"/>
      <c r="DL1180" s="276"/>
      <c r="DM1180" s="277"/>
      <c r="DN1180" s="276"/>
      <c r="DO1180" s="276"/>
      <c r="DP1180" s="277"/>
      <c r="DQ1180" s="276"/>
      <c r="DR1180" s="276"/>
      <c r="DS1180" s="276"/>
      <c r="DT1180" s="276"/>
      <c r="DU1180" s="276"/>
      <c r="DV1180" s="276"/>
      <c r="DW1180" s="276"/>
      <c r="DX1180" s="276"/>
      <c r="DY1180" s="276"/>
      <c r="DZ1180" s="276"/>
      <c r="EA1180" s="276"/>
      <c r="EB1180" s="276"/>
      <c r="EC1180" s="276"/>
      <c r="ED1180" s="276"/>
      <c r="EE1180" s="276"/>
      <c r="EF1180" s="276"/>
      <c r="EG1180" s="276"/>
      <c r="EH1180" s="276"/>
      <c r="EI1180" s="276"/>
      <c r="EJ1180" s="276"/>
      <c r="EK1180" s="276"/>
      <c r="EL1180" s="276"/>
      <c r="EM1180" s="276"/>
      <c r="EN1180" s="276"/>
      <c r="EO1180" s="276"/>
      <c r="EP1180" s="276"/>
      <c r="EQ1180" s="276"/>
      <c r="ER1180" s="276"/>
      <c r="ES1180" s="276"/>
      <c r="ET1180" s="276"/>
    </row>
    <row r="1181" spans="41:150" x14ac:dyDescent="0.25">
      <c r="AO1181" s="276"/>
      <c r="AP1181" s="276"/>
      <c r="BS1181" s="276"/>
      <c r="BT1181" s="277"/>
      <c r="BU1181" s="276"/>
      <c r="BV1181" s="277"/>
      <c r="BW1181" s="276"/>
      <c r="BX1181" s="277"/>
      <c r="BY1181" s="276"/>
      <c r="BZ1181" s="276"/>
      <c r="CA1181" s="277"/>
      <c r="CB1181" s="276"/>
      <c r="CC1181" s="276"/>
      <c r="CD1181" s="276"/>
      <c r="CE1181" s="276"/>
      <c r="CF1181" s="276"/>
      <c r="CG1181" s="276"/>
      <c r="CH1181" s="276"/>
      <c r="CI1181" s="277"/>
      <c r="CJ1181" s="276"/>
      <c r="CK1181" s="277"/>
      <c r="CL1181" s="276"/>
      <c r="CM1181" s="277"/>
      <c r="CN1181" s="276"/>
      <c r="CO1181" s="277"/>
      <c r="CP1181" s="276"/>
      <c r="CQ1181" s="277"/>
      <c r="CR1181" s="276"/>
      <c r="CS1181" s="276"/>
      <c r="CT1181" s="277"/>
      <c r="CU1181" s="276"/>
      <c r="CV1181" s="276"/>
      <c r="CW1181" s="277"/>
      <c r="CX1181" s="276"/>
      <c r="CY1181" s="276"/>
      <c r="CZ1181" s="276"/>
      <c r="DA1181" s="276"/>
      <c r="DB1181" s="277"/>
      <c r="DC1181" s="276"/>
      <c r="DD1181" s="276"/>
      <c r="DE1181" s="277"/>
      <c r="DF1181" s="276"/>
      <c r="DG1181" s="276"/>
      <c r="DH1181" s="277"/>
      <c r="DI1181" s="276"/>
      <c r="DJ1181" s="276"/>
      <c r="DK1181" s="276"/>
      <c r="DL1181" s="276"/>
      <c r="DM1181" s="277"/>
      <c r="DN1181" s="276"/>
      <c r="DO1181" s="276"/>
      <c r="DP1181" s="277"/>
      <c r="DQ1181" s="276"/>
      <c r="DR1181" s="276"/>
      <c r="DS1181" s="276"/>
      <c r="DT1181" s="276"/>
      <c r="DU1181" s="276"/>
      <c r="DV1181" s="276"/>
      <c r="DW1181" s="276"/>
      <c r="DX1181" s="276"/>
      <c r="DY1181" s="276"/>
      <c r="DZ1181" s="276"/>
      <c r="EA1181" s="276"/>
      <c r="EB1181" s="276"/>
      <c r="EC1181" s="276"/>
      <c r="ED1181" s="276"/>
      <c r="EE1181" s="276"/>
      <c r="EF1181" s="276"/>
      <c r="EG1181" s="276"/>
      <c r="EH1181" s="276"/>
      <c r="EI1181" s="276"/>
      <c r="EJ1181" s="276"/>
      <c r="EK1181" s="276"/>
      <c r="EL1181" s="276"/>
      <c r="EM1181" s="276"/>
      <c r="EN1181" s="276"/>
      <c r="EO1181" s="276"/>
      <c r="EP1181" s="276"/>
      <c r="EQ1181" s="276"/>
      <c r="ER1181" s="276"/>
      <c r="ES1181" s="276"/>
      <c r="ET1181" s="276"/>
    </row>
    <row r="1182" spans="41:150" x14ac:dyDescent="0.25">
      <c r="AO1182" s="276"/>
      <c r="AP1182" s="276"/>
      <c r="BS1182" s="276"/>
      <c r="BT1182" s="277"/>
      <c r="BU1182" s="276"/>
      <c r="BV1182" s="277"/>
      <c r="BW1182" s="276"/>
      <c r="BX1182" s="277"/>
      <c r="BY1182" s="276"/>
      <c r="BZ1182" s="276"/>
      <c r="CA1182" s="277"/>
      <c r="CB1182" s="276"/>
      <c r="CC1182" s="276"/>
      <c r="CD1182" s="276"/>
      <c r="CE1182" s="276"/>
      <c r="CF1182" s="276"/>
      <c r="CG1182" s="276"/>
      <c r="CH1182" s="276"/>
      <c r="CI1182" s="277"/>
      <c r="CJ1182" s="276"/>
      <c r="CK1182" s="277"/>
      <c r="CL1182" s="276"/>
      <c r="CM1182" s="277"/>
      <c r="CN1182" s="276"/>
      <c r="CO1182" s="277"/>
      <c r="CP1182" s="276"/>
      <c r="CQ1182" s="277"/>
      <c r="CR1182" s="276"/>
      <c r="CS1182" s="276"/>
      <c r="CT1182" s="277"/>
      <c r="CU1182" s="276"/>
      <c r="CV1182" s="276"/>
      <c r="CW1182" s="277"/>
      <c r="CX1182" s="276"/>
      <c r="CY1182" s="276"/>
      <c r="CZ1182" s="276"/>
      <c r="DA1182" s="276"/>
      <c r="DB1182" s="277"/>
      <c r="DC1182" s="276"/>
      <c r="DD1182" s="276"/>
      <c r="DE1182" s="277"/>
      <c r="DF1182" s="276"/>
      <c r="DG1182" s="276"/>
      <c r="DH1182" s="277"/>
      <c r="DI1182" s="276"/>
      <c r="DJ1182" s="276"/>
      <c r="DK1182" s="276"/>
      <c r="DL1182" s="276"/>
      <c r="DM1182" s="277"/>
      <c r="DN1182" s="276"/>
      <c r="DO1182" s="276"/>
      <c r="DP1182" s="277"/>
      <c r="DQ1182" s="276"/>
      <c r="DR1182" s="276"/>
      <c r="DS1182" s="276"/>
      <c r="DT1182" s="276"/>
      <c r="DU1182" s="276"/>
      <c r="DV1182" s="276"/>
      <c r="DW1182" s="276"/>
      <c r="DX1182" s="276"/>
      <c r="DY1182" s="276"/>
      <c r="DZ1182" s="276"/>
      <c r="EA1182" s="276"/>
      <c r="EB1182" s="276"/>
      <c r="EC1182" s="276"/>
      <c r="ED1182" s="276"/>
      <c r="EE1182" s="276"/>
      <c r="EF1182" s="276"/>
      <c r="EG1182" s="276"/>
      <c r="EH1182" s="276"/>
      <c r="EI1182" s="276"/>
      <c r="EJ1182" s="276"/>
      <c r="EK1182" s="276"/>
      <c r="EL1182" s="276"/>
      <c r="EM1182" s="276"/>
      <c r="EN1182" s="276"/>
      <c r="EO1182" s="276"/>
      <c r="EP1182" s="276"/>
      <c r="EQ1182" s="276"/>
      <c r="ER1182" s="276"/>
      <c r="ES1182" s="276"/>
      <c r="ET1182" s="276"/>
    </row>
    <row r="1183" spans="41:150" x14ac:dyDescent="0.25">
      <c r="AO1183" s="276"/>
      <c r="AP1183" s="276"/>
      <c r="BS1183" s="276"/>
      <c r="BT1183" s="277"/>
      <c r="BU1183" s="276"/>
      <c r="BV1183" s="277"/>
      <c r="BW1183" s="276"/>
      <c r="BX1183" s="277"/>
      <c r="BY1183" s="276"/>
      <c r="BZ1183" s="276"/>
      <c r="CA1183" s="277"/>
      <c r="CB1183" s="276"/>
      <c r="CC1183" s="276"/>
      <c r="CD1183" s="276"/>
      <c r="CE1183" s="276"/>
      <c r="CF1183" s="276"/>
      <c r="CG1183" s="276"/>
      <c r="CH1183" s="276"/>
      <c r="CI1183" s="277"/>
      <c r="CJ1183" s="276"/>
      <c r="CK1183" s="277"/>
      <c r="CL1183" s="276"/>
      <c r="CM1183" s="277"/>
      <c r="CN1183" s="276"/>
      <c r="CO1183" s="277"/>
      <c r="CP1183" s="276"/>
      <c r="CQ1183" s="277"/>
      <c r="CR1183" s="276"/>
      <c r="CS1183" s="276"/>
      <c r="CT1183" s="277"/>
      <c r="CU1183" s="276"/>
      <c r="CV1183" s="276"/>
      <c r="CW1183" s="277"/>
      <c r="CX1183" s="276"/>
      <c r="CY1183" s="276"/>
      <c r="CZ1183" s="276"/>
      <c r="DA1183" s="276"/>
      <c r="DB1183" s="277"/>
      <c r="DC1183" s="276"/>
      <c r="DD1183" s="276"/>
      <c r="DE1183" s="277"/>
      <c r="DF1183" s="276"/>
      <c r="DG1183" s="276"/>
      <c r="DH1183" s="277"/>
      <c r="DI1183" s="276"/>
      <c r="DJ1183" s="276"/>
      <c r="DK1183" s="276"/>
      <c r="DL1183" s="276"/>
      <c r="DM1183" s="277"/>
      <c r="DN1183" s="276"/>
      <c r="DO1183" s="276"/>
      <c r="DP1183" s="277"/>
      <c r="DQ1183" s="276"/>
      <c r="DR1183" s="276"/>
      <c r="DS1183" s="276"/>
      <c r="DT1183" s="276"/>
      <c r="DU1183" s="276"/>
      <c r="DV1183" s="276"/>
      <c r="DW1183" s="276"/>
      <c r="DX1183" s="276"/>
      <c r="DY1183" s="276"/>
      <c r="DZ1183" s="276"/>
      <c r="EA1183" s="276"/>
      <c r="EB1183" s="276"/>
      <c r="EC1183" s="276"/>
      <c r="ED1183" s="276"/>
      <c r="EE1183" s="276"/>
      <c r="EF1183" s="276"/>
      <c r="EG1183" s="276"/>
      <c r="EH1183" s="276"/>
      <c r="EI1183" s="276"/>
      <c r="EJ1183" s="276"/>
      <c r="EK1183" s="276"/>
      <c r="EL1183" s="276"/>
      <c r="EM1183" s="276"/>
      <c r="EN1183" s="276"/>
      <c r="EO1183" s="276"/>
      <c r="EP1183" s="276"/>
      <c r="EQ1183" s="276"/>
      <c r="ER1183" s="276"/>
      <c r="ES1183" s="276"/>
      <c r="ET1183" s="276"/>
    </row>
    <row r="1184" spans="41:150" x14ac:dyDescent="0.25">
      <c r="AO1184" s="276"/>
      <c r="AP1184" s="276"/>
      <c r="BS1184" s="276"/>
      <c r="BT1184" s="277"/>
      <c r="BU1184" s="276"/>
      <c r="BV1184" s="277"/>
      <c r="BW1184" s="276"/>
      <c r="BX1184" s="277"/>
      <c r="BY1184" s="276"/>
      <c r="BZ1184" s="276"/>
      <c r="CA1184" s="277"/>
      <c r="CB1184" s="276"/>
      <c r="CC1184" s="276"/>
      <c r="CD1184" s="276"/>
      <c r="CE1184" s="276"/>
      <c r="CF1184" s="276"/>
      <c r="CG1184" s="276"/>
      <c r="CH1184" s="276"/>
      <c r="CI1184" s="277"/>
      <c r="CJ1184" s="276"/>
      <c r="CK1184" s="277"/>
      <c r="CL1184" s="276"/>
      <c r="CM1184" s="277"/>
      <c r="CN1184" s="276"/>
      <c r="CO1184" s="277"/>
      <c r="CP1184" s="276"/>
      <c r="CQ1184" s="277"/>
      <c r="CR1184" s="276"/>
      <c r="CS1184" s="276"/>
      <c r="CT1184" s="277"/>
      <c r="CU1184" s="276"/>
      <c r="CV1184" s="276"/>
      <c r="CW1184" s="277"/>
      <c r="CX1184" s="276"/>
      <c r="CY1184" s="276"/>
      <c r="CZ1184" s="276"/>
      <c r="DA1184" s="276"/>
      <c r="DB1184" s="277"/>
      <c r="DC1184" s="276"/>
      <c r="DD1184" s="276"/>
      <c r="DE1184" s="277"/>
      <c r="DF1184" s="276"/>
      <c r="DG1184" s="276"/>
      <c r="DH1184" s="277"/>
      <c r="DI1184" s="276"/>
      <c r="DJ1184" s="276"/>
      <c r="DK1184" s="276"/>
      <c r="DL1184" s="276"/>
      <c r="DM1184" s="277"/>
      <c r="DN1184" s="276"/>
      <c r="DO1184" s="276"/>
      <c r="DP1184" s="277"/>
      <c r="DQ1184" s="276"/>
      <c r="DR1184" s="276"/>
      <c r="DS1184" s="276"/>
      <c r="DT1184" s="276"/>
      <c r="DU1184" s="276"/>
      <c r="DV1184" s="276"/>
      <c r="DW1184" s="276"/>
      <c r="DX1184" s="276"/>
      <c r="DY1184" s="276"/>
      <c r="DZ1184" s="276"/>
      <c r="EA1184" s="276"/>
      <c r="EB1184" s="276"/>
      <c r="EC1184" s="276"/>
      <c r="ED1184" s="276"/>
      <c r="EE1184" s="276"/>
      <c r="EF1184" s="276"/>
      <c r="EG1184" s="276"/>
      <c r="EH1184" s="276"/>
      <c r="EI1184" s="276"/>
      <c r="EJ1184" s="276"/>
      <c r="EK1184" s="276"/>
      <c r="EL1184" s="276"/>
      <c r="EM1184" s="276"/>
      <c r="EN1184" s="276"/>
      <c r="EO1184" s="276"/>
      <c r="EP1184" s="276"/>
      <c r="EQ1184" s="276"/>
      <c r="ER1184" s="276"/>
      <c r="ES1184" s="276"/>
      <c r="ET1184" s="276"/>
    </row>
    <row r="1185" spans="41:150" x14ac:dyDescent="0.25">
      <c r="AO1185" s="276"/>
      <c r="AP1185" s="276"/>
      <c r="BS1185" s="276"/>
      <c r="BT1185" s="277"/>
      <c r="BU1185" s="276"/>
      <c r="BV1185" s="277"/>
      <c r="BW1185" s="276"/>
      <c r="BX1185" s="277"/>
      <c r="BY1185" s="276"/>
      <c r="BZ1185" s="276"/>
      <c r="CA1185" s="277"/>
      <c r="CB1185" s="276"/>
      <c r="CC1185" s="276"/>
      <c r="CD1185" s="276"/>
      <c r="CE1185" s="276"/>
      <c r="CF1185" s="276"/>
      <c r="CG1185" s="276"/>
      <c r="CH1185" s="276"/>
      <c r="CI1185" s="277"/>
      <c r="CJ1185" s="276"/>
      <c r="CK1185" s="277"/>
      <c r="CL1185" s="276"/>
      <c r="CM1185" s="277"/>
      <c r="CN1185" s="276"/>
      <c r="CO1185" s="277"/>
      <c r="CP1185" s="276"/>
      <c r="CQ1185" s="277"/>
      <c r="CR1185" s="276"/>
      <c r="CS1185" s="276"/>
      <c r="CT1185" s="277"/>
      <c r="CU1185" s="276"/>
      <c r="CV1185" s="276"/>
      <c r="CW1185" s="277"/>
      <c r="CX1185" s="276"/>
      <c r="CY1185" s="276"/>
      <c r="CZ1185" s="276"/>
      <c r="DA1185" s="276"/>
      <c r="DB1185" s="277"/>
      <c r="DC1185" s="276"/>
      <c r="DD1185" s="276"/>
      <c r="DE1185" s="277"/>
      <c r="DF1185" s="276"/>
      <c r="DG1185" s="276"/>
      <c r="DH1185" s="277"/>
      <c r="DI1185" s="276"/>
      <c r="DJ1185" s="276"/>
      <c r="DK1185" s="276"/>
      <c r="DL1185" s="276"/>
      <c r="DM1185" s="277"/>
      <c r="DN1185" s="276"/>
      <c r="DO1185" s="276"/>
      <c r="DP1185" s="277"/>
      <c r="DQ1185" s="276"/>
      <c r="DR1185" s="276"/>
      <c r="DS1185" s="276"/>
      <c r="DT1185" s="276"/>
      <c r="DU1185" s="276"/>
      <c r="DV1185" s="276"/>
      <c r="DW1185" s="276"/>
      <c r="DX1185" s="276"/>
      <c r="DY1185" s="276"/>
      <c r="DZ1185" s="276"/>
      <c r="EA1185" s="276"/>
      <c r="EB1185" s="276"/>
      <c r="EC1185" s="276"/>
      <c r="ED1185" s="276"/>
      <c r="EE1185" s="276"/>
      <c r="EF1185" s="276"/>
      <c r="EG1185" s="276"/>
      <c r="EH1185" s="276"/>
      <c r="EI1185" s="276"/>
      <c r="EJ1185" s="276"/>
      <c r="EK1185" s="276"/>
      <c r="EL1185" s="276"/>
      <c r="EM1185" s="276"/>
      <c r="EN1185" s="276"/>
      <c r="EO1185" s="276"/>
      <c r="EP1185" s="276"/>
      <c r="EQ1185" s="276"/>
      <c r="ER1185" s="276"/>
      <c r="ES1185" s="276"/>
      <c r="ET1185" s="276"/>
    </row>
    <row r="1186" spans="41:150" x14ac:dyDescent="0.25">
      <c r="AO1186" s="276"/>
      <c r="AP1186" s="276"/>
      <c r="BS1186" s="276"/>
      <c r="BT1186" s="277"/>
      <c r="BU1186" s="276"/>
      <c r="BV1186" s="277"/>
      <c r="BW1186" s="276"/>
      <c r="BX1186" s="277"/>
      <c r="BY1186" s="276"/>
      <c r="BZ1186" s="276"/>
      <c r="CA1186" s="277"/>
      <c r="CB1186" s="276"/>
      <c r="CC1186" s="276"/>
      <c r="CD1186" s="276"/>
      <c r="CE1186" s="276"/>
      <c r="CF1186" s="276"/>
      <c r="CG1186" s="276"/>
      <c r="CH1186" s="276"/>
      <c r="CI1186" s="277"/>
      <c r="CJ1186" s="276"/>
      <c r="CK1186" s="277"/>
      <c r="CL1186" s="276"/>
      <c r="CM1186" s="277"/>
      <c r="CN1186" s="276"/>
      <c r="CO1186" s="277"/>
      <c r="CP1186" s="276"/>
      <c r="CQ1186" s="277"/>
      <c r="CR1186" s="276"/>
      <c r="CS1186" s="276"/>
      <c r="CT1186" s="277"/>
      <c r="CU1186" s="276"/>
      <c r="CV1186" s="276"/>
      <c r="CW1186" s="277"/>
      <c r="CX1186" s="276"/>
      <c r="CY1186" s="276"/>
      <c r="CZ1186" s="276"/>
      <c r="DA1186" s="276"/>
      <c r="DB1186" s="277"/>
      <c r="DC1186" s="276"/>
      <c r="DD1186" s="276"/>
      <c r="DE1186" s="277"/>
      <c r="DF1186" s="276"/>
      <c r="DG1186" s="276"/>
      <c r="DH1186" s="277"/>
      <c r="DI1186" s="276"/>
      <c r="DJ1186" s="276"/>
      <c r="DK1186" s="276"/>
      <c r="DL1186" s="276"/>
      <c r="DM1186" s="277"/>
      <c r="DN1186" s="276"/>
      <c r="DO1186" s="276"/>
      <c r="DP1186" s="277"/>
      <c r="DQ1186" s="276"/>
      <c r="DR1186" s="276"/>
      <c r="DS1186" s="276"/>
      <c r="DT1186" s="276"/>
      <c r="DU1186" s="276"/>
      <c r="DV1186" s="276"/>
      <c r="DW1186" s="276"/>
      <c r="DX1186" s="276"/>
      <c r="DY1186" s="276"/>
      <c r="DZ1186" s="276"/>
      <c r="EA1186" s="276"/>
      <c r="EB1186" s="276"/>
      <c r="EC1186" s="276"/>
      <c r="ED1186" s="276"/>
      <c r="EE1186" s="276"/>
      <c r="EF1186" s="276"/>
      <c r="EG1186" s="276"/>
      <c r="EH1186" s="276"/>
      <c r="EI1186" s="276"/>
      <c r="EJ1186" s="276"/>
      <c r="EK1186" s="276"/>
      <c r="EL1186" s="276"/>
      <c r="EM1186" s="276"/>
      <c r="EN1186" s="276"/>
      <c r="EO1186" s="276"/>
      <c r="EP1186" s="276"/>
      <c r="EQ1186" s="276"/>
      <c r="ER1186" s="276"/>
      <c r="ES1186" s="276"/>
      <c r="ET1186" s="276"/>
    </row>
    <row r="1187" spans="41:150" x14ac:dyDescent="0.25">
      <c r="AO1187" s="276"/>
      <c r="AP1187" s="276"/>
      <c r="BS1187" s="276"/>
      <c r="BT1187" s="277"/>
      <c r="BU1187" s="276"/>
      <c r="BV1187" s="277"/>
      <c r="BW1187" s="276"/>
      <c r="BX1187" s="277"/>
      <c r="BY1187" s="276"/>
      <c r="BZ1187" s="276"/>
      <c r="CA1187" s="277"/>
      <c r="CB1187" s="276"/>
      <c r="CC1187" s="276"/>
      <c r="CD1187" s="276"/>
      <c r="CE1187" s="276"/>
      <c r="CF1187" s="276"/>
      <c r="CG1187" s="276"/>
      <c r="CH1187" s="276"/>
      <c r="CI1187" s="277"/>
      <c r="CJ1187" s="276"/>
      <c r="CK1187" s="277"/>
      <c r="CL1187" s="276"/>
      <c r="CM1187" s="277"/>
      <c r="CN1187" s="276"/>
      <c r="CO1187" s="277"/>
      <c r="CP1187" s="276"/>
      <c r="CQ1187" s="277"/>
      <c r="CR1187" s="276"/>
      <c r="CS1187" s="276"/>
      <c r="CT1187" s="277"/>
      <c r="CU1187" s="276"/>
      <c r="CV1187" s="276"/>
      <c r="CW1187" s="277"/>
      <c r="CX1187" s="276"/>
      <c r="CY1187" s="276"/>
      <c r="CZ1187" s="276"/>
      <c r="DA1187" s="276"/>
      <c r="DB1187" s="277"/>
      <c r="DC1187" s="276"/>
      <c r="DD1187" s="276"/>
      <c r="DE1187" s="277"/>
      <c r="DF1187" s="276"/>
      <c r="DG1187" s="276"/>
      <c r="DH1187" s="277"/>
      <c r="DI1187" s="276"/>
      <c r="DJ1187" s="276"/>
      <c r="DK1187" s="276"/>
      <c r="DL1187" s="276"/>
      <c r="DM1187" s="277"/>
      <c r="DN1187" s="276"/>
      <c r="DO1187" s="276"/>
      <c r="DP1187" s="277"/>
      <c r="DQ1187" s="276"/>
      <c r="DR1187" s="276"/>
      <c r="DS1187" s="276"/>
      <c r="DT1187" s="276"/>
      <c r="DU1187" s="276"/>
      <c r="DV1187" s="276"/>
      <c r="DW1187" s="276"/>
      <c r="DX1187" s="276"/>
      <c r="DY1187" s="276"/>
      <c r="DZ1187" s="276"/>
      <c r="EA1187" s="276"/>
      <c r="EB1187" s="276"/>
      <c r="EC1187" s="276"/>
      <c r="ED1187" s="276"/>
      <c r="EE1187" s="276"/>
      <c r="EF1187" s="276"/>
      <c r="EG1187" s="276"/>
      <c r="EH1187" s="276"/>
      <c r="EI1187" s="276"/>
      <c r="EJ1187" s="276"/>
      <c r="EK1187" s="276"/>
      <c r="EL1187" s="276"/>
      <c r="EM1187" s="276"/>
      <c r="EN1187" s="276"/>
      <c r="EO1187" s="276"/>
      <c r="EP1187" s="276"/>
      <c r="EQ1187" s="276"/>
      <c r="ER1187" s="276"/>
      <c r="ES1187" s="276"/>
      <c r="ET1187" s="276"/>
    </row>
    <row r="1188" spans="41:150" x14ac:dyDescent="0.25">
      <c r="AO1188" s="276"/>
      <c r="AP1188" s="276"/>
      <c r="BS1188" s="276"/>
      <c r="BT1188" s="277"/>
      <c r="BU1188" s="276"/>
      <c r="BV1188" s="277"/>
      <c r="BW1188" s="276"/>
      <c r="BX1188" s="277"/>
      <c r="BY1188" s="276"/>
      <c r="BZ1188" s="276"/>
      <c r="CA1188" s="277"/>
      <c r="CB1188" s="276"/>
      <c r="CC1188" s="276"/>
      <c r="CD1188" s="276"/>
      <c r="CE1188" s="276"/>
      <c r="CF1188" s="276"/>
      <c r="CG1188" s="276"/>
      <c r="CH1188" s="276"/>
      <c r="CI1188" s="277"/>
      <c r="CJ1188" s="276"/>
      <c r="CK1188" s="277"/>
      <c r="CL1188" s="276"/>
      <c r="CM1188" s="277"/>
      <c r="CN1188" s="276"/>
      <c r="CO1188" s="277"/>
      <c r="CP1188" s="276"/>
      <c r="CQ1188" s="277"/>
      <c r="CR1188" s="276"/>
      <c r="CS1188" s="276"/>
      <c r="CT1188" s="277"/>
      <c r="CU1188" s="276"/>
      <c r="CV1188" s="276"/>
      <c r="CW1188" s="277"/>
      <c r="CX1188" s="276"/>
      <c r="CY1188" s="276"/>
      <c r="CZ1188" s="276"/>
      <c r="DA1188" s="276"/>
      <c r="DB1188" s="277"/>
      <c r="DC1188" s="276"/>
      <c r="DD1188" s="276"/>
      <c r="DE1188" s="277"/>
      <c r="DF1188" s="276"/>
      <c r="DG1188" s="276"/>
      <c r="DH1188" s="277"/>
      <c r="DI1188" s="276"/>
      <c r="DJ1188" s="276"/>
      <c r="DK1188" s="276"/>
      <c r="DL1188" s="276"/>
      <c r="DM1188" s="277"/>
      <c r="DN1188" s="276"/>
      <c r="DO1188" s="276"/>
      <c r="DP1188" s="277"/>
      <c r="DQ1188" s="276"/>
      <c r="DR1188" s="276"/>
      <c r="DS1188" s="276"/>
      <c r="DT1188" s="276"/>
      <c r="DU1188" s="276"/>
      <c r="DV1188" s="276"/>
      <c r="DW1188" s="276"/>
      <c r="DX1188" s="276"/>
      <c r="DY1188" s="276"/>
      <c r="DZ1188" s="276"/>
      <c r="EA1188" s="276"/>
      <c r="EB1188" s="276"/>
      <c r="EC1188" s="276"/>
      <c r="ED1188" s="276"/>
      <c r="EE1188" s="276"/>
      <c r="EF1188" s="276"/>
      <c r="EG1188" s="276"/>
      <c r="EH1188" s="276"/>
      <c r="EI1188" s="276"/>
      <c r="EJ1188" s="276"/>
      <c r="EK1188" s="276"/>
      <c r="EL1188" s="276"/>
      <c r="EM1188" s="276"/>
      <c r="EN1188" s="276"/>
      <c r="EO1188" s="276"/>
      <c r="EP1188" s="276"/>
      <c r="EQ1188" s="276"/>
      <c r="ER1188" s="276"/>
      <c r="ES1188" s="276"/>
      <c r="ET1188" s="276"/>
    </row>
    <row r="1189" spans="41:150" x14ac:dyDescent="0.25">
      <c r="AO1189" s="276"/>
      <c r="AP1189" s="276"/>
      <c r="BS1189" s="276"/>
      <c r="BT1189" s="277"/>
      <c r="BU1189" s="276"/>
      <c r="BV1189" s="277"/>
      <c r="BW1189" s="276"/>
      <c r="BX1189" s="277"/>
      <c r="BY1189" s="276"/>
      <c r="BZ1189" s="276"/>
      <c r="CA1189" s="277"/>
      <c r="CB1189" s="276"/>
      <c r="CC1189" s="276"/>
      <c r="CD1189" s="276"/>
      <c r="CE1189" s="276"/>
      <c r="CF1189" s="276"/>
      <c r="CG1189" s="276"/>
      <c r="CH1189" s="276"/>
      <c r="CI1189" s="277"/>
      <c r="CJ1189" s="276"/>
      <c r="CK1189" s="277"/>
      <c r="CL1189" s="276"/>
      <c r="CM1189" s="277"/>
      <c r="CN1189" s="276"/>
      <c r="CO1189" s="277"/>
      <c r="CP1189" s="276"/>
      <c r="CQ1189" s="277"/>
      <c r="CR1189" s="276"/>
      <c r="CS1189" s="276"/>
      <c r="CT1189" s="277"/>
      <c r="CU1189" s="276"/>
      <c r="CV1189" s="276"/>
      <c r="CW1189" s="277"/>
      <c r="CX1189" s="276"/>
      <c r="CY1189" s="276"/>
      <c r="CZ1189" s="276"/>
      <c r="DA1189" s="276"/>
      <c r="DB1189" s="277"/>
      <c r="DC1189" s="276"/>
      <c r="DD1189" s="276"/>
      <c r="DE1189" s="277"/>
      <c r="DF1189" s="276"/>
      <c r="DG1189" s="276"/>
      <c r="DH1189" s="277"/>
      <c r="DI1189" s="276"/>
      <c r="DJ1189" s="276"/>
      <c r="DK1189" s="276"/>
      <c r="DL1189" s="276"/>
      <c r="DM1189" s="277"/>
      <c r="DN1189" s="276"/>
      <c r="DO1189" s="276"/>
      <c r="DP1189" s="277"/>
      <c r="DQ1189" s="276"/>
      <c r="DR1189" s="276"/>
      <c r="DS1189" s="276"/>
      <c r="DT1189" s="276"/>
      <c r="DU1189" s="276"/>
      <c r="DV1189" s="276"/>
      <c r="DW1189" s="276"/>
      <c r="DX1189" s="276"/>
      <c r="DY1189" s="276"/>
      <c r="DZ1189" s="276"/>
      <c r="EA1189" s="276"/>
      <c r="EB1189" s="276"/>
      <c r="EC1189" s="276"/>
      <c r="ED1189" s="276"/>
      <c r="EE1189" s="276"/>
      <c r="EF1189" s="276"/>
      <c r="EG1189" s="276"/>
      <c r="EH1189" s="276"/>
      <c r="EI1189" s="276"/>
      <c r="EJ1189" s="276"/>
      <c r="EK1189" s="276"/>
      <c r="EL1189" s="276"/>
      <c r="EM1189" s="276"/>
      <c r="EN1189" s="276"/>
      <c r="EO1189" s="276"/>
      <c r="EP1189" s="276"/>
      <c r="EQ1189" s="276"/>
      <c r="ER1189" s="276"/>
      <c r="ES1189" s="276"/>
      <c r="ET1189" s="276"/>
    </row>
    <row r="1190" spans="41:150" x14ac:dyDescent="0.25">
      <c r="AO1190" s="276"/>
      <c r="AP1190" s="276"/>
      <c r="BS1190" s="276"/>
      <c r="BT1190" s="277"/>
      <c r="BU1190" s="276"/>
      <c r="BV1190" s="277"/>
      <c r="BW1190" s="276"/>
      <c r="BX1190" s="277"/>
      <c r="BY1190" s="276"/>
      <c r="BZ1190" s="276"/>
      <c r="CA1190" s="277"/>
      <c r="CB1190" s="276"/>
      <c r="CC1190" s="276"/>
      <c r="CD1190" s="276"/>
      <c r="CE1190" s="276"/>
      <c r="CF1190" s="276"/>
      <c r="CG1190" s="276"/>
      <c r="CH1190" s="276"/>
      <c r="CI1190" s="277"/>
      <c r="CJ1190" s="276"/>
      <c r="CK1190" s="277"/>
      <c r="CL1190" s="276"/>
      <c r="CM1190" s="277"/>
      <c r="CN1190" s="276"/>
      <c r="CO1190" s="277"/>
      <c r="CP1190" s="276"/>
      <c r="CQ1190" s="277"/>
      <c r="CR1190" s="276"/>
      <c r="CS1190" s="276"/>
      <c r="CT1190" s="277"/>
      <c r="CU1190" s="276"/>
      <c r="CV1190" s="276"/>
      <c r="CW1190" s="277"/>
      <c r="CX1190" s="276"/>
      <c r="CY1190" s="276"/>
      <c r="CZ1190" s="276"/>
      <c r="DA1190" s="276"/>
      <c r="DB1190" s="277"/>
      <c r="DC1190" s="276"/>
      <c r="DD1190" s="276"/>
      <c r="DE1190" s="277"/>
      <c r="DF1190" s="276"/>
      <c r="DG1190" s="276"/>
      <c r="DH1190" s="277"/>
      <c r="DI1190" s="276"/>
      <c r="DJ1190" s="276"/>
      <c r="DK1190" s="276"/>
      <c r="DL1190" s="276"/>
      <c r="DM1190" s="277"/>
      <c r="DN1190" s="276"/>
      <c r="DO1190" s="276"/>
      <c r="DP1190" s="277"/>
      <c r="DQ1190" s="276"/>
      <c r="DR1190" s="276"/>
      <c r="DS1190" s="276"/>
      <c r="DT1190" s="276"/>
      <c r="DU1190" s="276"/>
      <c r="DV1190" s="276"/>
      <c r="DW1190" s="276"/>
      <c r="DX1190" s="276"/>
      <c r="DY1190" s="276"/>
      <c r="DZ1190" s="276"/>
      <c r="EA1190" s="276"/>
      <c r="EB1190" s="276"/>
      <c r="EC1190" s="276"/>
      <c r="ED1190" s="276"/>
      <c r="EE1190" s="276"/>
      <c r="EF1190" s="276"/>
      <c r="EG1190" s="276"/>
      <c r="EH1190" s="276"/>
      <c r="EI1190" s="276"/>
      <c r="EJ1190" s="276"/>
      <c r="EK1190" s="276"/>
      <c r="EL1190" s="276"/>
      <c r="EM1190" s="276"/>
      <c r="EN1190" s="276"/>
      <c r="EO1190" s="276"/>
      <c r="EP1190" s="276"/>
      <c r="EQ1190" s="276"/>
      <c r="ER1190" s="276"/>
      <c r="ES1190" s="276"/>
      <c r="ET1190" s="276"/>
    </row>
    <row r="1191" spans="41:150" x14ac:dyDescent="0.25">
      <c r="AO1191" s="276"/>
      <c r="AP1191" s="276"/>
      <c r="BS1191" s="276"/>
      <c r="BT1191" s="277"/>
      <c r="BU1191" s="276"/>
      <c r="BV1191" s="277"/>
      <c r="BW1191" s="276"/>
      <c r="BX1191" s="277"/>
      <c r="BY1191" s="276"/>
      <c r="BZ1191" s="276"/>
      <c r="CA1191" s="277"/>
      <c r="CB1191" s="276"/>
      <c r="CC1191" s="276"/>
      <c r="CD1191" s="276"/>
      <c r="CE1191" s="276"/>
      <c r="CF1191" s="276"/>
      <c r="CG1191" s="276"/>
      <c r="CH1191" s="276"/>
      <c r="CI1191" s="277"/>
      <c r="CJ1191" s="276"/>
      <c r="CK1191" s="277"/>
      <c r="CL1191" s="276"/>
      <c r="CM1191" s="277"/>
      <c r="CN1191" s="276"/>
      <c r="CO1191" s="277"/>
      <c r="CP1191" s="276"/>
      <c r="CQ1191" s="277"/>
      <c r="CR1191" s="276"/>
      <c r="CS1191" s="276"/>
      <c r="CT1191" s="277"/>
      <c r="CU1191" s="276"/>
      <c r="CV1191" s="276"/>
      <c r="CW1191" s="277"/>
      <c r="CX1191" s="276"/>
      <c r="CY1191" s="276"/>
      <c r="CZ1191" s="276"/>
      <c r="DA1191" s="276"/>
      <c r="DB1191" s="277"/>
      <c r="DC1191" s="276"/>
      <c r="DD1191" s="276"/>
      <c r="DE1191" s="277"/>
      <c r="DF1191" s="276"/>
      <c r="DG1191" s="276"/>
      <c r="DH1191" s="277"/>
      <c r="DI1191" s="276"/>
      <c r="DJ1191" s="276"/>
      <c r="DK1191" s="276"/>
      <c r="DL1191" s="276"/>
      <c r="DM1191" s="277"/>
      <c r="DN1191" s="276"/>
      <c r="DO1191" s="276"/>
      <c r="DP1191" s="277"/>
      <c r="DQ1191" s="276"/>
      <c r="DR1191" s="276"/>
      <c r="DS1191" s="276"/>
      <c r="DT1191" s="276"/>
      <c r="DU1191" s="276"/>
      <c r="DV1191" s="276"/>
      <c r="DW1191" s="276"/>
      <c r="DX1191" s="276"/>
      <c r="DY1191" s="276"/>
      <c r="DZ1191" s="276"/>
      <c r="EA1191" s="276"/>
      <c r="EB1191" s="276"/>
      <c r="EC1191" s="276"/>
      <c r="ED1191" s="276"/>
      <c r="EE1191" s="276"/>
      <c r="EF1191" s="276"/>
      <c r="EG1191" s="276"/>
      <c r="EH1191" s="276"/>
      <c r="EI1191" s="276"/>
      <c r="EJ1191" s="276"/>
      <c r="EK1191" s="276"/>
      <c r="EL1191" s="276"/>
      <c r="EM1191" s="276"/>
      <c r="EN1191" s="276"/>
      <c r="EO1191" s="276"/>
      <c r="EP1191" s="276"/>
      <c r="EQ1191" s="276"/>
      <c r="ER1191" s="276"/>
      <c r="ES1191" s="276"/>
      <c r="ET1191" s="276"/>
    </row>
    <row r="1192" spans="41:150" x14ac:dyDescent="0.25">
      <c r="AO1192" s="276"/>
      <c r="AP1192" s="276"/>
      <c r="BS1192" s="276"/>
      <c r="BT1192" s="277"/>
      <c r="BU1192" s="276"/>
      <c r="BV1192" s="277"/>
      <c r="BW1192" s="276"/>
      <c r="BX1192" s="277"/>
      <c r="BY1192" s="276"/>
      <c r="BZ1192" s="276"/>
      <c r="CA1192" s="277"/>
      <c r="CB1192" s="276"/>
      <c r="CC1192" s="276"/>
      <c r="CD1192" s="276"/>
      <c r="CE1192" s="276"/>
      <c r="CF1192" s="276"/>
      <c r="CG1192" s="276"/>
      <c r="CH1192" s="276"/>
      <c r="CI1192" s="277"/>
      <c r="CJ1192" s="276"/>
      <c r="CK1192" s="277"/>
      <c r="CL1192" s="276"/>
      <c r="CM1192" s="277"/>
      <c r="CN1192" s="276"/>
      <c r="CO1192" s="277"/>
      <c r="CP1192" s="276"/>
      <c r="CQ1192" s="277"/>
      <c r="CR1192" s="276"/>
      <c r="CS1192" s="276"/>
      <c r="CT1192" s="277"/>
      <c r="CU1192" s="276"/>
      <c r="CV1192" s="276"/>
      <c r="CW1192" s="277"/>
      <c r="CX1192" s="276"/>
      <c r="CY1192" s="276"/>
      <c r="CZ1192" s="276"/>
      <c r="DA1192" s="276"/>
      <c r="DB1192" s="277"/>
      <c r="DC1192" s="276"/>
      <c r="DD1192" s="276"/>
      <c r="DE1192" s="277"/>
      <c r="DF1192" s="276"/>
      <c r="DG1192" s="276"/>
      <c r="DH1192" s="277"/>
      <c r="DI1192" s="276"/>
      <c r="DJ1192" s="276"/>
      <c r="DK1192" s="276"/>
      <c r="DL1192" s="276"/>
      <c r="DM1192" s="277"/>
      <c r="DN1192" s="276"/>
      <c r="DO1192" s="276"/>
      <c r="DP1192" s="277"/>
      <c r="DQ1192" s="276"/>
      <c r="DR1192" s="276"/>
      <c r="DS1192" s="276"/>
      <c r="DT1192" s="276"/>
      <c r="DU1192" s="276"/>
      <c r="DV1192" s="276"/>
      <c r="DW1192" s="276"/>
      <c r="DX1192" s="276"/>
      <c r="DY1192" s="276"/>
      <c r="DZ1192" s="276"/>
      <c r="EA1192" s="276"/>
      <c r="EB1192" s="276"/>
      <c r="EC1192" s="276"/>
      <c r="ED1192" s="276"/>
      <c r="EE1192" s="276"/>
      <c r="EF1192" s="276"/>
      <c r="EG1192" s="276"/>
      <c r="EH1192" s="276"/>
      <c r="EI1192" s="276"/>
      <c r="EJ1192" s="276"/>
      <c r="EK1192" s="276"/>
      <c r="EL1192" s="276"/>
      <c r="EM1192" s="276"/>
      <c r="EN1192" s="276"/>
      <c r="EO1192" s="276"/>
      <c r="EP1192" s="276"/>
      <c r="EQ1192" s="276"/>
      <c r="ER1192" s="276"/>
      <c r="ES1192" s="276"/>
      <c r="ET1192" s="276"/>
    </row>
    <row r="1193" spans="41:150" x14ac:dyDescent="0.25">
      <c r="AO1193" s="276"/>
      <c r="AP1193" s="276"/>
      <c r="BS1193" s="276"/>
      <c r="BT1193" s="277"/>
      <c r="BU1193" s="276"/>
      <c r="BV1193" s="277"/>
      <c r="BW1193" s="276"/>
      <c r="BX1193" s="277"/>
      <c r="BY1193" s="276"/>
      <c r="BZ1193" s="276"/>
      <c r="CA1193" s="277"/>
      <c r="CB1193" s="276"/>
      <c r="CC1193" s="276"/>
      <c r="CD1193" s="276"/>
      <c r="CE1193" s="276"/>
      <c r="CF1193" s="276"/>
      <c r="CG1193" s="276"/>
      <c r="CH1193" s="276"/>
      <c r="CI1193" s="277"/>
      <c r="CJ1193" s="276"/>
      <c r="CK1193" s="277"/>
      <c r="CL1193" s="276"/>
      <c r="CM1193" s="277"/>
      <c r="CN1193" s="276"/>
      <c r="CO1193" s="277"/>
      <c r="CP1193" s="276"/>
      <c r="CQ1193" s="277"/>
      <c r="CR1193" s="276"/>
      <c r="CS1193" s="276"/>
      <c r="CT1193" s="277"/>
      <c r="CU1193" s="276"/>
      <c r="CV1193" s="276"/>
      <c r="CW1193" s="277"/>
      <c r="CX1193" s="276"/>
      <c r="CY1193" s="276"/>
      <c r="CZ1193" s="276"/>
      <c r="DA1193" s="276"/>
      <c r="DB1193" s="277"/>
      <c r="DC1193" s="276"/>
      <c r="DD1193" s="276"/>
      <c r="DE1193" s="277"/>
      <c r="DF1193" s="276"/>
      <c r="DG1193" s="276"/>
      <c r="DH1193" s="277"/>
      <c r="DI1193" s="276"/>
      <c r="DJ1193" s="276"/>
      <c r="DK1193" s="276"/>
      <c r="DL1193" s="276"/>
      <c r="DM1193" s="277"/>
      <c r="DN1193" s="276"/>
      <c r="DO1193" s="276"/>
      <c r="DP1193" s="277"/>
      <c r="DQ1193" s="276"/>
      <c r="DR1193" s="276"/>
      <c r="DS1193" s="276"/>
      <c r="DT1193" s="276"/>
      <c r="DU1193" s="276"/>
      <c r="DV1193" s="276"/>
      <c r="DW1193" s="276"/>
      <c r="DX1193" s="276"/>
      <c r="DY1193" s="276"/>
      <c r="DZ1193" s="276"/>
      <c r="EA1193" s="276"/>
      <c r="EB1193" s="276"/>
      <c r="EC1193" s="276"/>
      <c r="ED1193" s="276"/>
      <c r="EE1193" s="276"/>
      <c r="EF1193" s="276"/>
      <c r="EG1193" s="276"/>
      <c r="EH1193" s="276"/>
      <c r="EI1193" s="276"/>
      <c r="EJ1193" s="276"/>
      <c r="EK1193" s="276"/>
      <c r="EL1193" s="276"/>
      <c r="EM1193" s="276"/>
      <c r="EN1193" s="276"/>
      <c r="EO1193" s="276"/>
      <c r="EP1193" s="276"/>
      <c r="EQ1193" s="276"/>
      <c r="ER1193" s="276"/>
      <c r="ES1193" s="276"/>
      <c r="ET1193" s="276"/>
    </row>
    <row r="1194" spans="41:150" x14ac:dyDescent="0.25">
      <c r="AO1194" s="276"/>
      <c r="AP1194" s="276"/>
      <c r="BS1194" s="276"/>
      <c r="BT1194" s="277"/>
      <c r="BU1194" s="276"/>
      <c r="BV1194" s="277"/>
      <c r="BW1194" s="276"/>
      <c r="BX1194" s="277"/>
      <c r="BY1194" s="276"/>
      <c r="BZ1194" s="276"/>
      <c r="CA1194" s="277"/>
      <c r="CB1194" s="276"/>
      <c r="CC1194" s="276"/>
      <c r="CD1194" s="276"/>
      <c r="CE1194" s="276"/>
      <c r="CF1194" s="276"/>
      <c r="CG1194" s="276"/>
      <c r="CH1194" s="276"/>
      <c r="CI1194" s="277"/>
      <c r="CJ1194" s="276"/>
      <c r="CK1194" s="277"/>
      <c r="CL1194" s="276"/>
      <c r="CM1194" s="277"/>
      <c r="CN1194" s="276"/>
      <c r="CO1194" s="277"/>
      <c r="CP1194" s="276"/>
      <c r="CQ1194" s="277"/>
      <c r="CR1194" s="276"/>
      <c r="CS1194" s="276"/>
      <c r="CT1194" s="277"/>
      <c r="CU1194" s="276"/>
      <c r="CV1194" s="276"/>
      <c r="CW1194" s="277"/>
      <c r="CX1194" s="276"/>
      <c r="CY1194" s="276"/>
      <c r="CZ1194" s="276"/>
      <c r="DA1194" s="276"/>
      <c r="DB1194" s="277"/>
      <c r="DC1194" s="276"/>
      <c r="DD1194" s="276"/>
      <c r="DE1194" s="277"/>
      <c r="DF1194" s="276"/>
      <c r="DG1194" s="276"/>
      <c r="DH1194" s="277"/>
      <c r="DI1194" s="276"/>
      <c r="DJ1194" s="276"/>
      <c r="DK1194" s="276"/>
      <c r="DL1194" s="276"/>
      <c r="DM1194" s="277"/>
      <c r="DN1194" s="276"/>
      <c r="DO1194" s="276"/>
      <c r="DP1194" s="277"/>
      <c r="DQ1194" s="276"/>
      <c r="DR1194" s="276"/>
      <c r="DS1194" s="276"/>
      <c r="DT1194" s="276"/>
      <c r="DU1194" s="276"/>
      <c r="DV1194" s="276"/>
      <c r="DW1194" s="276"/>
      <c r="DX1194" s="276"/>
      <c r="DY1194" s="276"/>
      <c r="DZ1194" s="276"/>
      <c r="EA1194" s="276"/>
      <c r="EB1194" s="276"/>
      <c r="EC1194" s="276"/>
      <c r="ED1194" s="276"/>
      <c r="EE1194" s="276"/>
      <c r="EF1194" s="276"/>
      <c r="EG1194" s="276"/>
      <c r="EH1194" s="276"/>
      <c r="EI1194" s="276"/>
      <c r="EJ1194" s="276"/>
      <c r="EK1194" s="276"/>
      <c r="EL1194" s="276"/>
      <c r="EM1194" s="276"/>
      <c r="EN1194" s="276"/>
      <c r="EO1194" s="276"/>
      <c r="EP1194" s="276"/>
      <c r="EQ1194" s="276"/>
      <c r="ER1194" s="276"/>
      <c r="ES1194" s="276"/>
      <c r="ET1194" s="276"/>
    </row>
    <row r="1195" spans="41:150" x14ac:dyDescent="0.25">
      <c r="AO1195" s="276"/>
      <c r="AP1195" s="276"/>
      <c r="BS1195" s="276"/>
      <c r="BT1195" s="277"/>
      <c r="BU1195" s="276"/>
      <c r="BV1195" s="277"/>
      <c r="BW1195" s="276"/>
      <c r="BX1195" s="277"/>
      <c r="BY1195" s="276"/>
      <c r="BZ1195" s="276"/>
      <c r="CA1195" s="277"/>
      <c r="CB1195" s="276"/>
      <c r="CC1195" s="276"/>
      <c r="CD1195" s="276"/>
      <c r="CE1195" s="276"/>
      <c r="CF1195" s="276"/>
      <c r="CG1195" s="276"/>
      <c r="CH1195" s="276"/>
      <c r="CI1195" s="277"/>
      <c r="CJ1195" s="276"/>
      <c r="CK1195" s="277"/>
      <c r="CL1195" s="276"/>
      <c r="CM1195" s="277"/>
      <c r="CN1195" s="276"/>
      <c r="CO1195" s="277"/>
      <c r="CP1195" s="276"/>
      <c r="CQ1195" s="277"/>
      <c r="CR1195" s="276"/>
      <c r="CS1195" s="276"/>
      <c r="CT1195" s="277"/>
      <c r="CU1195" s="276"/>
      <c r="CV1195" s="276"/>
      <c r="CW1195" s="277"/>
      <c r="CX1195" s="276"/>
      <c r="CY1195" s="276"/>
      <c r="CZ1195" s="276"/>
      <c r="DA1195" s="276"/>
      <c r="DB1195" s="277"/>
      <c r="DC1195" s="276"/>
      <c r="DD1195" s="276"/>
      <c r="DE1195" s="277"/>
      <c r="DF1195" s="276"/>
      <c r="DG1195" s="276"/>
      <c r="DH1195" s="277"/>
      <c r="DI1195" s="276"/>
      <c r="DJ1195" s="276"/>
      <c r="DK1195" s="276"/>
      <c r="DL1195" s="276"/>
      <c r="DM1195" s="277"/>
      <c r="DN1195" s="276"/>
      <c r="DO1195" s="276"/>
      <c r="DP1195" s="277"/>
      <c r="DQ1195" s="276"/>
      <c r="DR1195" s="276"/>
      <c r="DS1195" s="276"/>
      <c r="DT1195" s="276"/>
      <c r="DU1195" s="276"/>
      <c r="DV1195" s="276"/>
      <c r="DW1195" s="276"/>
      <c r="DX1195" s="276"/>
      <c r="DY1195" s="276"/>
      <c r="DZ1195" s="276"/>
      <c r="EA1195" s="276"/>
      <c r="EB1195" s="276"/>
      <c r="EC1195" s="276"/>
      <c r="ED1195" s="276"/>
      <c r="EE1195" s="276"/>
      <c r="EF1195" s="276"/>
      <c r="EG1195" s="276"/>
      <c r="EH1195" s="276"/>
      <c r="EI1195" s="276"/>
      <c r="EJ1195" s="276"/>
      <c r="EK1195" s="276"/>
      <c r="EL1195" s="276"/>
      <c r="EM1195" s="276"/>
      <c r="EN1195" s="276"/>
      <c r="EO1195" s="276"/>
      <c r="EP1195" s="276"/>
      <c r="EQ1195" s="276"/>
      <c r="ER1195" s="276"/>
      <c r="ES1195" s="276"/>
      <c r="ET1195" s="276"/>
    </row>
    <row r="1196" spans="41:150" x14ac:dyDescent="0.25">
      <c r="AO1196" s="276"/>
      <c r="AP1196" s="276"/>
      <c r="BS1196" s="276"/>
      <c r="BT1196" s="277"/>
      <c r="BU1196" s="276"/>
      <c r="BV1196" s="277"/>
      <c r="BW1196" s="276"/>
      <c r="BX1196" s="277"/>
      <c r="BY1196" s="276"/>
      <c r="BZ1196" s="276"/>
      <c r="CA1196" s="277"/>
      <c r="CB1196" s="276"/>
      <c r="CC1196" s="276"/>
      <c r="CD1196" s="276"/>
      <c r="CE1196" s="276"/>
      <c r="CF1196" s="276"/>
      <c r="CG1196" s="276"/>
      <c r="CH1196" s="276"/>
      <c r="CI1196" s="277"/>
      <c r="CJ1196" s="276"/>
      <c r="CK1196" s="277"/>
      <c r="CL1196" s="276"/>
      <c r="CM1196" s="277"/>
      <c r="CN1196" s="276"/>
      <c r="CO1196" s="277"/>
      <c r="CP1196" s="276"/>
      <c r="CQ1196" s="277"/>
      <c r="CR1196" s="276"/>
      <c r="CS1196" s="276"/>
      <c r="CT1196" s="277"/>
      <c r="CU1196" s="276"/>
      <c r="CV1196" s="276"/>
      <c r="CW1196" s="277"/>
      <c r="CX1196" s="276"/>
      <c r="CY1196" s="276"/>
      <c r="CZ1196" s="276"/>
      <c r="DA1196" s="276"/>
      <c r="DB1196" s="277"/>
      <c r="DC1196" s="276"/>
      <c r="DD1196" s="276"/>
      <c r="DE1196" s="277"/>
      <c r="DF1196" s="276"/>
      <c r="DG1196" s="276"/>
      <c r="DH1196" s="277"/>
      <c r="DI1196" s="276"/>
      <c r="DJ1196" s="276"/>
      <c r="DK1196" s="276"/>
      <c r="DL1196" s="276"/>
      <c r="DM1196" s="277"/>
      <c r="DN1196" s="276"/>
      <c r="DO1196" s="276"/>
      <c r="DP1196" s="277"/>
      <c r="DQ1196" s="276"/>
      <c r="DR1196" s="276"/>
      <c r="DS1196" s="276"/>
      <c r="DT1196" s="276"/>
      <c r="DU1196" s="276"/>
      <c r="DV1196" s="276"/>
      <c r="DW1196" s="276"/>
      <c r="DX1196" s="276"/>
      <c r="DY1196" s="276"/>
      <c r="DZ1196" s="276"/>
      <c r="EA1196" s="276"/>
      <c r="EB1196" s="276"/>
      <c r="EC1196" s="276"/>
      <c r="ED1196" s="276"/>
      <c r="EE1196" s="276"/>
      <c r="EF1196" s="276"/>
      <c r="EG1196" s="276"/>
      <c r="EH1196" s="276"/>
      <c r="EI1196" s="276"/>
      <c r="EJ1196" s="276"/>
      <c r="EK1196" s="276"/>
      <c r="EL1196" s="276"/>
      <c r="EM1196" s="276"/>
      <c r="EN1196" s="276"/>
      <c r="EO1196" s="276"/>
      <c r="EP1196" s="276"/>
      <c r="EQ1196" s="276"/>
      <c r="ER1196" s="276"/>
      <c r="ES1196" s="276"/>
      <c r="ET1196" s="276"/>
    </row>
    <row r="1197" spans="41:150" x14ac:dyDescent="0.25">
      <c r="AO1197" s="276"/>
      <c r="AP1197" s="276"/>
      <c r="BS1197" s="276"/>
      <c r="BT1197" s="277"/>
      <c r="BU1197" s="276"/>
      <c r="BV1197" s="277"/>
      <c r="BW1197" s="276"/>
      <c r="BX1197" s="277"/>
      <c r="BY1197" s="276"/>
      <c r="BZ1197" s="276"/>
      <c r="CA1197" s="277"/>
      <c r="CB1197" s="276"/>
      <c r="CC1197" s="276"/>
      <c r="CD1197" s="276"/>
      <c r="CE1197" s="276"/>
      <c r="CF1197" s="276"/>
      <c r="CG1197" s="276"/>
      <c r="CH1197" s="276"/>
      <c r="CI1197" s="277"/>
      <c r="CJ1197" s="276"/>
      <c r="CK1197" s="277"/>
      <c r="CL1197" s="276"/>
      <c r="CM1197" s="277"/>
      <c r="CN1197" s="276"/>
      <c r="CO1197" s="277"/>
      <c r="CP1197" s="276"/>
      <c r="CQ1197" s="277"/>
      <c r="CR1197" s="276"/>
      <c r="CS1197" s="276"/>
      <c r="CT1197" s="277"/>
      <c r="CU1197" s="276"/>
      <c r="CV1197" s="276"/>
      <c r="CW1197" s="277"/>
      <c r="CX1197" s="276"/>
      <c r="CY1197" s="276"/>
      <c r="CZ1197" s="276"/>
      <c r="DA1197" s="276"/>
      <c r="DB1197" s="277"/>
      <c r="DC1197" s="276"/>
      <c r="DD1197" s="276"/>
      <c r="DE1197" s="277"/>
      <c r="DF1197" s="276"/>
      <c r="DG1197" s="276"/>
      <c r="DH1197" s="277"/>
      <c r="DI1197" s="276"/>
      <c r="DJ1197" s="276"/>
      <c r="DK1197" s="276"/>
      <c r="DL1197" s="276"/>
      <c r="DM1197" s="277"/>
      <c r="DN1197" s="276"/>
      <c r="DO1197" s="276"/>
      <c r="DP1197" s="277"/>
      <c r="DQ1197" s="276"/>
      <c r="DR1197" s="276"/>
      <c r="DS1197" s="276"/>
      <c r="DT1197" s="276"/>
      <c r="DU1197" s="276"/>
      <c r="DV1197" s="276"/>
      <c r="DW1197" s="276"/>
      <c r="DX1197" s="276"/>
      <c r="DY1197" s="276"/>
      <c r="DZ1197" s="276"/>
      <c r="EA1197" s="276"/>
      <c r="EB1197" s="276"/>
      <c r="EC1197" s="276"/>
      <c r="ED1197" s="276"/>
      <c r="EE1197" s="276"/>
      <c r="EF1197" s="276"/>
      <c r="EG1197" s="276"/>
      <c r="EH1197" s="276"/>
      <c r="EI1197" s="276"/>
      <c r="EJ1197" s="276"/>
      <c r="EK1197" s="276"/>
      <c r="EL1197" s="276"/>
      <c r="EM1197" s="276"/>
      <c r="EN1197" s="276"/>
      <c r="EO1197" s="276"/>
      <c r="EP1197" s="276"/>
      <c r="EQ1197" s="276"/>
      <c r="ER1197" s="276"/>
      <c r="ES1197" s="276"/>
      <c r="ET1197" s="276"/>
    </row>
    <row r="1198" spans="41:150" x14ac:dyDescent="0.25">
      <c r="AO1198" s="276"/>
      <c r="AP1198" s="276"/>
      <c r="BS1198" s="276"/>
      <c r="BT1198" s="277"/>
      <c r="BU1198" s="276"/>
      <c r="BV1198" s="277"/>
      <c r="BW1198" s="276"/>
      <c r="BX1198" s="277"/>
      <c r="BY1198" s="276"/>
      <c r="BZ1198" s="276"/>
      <c r="CA1198" s="277"/>
      <c r="CB1198" s="276"/>
      <c r="CC1198" s="276"/>
      <c r="CD1198" s="276"/>
      <c r="CE1198" s="276"/>
      <c r="CF1198" s="276"/>
      <c r="CG1198" s="276"/>
      <c r="CH1198" s="276"/>
      <c r="CI1198" s="277"/>
      <c r="CJ1198" s="276"/>
      <c r="CK1198" s="277"/>
      <c r="CL1198" s="276"/>
      <c r="CM1198" s="277"/>
      <c r="CN1198" s="276"/>
      <c r="CO1198" s="277"/>
      <c r="CP1198" s="276"/>
      <c r="CQ1198" s="277"/>
      <c r="CR1198" s="276"/>
      <c r="CS1198" s="276"/>
      <c r="CT1198" s="277"/>
      <c r="CU1198" s="276"/>
      <c r="CV1198" s="276"/>
      <c r="CW1198" s="277"/>
      <c r="CX1198" s="276"/>
      <c r="CY1198" s="276"/>
      <c r="CZ1198" s="276"/>
      <c r="DA1198" s="276"/>
      <c r="DB1198" s="277"/>
      <c r="DC1198" s="276"/>
      <c r="DD1198" s="276"/>
      <c r="DE1198" s="277"/>
      <c r="DF1198" s="276"/>
      <c r="DG1198" s="276"/>
      <c r="DH1198" s="277"/>
      <c r="DI1198" s="276"/>
      <c r="DJ1198" s="276"/>
      <c r="DK1198" s="276"/>
      <c r="DL1198" s="276"/>
      <c r="DM1198" s="277"/>
      <c r="DN1198" s="276"/>
      <c r="DO1198" s="276"/>
      <c r="DP1198" s="277"/>
      <c r="DQ1198" s="276"/>
      <c r="DR1198" s="276"/>
      <c r="DS1198" s="276"/>
      <c r="DT1198" s="276"/>
      <c r="DU1198" s="276"/>
      <c r="DV1198" s="276"/>
      <c r="DW1198" s="276"/>
      <c r="DX1198" s="276"/>
      <c r="DY1198" s="276"/>
      <c r="DZ1198" s="276"/>
      <c r="EA1198" s="276"/>
      <c r="EB1198" s="276"/>
      <c r="EC1198" s="276"/>
      <c r="ED1198" s="276"/>
      <c r="EE1198" s="276"/>
      <c r="EF1198" s="276"/>
      <c r="EG1198" s="276"/>
      <c r="EH1198" s="276"/>
      <c r="EI1198" s="276"/>
      <c r="EJ1198" s="276"/>
      <c r="EK1198" s="276"/>
      <c r="EL1198" s="276"/>
      <c r="EM1198" s="276"/>
      <c r="EN1198" s="276"/>
      <c r="EO1198" s="276"/>
      <c r="EP1198" s="276"/>
      <c r="EQ1198" s="276"/>
      <c r="ER1198" s="276"/>
      <c r="ES1198" s="276"/>
      <c r="ET1198" s="276"/>
    </row>
    <row r="1199" spans="41:150" x14ac:dyDescent="0.25">
      <c r="AO1199" s="276"/>
      <c r="AP1199" s="276"/>
      <c r="BS1199" s="276"/>
      <c r="BT1199" s="277"/>
      <c r="BU1199" s="276"/>
      <c r="BV1199" s="277"/>
      <c r="BW1199" s="276"/>
      <c r="BX1199" s="277"/>
      <c r="BY1199" s="276"/>
      <c r="BZ1199" s="276"/>
      <c r="CA1199" s="277"/>
      <c r="CB1199" s="276"/>
      <c r="CC1199" s="276"/>
      <c r="CD1199" s="276"/>
      <c r="CE1199" s="276"/>
      <c r="CF1199" s="276"/>
      <c r="CG1199" s="276"/>
      <c r="CH1199" s="276"/>
      <c r="CI1199" s="277"/>
      <c r="CJ1199" s="276"/>
      <c r="CK1199" s="277"/>
      <c r="CL1199" s="276"/>
      <c r="CM1199" s="277"/>
      <c r="CN1199" s="276"/>
      <c r="CO1199" s="277"/>
      <c r="CP1199" s="276"/>
      <c r="CQ1199" s="277"/>
      <c r="CR1199" s="276"/>
      <c r="CS1199" s="276"/>
      <c r="CT1199" s="277"/>
      <c r="CU1199" s="276"/>
      <c r="CV1199" s="276"/>
      <c r="CW1199" s="277"/>
      <c r="CX1199" s="276"/>
      <c r="CY1199" s="276"/>
      <c r="CZ1199" s="276"/>
      <c r="DA1199" s="276"/>
      <c r="DB1199" s="277"/>
      <c r="DC1199" s="276"/>
      <c r="DD1199" s="276"/>
      <c r="DE1199" s="277"/>
      <c r="DF1199" s="276"/>
      <c r="DG1199" s="276"/>
      <c r="DH1199" s="277"/>
      <c r="DI1199" s="276"/>
      <c r="DJ1199" s="276"/>
      <c r="DK1199" s="276"/>
      <c r="DL1199" s="276"/>
      <c r="DM1199" s="277"/>
      <c r="DN1199" s="276"/>
      <c r="DO1199" s="276"/>
      <c r="DP1199" s="277"/>
      <c r="DQ1199" s="276"/>
      <c r="DR1199" s="276"/>
      <c r="DS1199" s="276"/>
      <c r="DT1199" s="276"/>
      <c r="DU1199" s="276"/>
      <c r="DV1199" s="276"/>
      <c r="DW1199" s="276"/>
      <c r="DX1199" s="276"/>
      <c r="DY1199" s="276"/>
      <c r="DZ1199" s="276"/>
      <c r="EA1199" s="276"/>
      <c r="EB1199" s="276"/>
      <c r="EC1199" s="276"/>
      <c r="ED1199" s="276"/>
      <c r="EE1199" s="276"/>
      <c r="EF1199" s="276"/>
      <c r="EG1199" s="276"/>
      <c r="EH1199" s="276"/>
      <c r="EI1199" s="276"/>
      <c r="EJ1199" s="276"/>
      <c r="EK1199" s="276"/>
      <c r="EL1199" s="276"/>
      <c r="EM1199" s="276"/>
      <c r="EN1199" s="276"/>
      <c r="EO1199" s="276"/>
      <c r="EP1199" s="276"/>
      <c r="EQ1199" s="276"/>
      <c r="ER1199" s="276"/>
      <c r="ES1199" s="276"/>
      <c r="ET1199" s="276"/>
    </row>
    <row r="1200" spans="41:150" x14ac:dyDescent="0.25">
      <c r="AO1200" s="276"/>
      <c r="AP1200" s="276"/>
      <c r="BS1200" s="276"/>
      <c r="BT1200" s="277"/>
      <c r="BU1200" s="276"/>
      <c r="BV1200" s="277"/>
      <c r="BW1200" s="276"/>
      <c r="BX1200" s="277"/>
      <c r="BY1200" s="276"/>
      <c r="BZ1200" s="276"/>
      <c r="CA1200" s="277"/>
      <c r="CB1200" s="276"/>
      <c r="CC1200" s="276"/>
      <c r="CD1200" s="276"/>
      <c r="CE1200" s="276"/>
      <c r="CF1200" s="276"/>
      <c r="CG1200" s="276"/>
      <c r="CH1200" s="276"/>
      <c r="CI1200" s="277"/>
      <c r="CJ1200" s="276"/>
      <c r="CK1200" s="277"/>
      <c r="CL1200" s="276"/>
      <c r="CM1200" s="277"/>
      <c r="CN1200" s="276"/>
      <c r="CO1200" s="277"/>
      <c r="CP1200" s="276"/>
      <c r="CQ1200" s="277"/>
      <c r="CR1200" s="276"/>
      <c r="CS1200" s="276"/>
      <c r="CT1200" s="277"/>
      <c r="CU1200" s="276"/>
      <c r="CV1200" s="276"/>
      <c r="CW1200" s="277"/>
      <c r="CX1200" s="276"/>
      <c r="CY1200" s="276"/>
      <c r="CZ1200" s="276"/>
      <c r="DA1200" s="276"/>
      <c r="DB1200" s="277"/>
      <c r="DC1200" s="276"/>
      <c r="DD1200" s="276"/>
      <c r="DE1200" s="277"/>
      <c r="DF1200" s="276"/>
      <c r="DG1200" s="276"/>
      <c r="DH1200" s="277"/>
      <c r="DI1200" s="276"/>
      <c r="DJ1200" s="276"/>
      <c r="DK1200" s="276"/>
      <c r="DL1200" s="276"/>
      <c r="DM1200" s="277"/>
      <c r="DN1200" s="276"/>
      <c r="DO1200" s="276"/>
      <c r="DP1200" s="277"/>
      <c r="DQ1200" s="276"/>
      <c r="DR1200" s="276"/>
      <c r="DS1200" s="276"/>
      <c r="DT1200" s="276"/>
      <c r="DU1200" s="276"/>
      <c r="DV1200" s="276"/>
      <c r="DW1200" s="276"/>
      <c r="DX1200" s="276"/>
      <c r="DY1200" s="276"/>
      <c r="DZ1200" s="276"/>
      <c r="EA1200" s="276"/>
      <c r="EB1200" s="276"/>
      <c r="EC1200" s="276"/>
      <c r="ED1200" s="276"/>
      <c r="EE1200" s="276"/>
      <c r="EF1200" s="276"/>
      <c r="EG1200" s="276"/>
      <c r="EH1200" s="276"/>
      <c r="EI1200" s="276"/>
      <c r="EJ1200" s="276"/>
      <c r="EK1200" s="276"/>
      <c r="EL1200" s="276"/>
      <c r="EM1200" s="276"/>
      <c r="EN1200" s="276"/>
      <c r="EO1200" s="276"/>
      <c r="EP1200" s="276"/>
      <c r="EQ1200" s="276"/>
      <c r="ER1200" s="276"/>
      <c r="ES1200" s="276"/>
      <c r="ET1200" s="276"/>
    </row>
    <row r="1201" spans="41:150" x14ac:dyDescent="0.25">
      <c r="AO1201" s="276"/>
      <c r="AP1201" s="276"/>
      <c r="BS1201" s="276"/>
      <c r="BT1201" s="277"/>
      <c r="BU1201" s="276"/>
      <c r="BV1201" s="277"/>
      <c r="BW1201" s="276"/>
      <c r="BX1201" s="277"/>
      <c r="BY1201" s="276"/>
      <c r="BZ1201" s="276"/>
      <c r="CA1201" s="277"/>
      <c r="CB1201" s="276"/>
      <c r="CC1201" s="276"/>
      <c r="CD1201" s="276"/>
      <c r="CE1201" s="276"/>
      <c r="CF1201" s="276"/>
      <c r="CG1201" s="276"/>
      <c r="CH1201" s="276"/>
      <c r="CI1201" s="277"/>
      <c r="CJ1201" s="276"/>
      <c r="CK1201" s="277"/>
      <c r="CL1201" s="276"/>
      <c r="CM1201" s="277"/>
      <c r="CN1201" s="276"/>
      <c r="CO1201" s="277"/>
      <c r="CP1201" s="276"/>
      <c r="CQ1201" s="277"/>
      <c r="CR1201" s="276"/>
      <c r="CS1201" s="276"/>
      <c r="CT1201" s="277"/>
      <c r="CU1201" s="276"/>
      <c r="CV1201" s="276"/>
      <c r="CW1201" s="277"/>
      <c r="CX1201" s="276"/>
      <c r="CY1201" s="276"/>
      <c r="CZ1201" s="276"/>
      <c r="DA1201" s="276"/>
      <c r="DB1201" s="277"/>
      <c r="DC1201" s="276"/>
      <c r="DD1201" s="276"/>
      <c r="DE1201" s="277"/>
      <c r="DF1201" s="276"/>
      <c r="DG1201" s="276"/>
      <c r="DH1201" s="277"/>
      <c r="DI1201" s="276"/>
      <c r="DJ1201" s="276"/>
      <c r="DK1201" s="276"/>
      <c r="DL1201" s="276"/>
      <c r="DM1201" s="277"/>
      <c r="DN1201" s="276"/>
      <c r="DO1201" s="276"/>
      <c r="DP1201" s="277"/>
      <c r="DQ1201" s="276"/>
      <c r="DR1201" s="276"/>
      <c r="DS1201" s="276"/>
      <c r="DT1201" s="276"/>
      <c r="DU1201" s="276"/>
      <c r="DV1201" s="276"/>
      <c r="DW1201" s="276"/>
      <c r="DX1201" s="276"/>
      <c r="DY1201" s="276"/>
      <c r="DZ1201" s="276"/>
      <c r="EA1201" s="276"/>
      <c r="EB1201" s="276"/>
      <c r="EC1201" s="276"/>
      <c r="ED1201" s="276"/>
      <c r="EE1201" s="276"/>
      <c r="EF1201" s="276"/>
      <c r="EG1201" s="276"/>
      <c r="EH1201" s="276"/>
      <c r="EI1201" s="276"/>
      <c r="EJ1201" s="276"/>
      <c r="EK1201" s="276"/>
      <c r="EL1201" s="276"/>
      <c r="EM1201" s="276"/>
      <c r="EN1201" s="276"/>
      <c r="EO1201" s="276"/>
      <c r="EP1201" s="276"/>
      <c r="EQ1201" s="276"/>
      <c r="ER1201" s="276"/>
      <c r="ES1201" s="276"/>
      <c r="ET1201" s="276"/>
    </row>
    <row r="1202" spans="41:150" x14ac:dyDescent="0.25">
      <c r="AO1202" s="276"/>
      <c r="AP1202" s="276"/>
      <c r="BS1202" s="276"/>
      <c r="BT1202" s="277"/>
      <c r="BU1202" s="276"/>
      <c r="BV1202" s="277"/>
      <c r="BW1202" s="276"/>
      <c r="BX1202" s="277"/>
      <c r="BY1202" s="276"/>
      <c r="BZ1202" s="276"/>
      <c r="CA1202" s="277"/>
      <c r="CB1202" s="276"/>
      <c r="CC1202" s="276"/>
      <c r="CD1202" s="276"/>
      <c r="CE1202" s="276"/>
      <c r="CF1202" s="276"/>
      <c r="CG1202" s="276"/>
      <c r="CH1202" s="276"/>
      <c r="CI1202" s="277"/>
      <c r="CJ1202" s="276"/>
      <c r="CK1202" s="277"/>
      <c r="CL1202" s="276"/>
      <c r="CM1202" s="277"/>
      <c r="CN1202" s="276"/>
      <c r="CO1202" s="277"/>
      <c r="CP1202" s="276"/>
      <c r="CQ1202" s="277"/>
      <c r="CR1202" s="276"/>
      <c r="CS1202" s="276"/>
      <c r="CT1202" s="277"/>
      <c r="CU1202" s="276"/>
      <c r="CV1202" s="276"/>
      <c r="CW1202" s="277"/>
      <c r="CX1202" s="276"/>
      <c r="CY1202" s="276"/>
      <c r="CZ1202" s="276"/>
      <c r="DA1202" s="276"/>
      <c r="DB1202" s="277"/>
      <c r="DC1202" s="276"/>
      <c r="DD1202" s="276"/>
      <c r="DE1202" s="277"/>
      <c r="DF1202" s="276"/>
      <c r="DG1202" s="276"/>
      <c r="DH1202" s="277"/>
      <c r="DI1202" s="276"/>
      <c r="DJ1202" s="276"/>
      <c r="DK1202" s="276"/>
      <c r="DL1202" s="276"/>
      <c r="DM1202" s="277"/>
      <c r="DN1202" s="276"/>
      <c r="DO1202" s="276"/>
      <c r="DP1202" s="277"/>
      <c r="DQ1202" s="276"/>
      <c r="DR1202" s="276"/>
      <c r="DS1202" s="276"/>
      <c r="DT1202" s="276"/>
      <c r="DU1202" s="276"/>
      <c r="DV1202" s="276"/>
      <c r="DW1202" s="276"/>
      <c r="DX1202" s="276"/>
      <c r="DY1202" s="276"/>
      <c r="DZ1202" s="276"/>
      <c r="EA1202" s="276"/>
      <c r="EB1202" s="276"/>
      <c r="EC1202" s="276"/>
      <c r="ED1202" s="276"/>
      <c r="EE1202" s="276"/>
      <c r="EF1202" s="276"/>
      <c r="EG1202" s="276"/>
      <c r="EH1202" s="276"/>
      <c r="EI1202" s="276"/>
      <c r="EJ1202" s="276"/>
      <c r="EK1202" s="276"/>
      <c r="EL1202" s="276"/>
      <c r="EM1202" s="276"/>
      <c r="EN1202" s="276"/>
      <c r="EO1202" s="276"/>
      <c r="EP1202" s="276"/>
      <c r="EQ1202" s="276"/>
      <c r="ER1202" s="276"/>
      <c r="ES1202" s="276"/>
      <c r="ET1202" s="276"/>
    </row>
    <row r="1203" spans="41:150" x14ac:dyDescent="0.25">
      <c r="AO1203" s="276"/>
      <c r="AP1203" s="276"/>
      <c r="BS1203" s="276"/>
      <c r="BT1203" s="277"/>
      <c r="BU1203" s="276"/>
      <c r="BV1203" s="277"/>
      <c r="BW1203" s="276"/>
      <c r="BX1203" s="277"/>
      <c r="BY1203" s="276"/>
      <c r="BZ1203" s="276"/>
      <c r="CA1203" s="277"/>
      <c r="CB1203" s="276"/>
      <c r="CC1203" s="276"/>
      <c r="CD1203" s="276"/>
      <c r="CE1203" s="276"/>
      <c r="CF1203" s="276"/>
      <c r="CG1203" s="276"/>
      <c r="CH1203" s="276"/>
      <c r="CI1203" s="277"/>
      <c r="CJ1203" s="276"/>
      <c r="CK1203" s="277"/>
      <c r="CL1203" s="276"/>
      <c r="CM1203" s="277"/>
      <c r="CN1203" s="276"/>
      <c r="CO1203" s="277"/>
      <c r="CP1203" s="276"/>
      <c r="CQ1203" s="277"/>
      <c r="CR1203" s="276"/>
      <c r="CS1203" s="276"/>
      <c r="CT1203" s="277"/>
      <c r="CU1203" s="276"/>
      <c r="CV1203" s="276"/>
      <c r="CW1203" s="277"/>
      <c r="CX1203" s="276"/>
      <c r="CY1203" s="276"/>
      <c r="CZ1203" s="276"/>
      <c r="DA1203" s="276"/>
      <c r="DB1203" s="277"/>
      <c r="DC1203" s="276"/>
      <c r="DD1203" s="276"/>
      <c r="DE1203" s="277"/>
      <c r="DF1203" s="276"/>
      <c r="DG1203" s="276"/>
      <c r="DH1203" s="277"/>
      <c r="DI1203" s="276"/>
      <c r="DJ1203" s="276"/>
      <c r="DK1203" s="276"/>
      <c r="DL1203" s="276"/>
      <c r="DM1203" s="277"/>
      <c r="DN1203" s="276"/>
      <c r="DO1203" s="276"/>
      <c r="DP1203" s="277"/>
      <c r="DQ1203" s="276"/>
      <c r="DR1203" s="276"/>
      <c r="DS1203" s="276"/>
      <c r="DT1203" s="276"/>
      <c r="DU1203" s="276"/>
      <c r="DV1203" s="276"/>
      <c r="DW1203" s="276"/>
      <c r="DX1203" s="276"/>
      <c r="DY1203" s="276"/>
      <c r="DZ1203" s="276"/>
      <c r="EA1203" s="276"/>
      <c r="EB1203" s="276"/>
      <c r="EC1203" s="276"/>
      <c r="ED1203" s="276"/>
      <c r="EE1203" s="276"/>
      <c r="EF1203" s="276"/>
      <c r="EG1203" s="276"/>
      <c r="EH1203" s="276"/>
      <c r="EI1203" s="276"/>
      <c r="EJ1203" s="276"/>
      <c r="EK1203" s="276"/>
      <c r="EL1203" s="276"/>
      <c r="EM1203" s="276"/>
      <c r="EN1203" s="276"/>
      <c r="EO1203" s="276"/>
      <c r="EP1203" s="276"/>
      <c r="EQ1203" s="276"/>
      <c r="ER1203" s="276"/>
      <c r="ES1203" s="276"/>
      <c r="ET1203" s="276"/>
    </row>
    <row r="1204" spans="41:150" x14ac:dyDescent="0.25">
      <c r="AO1204" s="276"/>
      <c r="AP1204" s="276"/>
      <c r="BS1204" s="276"/>
      <c r="BT1204" s="277"/>
      <c r="BU1204" s="276"/>
      <c r="BV1204" s="277"/>
      <c r="BW1204" s="276"/>
      <c r="BX1204" s="277"/>
      <c r="BY1204" s="276"/>
      <c r="BZ1204" s="276"/>
      <c r="CA1204" s="277"/>
      <c r="CB1204" s="276"/>
      <c r="CC1204" s="276"/>
      <c r="CD1204" s="276"/>
      <c r="CE1204" s="276"/>
      <c r="CF1204" s="276"/>
      <c r="CG1204" s="276"/>
      <c r="CH1204" s="276"/>
      <c r="CI1204" s="277"/>
      <c r="CJ1204" s="276"/>
      <c r="CK1204" s="277"/>
      <c r="CL1204" s="276"/>
      <c r="CM1204" s="277"/>
      <c r="CN1204" s="276"/>
      <c r="CO1204" s="277"/>
      <c r="CP1204" s="276"/>
      <c r="CQ1204" s="277"/>
      <c r="CR1204" s="276"/>
      <c r="CS1204" s="276"/>
      <c r="CT1204" s="277"/>
      <c r="CU1204" s="276"/>
      <c r="CV1204" s="276"/>
      <c r="CW1204" s="277"/>
      <c r="CX1204" s="276"/>
      <c r="CY1204" s="276"/>
      <c r="CZ1204" s="276"/>
      <c r="DA1204" s="276"/>
      <c r="DB1204" s="277"/>
      <c r="DC1204" s="276"/>
      <c r="DD1204" s="276"/>
      <c r="DE1204" s="277"/>
      <c r="DF1204" s="276"/>
      <c r="DG1204" s="276"/>
      <c r="DH1204" s="277"/>
      <c r="DI1204" s="276"/>
      <c r="DJ1204" s="276"/>
      <c r="DK1204" s="276"/>
      <c r="DL1204" s="276"/>
      <c r="DM1204" s="277"/>
      <c r="DN1204" s="276"/>
      <c r="DO1204" s="276"/>
      <c r="DP1204" s="277"/>
      <c r="DQ1204" s="276"/>
      <c r="DR1204" s="276"/>
      <c r="DS1204" s="276"/>
      <c r="DT1204" s="276"/>
      <c r="DU1204" s="276"/>
      <c r="DV1204" s="276"/>
      <c r="DW1204" s="276"/>
      <c r="DX1204" s="276"/>
      <c r="DY1204" s="276"/>
      <c r="DZ1204" s="276"/>
      <c r="EA1204" s="276"/>
      <c r="EB1204" s="276"/>
      <c r="EC1204" s="276"/>
      <c r="ED1204" s="276"/>
      <c r="EE1204" s="276"/>
      <c r="EF1204" s="276"/>
      <c r="EG1204" s="276"/>
      <c r="EH1204" s="276"/>
      <c r="EI1204" s="276"/>
      <c r="EJ1204" s="276"/>
      <c r="EK1204" s="276"/>
      <c r="EL1204" s="276"/>
      <c r="EM1204" s="276"/>
      <c r="EN1204" s="276"/>
      <c r="EO1204" s="276"/>
      <c r="EP1204" s="276"/>
      <c r="EQ1204" s="276"/>
      <c r="ER1204" s="276"/>
      <c r="ES1204" s="276"/>
      <c r="ET1204" s="276"/>
    </row>
    <row r="1205" spans="41:150" x14ac:dyDescent="0.25">
      <c r="AO1205" s="276"/>
      <c r="AP1205" s="276"/>
      <c r="BS1205" s="276"/>
      <c r="BT1205" s="277"/>
      <c r="BU1205" s="276"/>
      <c r="BV1205" s="277"/>
      <c r="BW1205" s="276"/>
      <c r="BX1205" s="277"/>
      <c r="BY1205" s="276"/>
      <c r="BZ1205" s="276"/>
      <c r="CA1205" s="277"/>
      <c r="CB1205" s="276"/>
      <c r="CC1205" s="276"/>
      <c r="CD1205" s="276"/>
      <c r="CE1205" s="276"/>
      <c r="CF1205" s="276"/>
      <c r="CG1205" s="276"/>
      <c r="CH1205" s="276"/>
      <c r="CI1205" s="277"/>
      <c r="CJ1205" s="276"/>
      <c r="CK1205" s="277"/>
      <c r="CL1205" s="276"/>
      <c r="CM1205" s="277"/>
      <c r="CN1205" s="276"/>
      <c r="CO1205" s="277"/>
      <c r="CP1205" s="276"/>
      <c r="CQ1205" s="277"/>
      <c r="CR1205" s="276"/>
      <c r="CS1205" s="276"/>
      <c r="CT1205" s="277"/>
      <c r="CU1205" s="276"/>
      <c r="CV1205" s="276"/>
      <c r="CW1205" s="277"/>
      <c r="CX1205" s="276"/>
      <c r="CY1205" s="276"/>
      <c r="CZ1205" s="276"/>
      <c r="DA1205" s="276"/>
      <c r="DB1205" s="277"/>
      <c r="DC1205" s="276"/>
      <c r="DD1205" s="276"/>
      <c r="DE1205" s="277"/>
      <c r="DF1205" s="276"/>
      <c r="DG1205" s="276"/>
      <c r="DH1205" s="277"/>
      <c r="DI1205" s="276"/>
      <c r="DJ1205" s="276"/>
      <c r="DK1205" s="276"/>
      <c r="DL1205" s="276"/>
      <c r="DM1205" s="277"/>
      <c r="DN1205" s="276"/>
      <c r="DO1205" s="276"/>
      <c r="DP1205" s="277"/>
      <c r="DQ1205" s="276"/>
      <c r="DR1205" s="276"/>
      <c r="DS1205" s="276"/>
      <c r="DT1205" s="276"/>
      <c r="DU1205" s="276"/>
      <c r="DV1205" s="276"/>
      <c r="DW1205" s="276"/>
      <c r="DX1205" s="276"/>
      <c r="DY1205" s="276"/>
      <c r="DZ1205" s="276"/>
      <c r="EA1205" s="276"/>
      <c r="EB1205" s="276"/>
      <c r="EC1205" s="276"/>
      <c r="ED1205" s="276"/>
      <c r="EE1205" s="276"/>
      <c r="EF1205" s="276"/>
      <c r="EG1205" s="276"/>
      <c r="EH1205" s="276"/>
      <c r="EI1205" s="276"/>
      <c r="EJ1205" s="276"/>
      <c r="EK1205" s="276"/>
      <c r="EL1205" s="276"/>
      <c r="EM1205" s="276"/>
      <c r="EN1205" s="276"/>
      <c r="EO1205" s="276"/>
      <c r="EP1205" s="276"/>
      <c r="EQ1205" s="276"/>
      <c r="ER1205" s="276"/>
      <c r="ES1205" s="276"/>
      <c r="ET1205" s="276"/>
    </row>
    <row r="1206" spans="41:150" x14ac:dyDescent="0.25">
      <c r="AO1206" s="276"/>
      <c r="AP1206" s="276"/>
      <c r="BS1206" s="276"/>
      <c r="BT1206" s="277"/>
      <c r="BU1206" s="276"/>
      <c r="BV1206" s="277"/>
      <c r="BW1206" s="276"/>
      <c r="BX1206" s="277"/>
      <c r="BY1206" s="276"/>
      <c r="BZ1206" s="276"/>
      <c r="CA1206" s="277"/>
      <c r="CB1206" s="276"/>
      <c r="CC1206" s="276"/>
      <c r="CD1206" s="276"/>
      <c r="CE1206" s="276"/>
      <c r="CF1206" s="276"/>
      <c r="CG1206" s="276"/>
      <c r="CH1206" s="276"/>
      <c r="CI1206" s="277"/>
      <c r="CJ1206" s="276"/>
      <c r="CK1206" s="277"/>
      <c r="CL1206" s="276"/>
      <c r="CM1206" s="277"/>
      <c r="CN1206" s="276"/>
      <c r="CO1206" s="277"/>
      <c r="CP1206" s="276"/>
      <c r="CQ1206" s="277"/>
      <c r="CR1206" s="276"/>
      <c r="CS1206" s="276"/>
      <c r="CT1206" s="277"/>
      <c r="CU1206" s="276"/>
      <c r="CV1206" s="276"/>
      <c r="CW1206" s="277"/>
      <c r="CX1206" s="276"/>
      <c r="CY1206" s="276"/>
      <c r="CZ1206" s="276"/>
      <c r="DA1206" s="276"/>
      <c r="DB1206" s="277"/>
      <c r="DC1206" s="276"/>
      <c r="DD1206" s="276"/>
      <c r="DE1206" s="277"/>
      <c r="DF1206" s="276"/>
      <c r="DG1206" s="276"/>
      <c r="DH1206" s="277"/>
      <c r="DI1206" s="276"/>
      <c r="DJ1206" s="276"/>
      <c r="DK1206" s="276"/>
      <c r="DL1206" s="276"/>
      <c r="DM1206" s="277"/>
      <c r="DN1206" s="276"/>
      <c r="DO1206" s="276"/>
      <c r="DP1206" s="277"/>
      <c r="DQ1206" s="276"/>
      <c r="DR1206" s="276"/>
      <c r="DS1206" s="276"/>
      <c r="DT1206" s="276"/>
      <c r="DU1206" s="276"/>
      <c r="DV1206" s="276"/>
      <c r="DW1206" s="276"/>
      <c r="DX1206" s="276"/>
      <c r="DY1206" s="276"/>
      <c r="DZ1206" s="276"/>
      <c r="EA1206" s="276"/>
      <c r="EB1206" s="276"/>
      <c r="EC1206" s="276"/>
      <c r="ED1206" s="276"/>
      <c r="EE1206" s="276"/>
      <c r="EF1206" s="276"/>
      <c r="EG1206" s="276"/>
      <c r="EH1206" s="276"/>
      <c r="EI1206" s="276"/>
      <c r="EJ1206" s="276"/>
      <c r="EK1206" s="276"/>
      <c r="EL1206" s="276"/>
      <c r="EM1206" s="276"/>
      <c r="EN1206" s="276"/>
      <c r="EO1206" s="276"/>
      <c r="EP1206" s="276"/>
      <c r="EQ1206" s="276"/>
      <c r="ER1206" s="276"/>
      <c r="ES1206" s="276"/>
      <c r="ET1206" s="276"/>
    </row>
    <row r="1207" spans="41:150" x14ac:dyDescent="0.25">
      <c r="AO1207" s="276"/>
      <c r="AP1207" s="276"/>
      <c r="BS1207" s="276"/>
      <c r="BT1207" s="277"/>
      <c r="BU1207" s="276"/>
      <c r="BV1207" s="277"/>
      <c r="BW1207" s="276"/>
      <c r="BX1207" s="277"/>
      <c r="BY1207" s="276"/>
      <c r="BZ1207" s="276"/>
      <c r="CA1207" s="277"/>
      <c r="CB1207" s="276"/>
      <c r="CC1207" s="276"/>
      <c r="CD1207" s="276"/>
      <c r="CE1207" s="276"/>
      <c r="CF1207" s="276"/>
      <c r="CG1207" s="276"/>
      <c r="CH1207" s="276"/>
      <c r="CI1207" s="277"/>
      <c r="CJ1207" s="276"/>
      <c r="CK1207" s="277"/>
      <c r="CL1207" s="276"/>
      <c r="CM1207" s="277"/>
      <c r="CN1207" s="276"/>
      <c r="CO1207" s="277"/>
      <c r="CP1207" s="276"/>
      <c r="CQ1207" s="277"/>
      <c r="CR1207" s="276"/>
      <c r="CS1207" s="276"/>
      <c r="CT1207" s="277"/>
      <c r="CU1207" s="276"/>
      <c r="CV1207" s="276"/>
      <c r="CW1207" s="277"/>
      <c r="CX1207" s="276"/>
      <c r="CY1207" s="276"/>
      <c r="CZ1207" s="276"/>
      <c r="DA1207" s="276"/>
      <c r="DB1207" s="277"/>
      <c r="DC1207" s="276"/>
      <c r="DD1207" s="276"/>
      <c r="DE1207" s="277"/>
      <c r="DF1207" s="276"/>
      <c r="DG1207" s="276"/>
      <c r="DH1207" s="277"/>
      <c r="DI1207" s="276"/>
      <c r="DJ1207" s="276"/>
      <c r="DK1207" s="276"/>
      <c r="DL1207" s="276"/>
      <c r="DM1207" s="277"/>
      <c r="DN1207" s="276"/>
      <c r="DO1207" s="276"/>
      <c r="DP1207" s="277"/>
      <c r="DQ1207" s="276"/>
      <c r="DR1207" s="276"/>
      <c r="DS1207" s="276"/>
      <c r="DT1207" s="276"/>
      <c r="DU1207" s="276"/>
      <c r="DV1207" s="276"/>
      <c r="DW1207" s="276"/>
      <c r="DX1207" s="276"/>
      <c r="DY1207" s="276"/>
      <c r="DZ1207" s="276"/>
      <c r="EA1207" s="276"/>
      <c r="EB1207" s="276"/>
      <c r="EC1207" s="276"/>
      <c r="ED1207" s="276"/>
      <c r="EE1207" s="276"/>
      <c r="EF1207" s="276"/>
      <c r="EG1207" s="276"/>
      <c r="EH1207" s="276"/>
      <c r="EI1207" s="276"/>
      <c r="EJ1207" s="276"/>
      <c r="EK1207" s="276"/>
      <c r="EL1207" s="276"/>
      <c r="EM1207" s="276"/>
      <c r="EN1207" s="276"/>
      <c r="EO1207" s="276"/>
      <c r="EP1207" s="276"/>
      <c r="EQ1207" s="276"/>
      <c r="ER1207" s="276"/>
      <c r="ES1207" s="276"/>
      <c r="ET1207" s="276"/>
    </row>
    <row r="1208" spans="41:150" x14ac:dyDescent="0.25">
      <c r="AO1208" s="276"/>
      <c r="AP1208" s="276"/>
      <c r="BS1208" s="276"/>
      <c r="BT1208" s="277"/>
      <c r="BU1208" s="276"/>
      <c r="BV1208" s="277"/>
      <c r="BW1208" s="276"/>
      <c r="BX1208" s="277"/>
      <c r="BY1208" s="276"/>
      <c r="BZ1208" s="276"/>
      <c r="CA1208" s="277"/>
      <c r="CB1208" s="276"/>
      <c r="CC1208" s="276"/>
      <c r="CD1208" s="276"/>
      <c r="CE1208" s="276"/>
      <c r="CF1208" s="276"/>
      <c r="CG1208" s="276"/>
      <c r="CH1208" s="276"/>
      <c r="CI1208" s="277"/>
      <c r="CJ1208" s="276"/>
      <c r="CK1208" s="277"/>
      <c r="CL1208" s="276"/>
      <c r="CM1208" s="277"/>
      <c r="CN1208" s="276"/>
      <c r="CO1208" s="277"/>
      <c r="CP1208" s="276"/>
      <c r="CQ1208" s="277"/>
      <c r="CR1208" s="276"/>
      <c r="CS1208" s="276"/>
      <c r="CT1208" s="277"/>
      <c r="CU1208" s="276"/>
      <c r="CV1208" s="276"/>
      <c r="CW1208" s="277"/>
      <c r="CX1208" s="276"/>
      <c r="CY1208" s="276"/>
      <c r="CZ1208" s="276"/>
      <c r="DA1208" s="276"/>
      <c r="DB1208" s="277"/>
      <c r="DC1208" s="276"/>
      <c r="DD1208" s="276"/>
      <c r="DE1208" s="277"/>
      <c r="DF1208" s="276"/>
      <c r="DG1208" s="276"/>
      <c r="DH1208" s="277"/>
      <c r="DI1208" s="276"/>
      <c r="DJ1208" s="276"/>
      <c r="DK1208" s="276"/>
      <c r="DL1208" s="276"/>
      <c r="DM1208" s="277"/>
      <c r="DN1208" s="276"/>
      <c r="DO1208" s="276"/>
      <c r="DP1208" s="277"/>
      <c r="DQ1208" s="276"/>
      <c r="DR1208" s="276"/>
      <c r="DS1208" s="276"/>
      <c r="DT1208" s="276"/>
      <c r="DU1208" s="276"/>
      <c r="DV1208" s="276"/>
      <c r="DW1208" s="276"/>
      <c r="DX1208" s="276"/>
      <c r="DY1208" s="276"/>
      <c r="DZ1208" s="276"/>
      <c r="EA1208" s="276"/>
      <c r="EB1208" s="276"/>
      <c r="EC1208" s="276"/>
      <c r="ED1208" s="276"/>
      <c r="EE1208" s="276"/>
      <c r="EF1208" s="276"/>
      <c r="EG1208" s="276"/>
      <c r="EH1208" s="276"/>
      <c r="EI1208" s="276"/>
      <c r="EJ1208" s="276"/>
      <c r="EK1208" s="276"/>
      <c r="EL1208" s="276"/>
      <c r="EM1208" s="276"/>
      <c r="EN1208" s="276"/>
      <c r="EO1208" s="276"/>
      <c r="EP1208" s="276"/>
      <c r="EQ1208" s="276"/>
      <c r="ER1208" s="276"/>
      <c r="ES1208" s="276"/>
      <c r="ET1208" s="276"/>
    </row>
    <row r="1209" spans="41:150" x14ac:dyDescent="0.25">
      <c r="AO1209" s="276"/>
      <c r="AP1209" s="276"/>
      <c r="BS1209" s="276"/>
      <c r="BT1209" s="277"/>
      <c r="BU1209" s="276"/>
      <c r="BV1209" s="277"/>
      <c r="BW1209" s="276"/>
      <c r="BX1209" s="277"/>
      <c r="BY1209" s="276"/>
      <c r="BZ1209" s="276"/>
      <c r="CA1209" s="277"/>
      <c r="CB1209" s="276"/>
      <c r="CC1209" s="276"/>
      <c r="CD1209" s="276"/>
      <c r="CE1209" s="276"/>
      <c r="CF1209" s="276"/>
      <c r="CG1209" s="276"/>
      <c r="CH1209" s="276"/>
      <c r="CI1209" s="277"/>
      <c r="CJ1209" s="276"/>
      <c r="CK1209" s="277"/>
      <c r="CL1209" s="276"/>
      <c r="CM1209" s="277"/>
      <c r="CN1209" s="276"/>
      <c r="CO1209" s="277"/>
      <c r="CP1209" s="276"/>
      <c r="CQ1209" s="277"/>
      <c r="CR1209" s="276"/>
      <c r="CS1209" s="276"/>
      <c r="CT1209" s="277"/>
      <c r="CU1209" s="276"/>
      <c r="CV1209" s="276"/>
      <c r="CW1209" s="277"/>
      <c r="CX1209" s="276"/>
      <c r="CY1209" s="276"/>
      <c r="CZ1209" s="276"/>
      <c r="DA1209" s="276"/>
      <c r="DB1209" s="277"/>
      <c r="DC1209" s="276"/>
      <c r="DD1209" s="276"/>
      <c r="DE1209" s="277"/>
      <c r="DF1209" s="276"/>
      <c r="DG1209" s="276"/>
      <c r="DH1209" s="277"/>
      <c r="DI1209" s="276"/>
      <c r="DJ1209" s="276"/>
      <c r="DK1209" s="276"/>
      <c r="DL1209" s="276"/>
      <c r="DM1209" s="277"/>
      <c r="DN1209" s="276"/>
      <c r="DO1209" s="276"/>
      <c r="DP1209" s="277"/>
      <c r="DQ1209" s="276"/>
      <c r="DR1209" s="276"/>
      <c r="DS1209" s="276"/>
      <c r="DT1209" s="276"/>
      <c r="DU1209" s="276"/>
      <c r="DV1209" s="276"/>
      <c r="DW1209" s="276"/>
      <c r="DX1209" s="276"/>
      <c r="DY1209" s="276"/>
      <c r="DZ1209" s="276"/>
      <c r="EA1209" s="276"/>
      <c r="EB1209" s="276"/>
      <c r="EC1209" s="276"/>
      <c r="ED1209" s="276"/>
      <c r="EE1209" s="276"/>
      <c r="EF1209" s="276"/>
      <c r="EG1209" s="276"/>
      <c r="EH1209" s="276"/>
      <c r="EI1209" s="276"/>
      <c r="EJ1209" s="276"/>
      <c r="EK1209" s="276"/>
      <c r="EL1209" s="276"/>
      <c r="EM1209" s="276"/>
      <c r="EN1209" s="276"/>
      <c r="EO1209" s="276"/>
      <c r="EP1209" s="276"/>
      <c r="EQ1209" s="276"/>
      <c r="ER1209" s="276"/>
      <c r="ES1209" s="276"/>
      <c r="ET1209" s="276"/>
    </row>
    <row r="1210" spans="41:150" x14ac:dyDescent="0.25">
      <c r="AO1210" s="276"/>
      <c r="AP1210" s="276"/>
      <c r="BS1210" s="276"/>
      <c r="BT1210" s="277"/>
      <c r="BU1210" s="276"/>
      <c r="BV1210" s="277"/>
      <c r="BW1210" s="276"/>
      <c r="BX1210" s="277"/>
      <c r="BY1210" s="276"/>
      <c r="BZ1210" s="276"/>
      <c r="CA1210" s="277"/>
      <c r="CB1210" s="276"/>
      <c r="CC1210" s="276"/>
      <c r="CD1210" s="276"/>
      <c r="CE1210" s="276"/>
      <c r="CF1210" s="276"/>
      <c r="CG1210" s="276"/>
      <c r="CH1210" s="276"/>
      <c r="CI1210" s="277"/>
      <c r="CJ1210" s="276"/>
      <c r="CK1210" s="277"/>
      <c r="CL1210" s="276"/>
      <c r="CM1210" s="277"/>
      <c r="CN1210" s="276"/>
      <c r="CO1210" s="277"/>
      <c r="CP1210" s="276"/>
      <c r="CQ1210" s="277"/>
      <c r="CR1210" s="276"/>
      <c r="CS1210" s="276"/>
      <c r="CT1210" s="277"/>
      <c r="CU1210" s="276"/>
      <c r="CV1210" s="276"/>
      <c r="CW1210" s="277"/>
      <c r="CX1210" s="276"/>
      <c r="CY1210" s="276"/>
      <c r="CZ1210" s="276"/>
      <c r="DA1210" s="276"/>
      <c r="DB1210" s="277"/>
      <c r="DC1210" s="276"/>
      <c r="DD1210" s="276"/>
      <c r="DE1210" s="277"/>
      <c r="DF1210" s="276"/>
      <c r="DG1210" s="276"/>
      <c r="DH1210" s="277"/>
      <c r="DI1210" s="276"/>
      <c r="DJ1210" s="276"/>
      <c r="DK1210" s="276"/>
      <c r="DL1210" s="276"/>
      <c r="DM1210" s="277"/>
      <c r="DN1210" s="276"/>
      <c r="DO1210" s="276"/>
      <c r="DP1210" s="277"/>
      <c r="DQ1210" s="276"/>
      <c r="DR1210" s="276"/>
      <c r="DS1210" s="276"/>
      <c r="DT1210" s="276"/>
      <c r="DU1210" s="276"/>
      <c r="DV1210" s="276"/>
      <c r="DW1210" s="276"/>
      <c r="DX1210" s="276"/>
      <c r="DY1210" s="276"/>
      <c r="DZ1210" s="276"/>
      <c r="EA1210" s="276"/>
      <c r="EB1210" s="276"/>
      <c r="EC1210" s="276"/>
      <c r="ED1210" s="276"/>
      <c r="EE1210" s="276"/>
      <c r="EF1210" s="276"/>
      <c r="EG1210" s="276"/>
      <c r="EH1210" s="276"/>
      <c r="EI1210" s="276"/>
      <c r="EJ1210" s="276"/>
      <c r="EK1210" s="276"/>
      <c r="EL1210" s="276"/>
      <c r="EM1210" s="276"/>
      <c r="EN1210" s="276"/>
      <c r="EO1210" s="276"/>
      <c r="EP1210" s="276"/>
      <c r="EQ1210" s="276"/>
      <c r="ER1210" s="276"/>
      <c r="ES1210" s="276"/>
      <c r="ET1210" s="276"/>
    </row>
    <row r="1211" spans="41:150" x14ac:dyDescent="0.25">
      <c r="AO1211" s="276"/>
      <c r="AP1211" s="276"/>
      <c r="BS1211" s="276"/>
      <c r="BT1211" s="277"/>
      <c r="BU1211" s="276"/>
      <c r="BV1211" s="277"/>
      <c r="BW1211" s="276"/>
      <c r="BX1211" s="277"/>
      <c r="BY1211" s="276"/>
      <c r="BZ1211" s="276"/>
      <c r="CA1211" s="277"/>
      <c r="CB1211" s="276"/>
      <c r="CC1211" s="276"/>
      <c r="CD1211" s="276"/>
      <c r="CE1211" s="276"/>
      <c r="CF1211" s="276"/>
      <c r="CG1211" s="276"/>
      <c r="CH1211" s="276"/>
      <c r="CI1211" s="277"/>
      <c r="CJ1211" s="276"/>
      <c r="CK1211" s="277"/>
      <c r="CL1211" s="276"/>
      <c r="CM1211" s="277"/>
      <c r="CN1211" s="276"/>
      <c r="CO1211" s="277"/>
      <c r="CP1211" s="276"/>
      <c r="CQ1211" s="277"/>
      <c r="CR1211" s="276"/>
      <c r="CS1211" s="276"/>
      <c r="CT1211" s="277"/>
      <c r="CU1211" s="276"/>
      <c r="CV1211" s="276"/>
      <c r="CW1211" s="277"/>
      <c r="CX1211" s="276"/>
      <c r="CY1211" s="276"/>
      <c r="CZ1211" s="276"/>
      <c r="DA1211" s="276"/>
      <c r="DB1211" s="277"/>
      <c r="DC1211" s="276"/>
      <c r="DD1211" s="276"/>
      <c r="DE1211" s="277"/>
      <c r="DF1211" s="276"/>
      <c r="DG1211" s="276"/>
      <c r="DH1211" s="277"/>
      <c r="DI1211" s="276"/>
      <c r="DJ1211" s="276"/>
      <c r="DK1211" s="276"/>
      <c r="DL1211" s="276"/>
      <c r="DM1211" s="277"/>
      <c r="DN1211" s="276"/>
      <c r="DO1211" s="276"/>
      <c r="DP1211" s="277"/>
      <c r="DQ1211" s="276"/>
      <c r="DR1211" s="276"/>
      <c r="DS1211" s="276"/>
      <c r="DT1211" s="276"/>
      <c r="DU1211" s="276"/>
      <c r="DV1211" s="276"/>
      <c r="DW1211" s="276"/>
      <c r="DX1211" s="276"/>
      <c r="DY1211" s="276"/>
      <c r="DZ1211" s="276"/>
      <c r="EA1211" s="276"/>
      <c r="EB1211" s="276"/>
      <c r="EC1211" s="276"/>
      <c r="ED1211" s="276"/>
      <c r="EE1211" s="276"/>
      <c r="EF1211" s="276"/>
      <c r="EG1211" s="276"/>
      <c r="EH1211" s="276"/>
      <c r="EI1211" s="276"/>
      <c r="EJ1211" s="276"/>
      <c r="EK1211" s="276"/>
      <c r="EL1211" s="276"/>
      <c r="EM1211" s="276"/>
      <c r="EN1211" s="276"/>
      <c r="EO1211" s="276"/>
      <c r="EP1211" s="276"/>
      <c r="EQ1211" s="276"/>
      <c r="ER1211" s="276"/>
      <c r="ES1211" s="276"/>
      <c r="ET1211" s="276"/>
    </row>
    <row r="1212" spans="41:150" x14ac:dyDescent="0.25">
      <c r="AO1212" s="276"/>
      <c r="AP1212" s="276"/>
      <c r="BS1212" s="276"/>
      <c r="BT1212" s="277"/>
      <c r="BU1212" s="276"/>
      <c r="BV1212" s="277"/>
      <c r="BW1212" s="276"/>
      <c r="BX1212" s="277"/>
      <c r="BY1212" s="276"/>
      <c r="BZ1212" s="276"/>
      <c r="CA1212" s="277"/>
      <c r="CB1212" s="276"/>
      <c r="CC1212" s="276"/>
      <c r="CD1212" s="276"/>
      <c r="CE1212" s="276"/>
      <c r="CF1212" s="276"/>
      <c r="CG1212" s="276"/>
      <c r="CH1212" s="276"/>
      <c r="CI1212" s="277"/>
      <c r="CJ1212" s="276"/>
      <c r="CK1212" s="277"/>
      <c r="CL1212" s="276"/>
      <c r="CM1212" s="277"/>
      <c r="CN1212" s="276"/>
      <c r="CO1212" s="277"/>
      <c r="CP1212" s="276"/>
      <c r="CQ1212" s="277"/>
      <c r="CR1212" s="276"/>
      <c r="CS1212" s="276"/>
      <c r="CT1212" s="277"/>
      <c r="CU1212" s="276"/>
      <c r="CV1212" s="276"/>
      <c r="CW1212" s="277"/>
      <c r="CX1212" s="276"/>
      <c r="CY1212" s="276"/>
      <c r="CZ1212" s="276"/>
      <c r="DA1212" s="276"/>
      <c r="DB1212" s="277"/>
      <c r="DC1212" s="276"/>
      <c r="DD1212" s="276"/>
      <c r="DE1212" s="277"/>
      <c r="DF1212" s="276"/>
      <c r="DG1212" s="276"/>
      <c r="DH1212" s="277"/>
      <c r="DI1212" s="276"/>
      <c r="DJ1212" s="276"/>
      <c r="DK1212" s="276"/>
      <c r="DL1212" s="276"/>
      <c r="DM1212" s="277"/>
      <c r="DN1212" s="276"/>
      <c r="DO1212" s="276"/>
      <c r="DP1212" s="277"/>
      <c r="DQ1212" s="276"/>
      <c r="DR1212" s="276"/>
      <c r="DS1212" s="276"/>
      <c r="DT1212" s="276"/>
      <c r="DU1212" s="276"/>
      <c r="DV1212" s="276"/>
      <c r="DW1212" s="276"/>
      <c r="DX1212" s="276"/>
      <c r="DY1212" s="276"/>
      <c r="DZ1212" s="276"/>
      <c r="EA1212" s="276"/>
      <c r="EB1212" s="276"/>
      <c r="EC1212" s="276"/>
      <c r="ED1212" s="276"/>
      <c r="EE1212" s="276"/>
      <c r="EF1212" s="276"/>
      <c r="EG1212" s="276"/>
      <c r="EH1212" s="276"/>
      <c r="EI1212" s="276"/>
      <c r="EJ1212" s="276"/>
      <c r="EK1212" s="276"/>
      <c r="EL1212" s="276"/>
      <c r="EM1212" s="276"/>
      <c r="EN1212" s="276"/>
      <c r="EO1212" s="276"/>
      <c r="EP1212" s="276"/>
      <c r="EQ1212" s="276"/>
      <c r="ER1212" s="276"/>
      <c r="ES1212" s="276"/>
      <c r="ET1212" s="276"/>
    </row>
    <row r="1213" spans="41:150" x14ac:dyDescent="0.25">
      <c r="AO1213" s="276"/>
      <c r="AP1213" s="276"/>
      <c r="BS1213" s="276"/>
      <c r="BT1213" s="277"/>
      <c r="BU1213" s="276"/>
      <c r="BV1213" s="277"/>
      <c r="BW1213" s="276"/>
      <c r="BX1213" s="277"/>
      <c r="BY1213" s="276"/>
      <c r="BZ1213" s="276"/>
      <c r="CA1213" s="277"/>
      <c r="CB1213" s="276"/>
      <c r="CC1213" s="276"/>
      <c r="CD1213" s="276"/>
      <c r="CE1213" s="276"/>
      <c r="CF1213" s="276"/>
      <c r="CG1213" s="276"/>
      <c r="CH1213" s="276"/>
      <c r="CI1213" s="277"/>
      <c r="CJ1213" s="276"/>
      <c r="CK1213" s="277"/>
      <c r="CL1213" s="276"/>
      <c r="CM1213" s="277"/>
      <c r="CN1213" s="276"/>
      <c r="CO1213" s="277"/>
      <c r="CP1213" s="276"/>
      <c r="CQ1213" s="277"/>
      <c r="CR1213" s="276"/>
      <c r="CS1213" s="276"/>
      <c r="CT1213" s="277"/>
      <c r="CU1213" s="276"/>
      <c r="CV1213" s="276"/>
      <c r="CW1213" s="277"/>
      <c r="CX1213" s="276"/>
      <c r="CY1213" s="276"/>
      <c r="CZ1213" s="276"/>
      <c r="DA1213" s="276"/>
      <c r="DB1213" s="277"/>
      <c r="DC1213" s="276"/>
      <c r="DD1213" s="276"/>
      <c r="DE1213" s="277"/>
      <c r="DF1213" s="276"/>
      <c r="DG1213" s="276"/>
      <c r="DH1213" s="277"/>
      <c r="DI1213" s="276"/>
      <c r="DJ1213" s="276"/>
      <c r="DK1213" s="276"/>
      <c r="DL1213" s="276"/>
      <c r="DM1213" s="277"/>
      <c r="DN1213" s="276"/>
      <c r="DO1213" s="276"/>
      <c r="DP1213" s="277"/>
      <c r="DQ1213" s="276"/>
      <c r="DR1213" s="276"/>
      <c r="DS1213" s="276"/>
      <c r="DT1213" s="276"/>
      <c r="DU1213" s="276"/>
      <c r="DV1213" s="276"/>
      <c r="DW1213" s="276"/>
      <c r="DX1213" s="276"/>
      <c r="DY1213" s="276"/>
      <c r="DZ1213" s="276"/>
      <c r="EA1213" s="276"/>
      <c r="EB1213" s="276"/>
      <c r="EC1213" s="276"/>
      <c r="ED1213" s="276"/>
      <c r="EE1213" s="276"/>
      <c r="EF1213" s="276"/>
      <c r="EG1213" s="276"/>
      <c r="EH1213" s="276"/>
      <c r="EI1213" s="276"/>
      <c r="EJ1213" s="276"/>
      <c r="EK1213" s="276"/>
      <c r="EL1213" s="276"/>
      <c r="EM1213" s="276"/>
      <c r="EN1213" s="276"/>
      <c r="EO1213" s="276"/>
      <c r="EP1213" s="276"/>
      <c r="EQ1213" s="276"/>
      <c r="ER1213" s="276"/>
      <c r="ES1213" s="276"/>
      <c r="ET1213" s="276"/>
    </row>
    <row r="1214" spans="41:150" x14ac:dyDescent="0.25">
      <c r="AO1214" s="276"/>
      <c r="AP1214" s="276"/>
      <c r="BS1214" s="276"/>
      <c r="BT1214" s="277"/>
      <c r="BU1214" s="276"/>
      <c r="BV1214" s="277"/>
      <c r="BW1214" s="276"/>
      <c r="BX1214" s="277"/>
      <c r="BY1214" s="276"/>
      <c r="BZ1214" s="276"/>
      <c r="CA1214" s="277"/>
      <c r="CB1214" s="276"/>
      <c r="CC1214" s="276"/>
      <c r="CD1214" s="276"/>
      <c r="CE1214" s="276"/>
      <c r="CF1214" s="276"/>
      <c r="CG1214" s="276"/>
      <c r="CH1214" s="276"/>
      <c r="CI1214" s="277"/>
      <c r="CJ1214" s="276"/>
      <c r="CK1214" s="277"/>
      <c r="CL1214" s="276"/>
      <c r="CM1214" s="277"/>
      <c r="CN1214" s="276"/>
      <c r="CO1214" s="277"/>
      <c r="CP1214" s="276"/>
      <c r="CQ1214" s="277"/>
      <c r="CR1214" s="276"/>
      <c r="CS1214" s="276"/>
      <c r="CT1214" s="277"/>
      <c r="CU1214" s="276"/>
      <c r="CV1214" s="276"/>
      <c r="CW1214" s="277"/>
      <c r="CX1214" s="276"/>
      <c r="CY1214" s="276"/>
      <c r="CZ1214" s="276"/>
      <c r="DA1214" s="276"/>
      <c r="DB1214" s="277"/>
      <c r="DC1214" s="276"/>
      <c r="DD1214" s="276"/>
      <c r="DE1214" s="277"/>
      <c r="DF1214" s="276"/>
      <c r="DG1214" s="276"/>
      <c r="DH1214" s="277"/>
      <c r="DI1214" s="276"/>
      <c r="DJ1214" s="276"/>
      <c r="DK1214" s="276"/>
      <c r="DL1214" s="276"/>
      <c r="DM1214" s="277"/>
      <c r="DN1214" s="276"/>
      <c r="DO1214" s="276"/>
      <c r="DP1214" s="277"/>
      <c r="DQ1214" s="276"/>
      <c r="DR1214" s="276"/>
      <c r="DS1214" s="276"/>
      <c r="DT1214" s="276"/>
      <c r="DU1214" s="276"/>
      <c r="DV1214" s="276"/>
      <c r="DW1214" s="276"/>
      <c r="DX1214" s="276"/>
      <c r="DY1214" s="276"/>
      <c r="DZ1214" s="276"/>
      <c r="EA1214" s="276"/>
      <c r="EB1214" s="276"/>
      <c r="EC1214" s="276"/>
      <c r="ED1214" s="276"/>
      <c r="EE1214" s="276"/>
      <c r="EF1214" s="276"/>
      <c r="EG1214" s="276"/>
      <c r="EH1214" s="276"/>
      <c r="EI1214" s="276"/>
      <c r="EJ1214" s="276"/>
      <c r="EK1214" s="276"/>
      <c r="EL1214" s="276"/>
      <c r="EM1214" s="276"/>
      <c r="EN1214" s="276"/>
      <c r="EO1214" s="276"/>
      <c r="EP1214" s="276"/>
      <c r="EQ1214" s="276"/>
      <c r="ER1214" s="276"/>
      <c r="ES1214" s="276"/>
      <c r="ET1214" s="276"/>
    </row>
    <row r="1215" spans="41:150" x14ac:dyDescent="0.25">
      <c r="AO1215" s="276"/>
      <c r="AP1215" s="276"/>
      <c r="BS1215" s="276"/>
      <c r="BT1215" s="277"/>
      <c r="BU1215" s="276"/>
      <c r="BV1215" s="277"/>
      <c r="BW1215" s="276"/>
      <c r="BX1215" s="277"/>
      <c r="BY1215" s="276"/>
      <c r="BZ1215" s="276"/>
      <c r="CA1215" s="277"/>
      <c r="CB1215" s="276"/>
      <c r="CC1215" s="276"/>
      <c r="CD1215" s="276"/>
      <c r="CE1215" s="276"/>
      <c r="CF1215" s="276"/>
      <c r="CG1215" s="276"/>
      <c r="CH1215" s="276"/>
      <c r="CI1215" s="277"/>
      <c r="CJ1215" s="276"/>
      <c r="CK1215" s="277"/>
      <c r="CL1215" s="276"/>
      <c r="CM1215" s="277"/>
      <c r="CN1215" s="276"/>
      <c r="CO1215" s="277"/>
      <c r="CP1215" s="276"/>
      <c r="CQ1215" s="277"/>
      <c r="CR1215" s="276"/>
      <c r="CS1215" s="276"/>
      <c r="CT1215" s="277"/>
      <c r="CU1215" s="276"/>
      <c r="CV1215" s="276"/>
      <c r="CW1215" s="277"/>
      <c r="CX1215" s="276"/>
      <c r="CY1215" s="276"/>
      <c r="CZ1215" s="276"/>
      <c r="DA1215" s="276"/>
      <c r="DB1215" s="277"/>
      <c r="DC1215" s="276"/>
      <c r="DD1215" s="276"/>
      <c r="DE1215" s="277"/>
      <c r="DF1215" s="276"/>
      <c r="DG1215" s="276"/>
      <c r="DH1215" s="277"/>
      <c r="DI1215" s="276"/>
      <c r="DJ1215" s="276"/>
      <c r="DK1215" s="276"/>
      <c r="DL1215" s="276"/>
      <c r="DM1215" s="277"/>
      <c r="DN1215" s="276"/>
      <c r="DO1215" s="276"/>
      <c r="DP1215" s="277"/>
      <c r="DQ1215" s="276"/>
      <c r="DR1215" s="276"/>
      <c r="DS1215" s="276"/>
      <c r="DT1215" s="276"/>
      <c r="DU1215" s="276"/>
      <c r="DV1215" s="276"/>
      <c r="DW1215" s="276"/>
      <c r="DX1215" s="276"/>
      <c r="DY1215" s="276"/>
      <c r="DZ1215" s="276"/>
      <c r="EA1215" s="276"/>
      <c r="EB1215" s="276"/>
      <c r="EC1215" s="276"/>
      <c r="ED1215" s="276"/>
      <c r="EE1215" s="276"/>
      <c r="EF1215" s="276"/>
      <c r="EG1215" s="276"/>
      <c r="EH1215" s="276"/>
      <c r="EI1215" s="276"/>
      <c r="EJ1215" s="276"/>
      <c r="EK1215" s="276"/>
      <c r="EL1215" s="276"/>
      <c r="EM1215" s="276"/>
      <c r="EN1215" s="276"/>
      <c r="EO1215" s="276"/>
      <c r="EP1215" s="276"/>
      <c r="EQ1215" s="276"/>
      <c r="ER1215" s="276"/>
      <c r="ES1215" s="276"/>
      <c r="ET1215" s="276"/>
    </row>
    <row r="1216" spans="41:150" x14ac:dyDescent="0.25">
      <c r="AO1216" s="276"/>
      <c r="AP1216" s="276"/>
      <c r="BS1216" s="276"/>
      <c r="BT1216" s="277"/>
      <c r="BU1216" s="276"/>
      <c r="BV1216" s="277"/>
      <c r="BW1216" s="276"/>
      <c r="BX1216" s="277"/>
      <c r="BY1216" s="276"/>
      <c r="BZ1216" s="276"/>
      <c r="CA1216" s="277"/>
      <c r="CB1216" s="276"/>
      <c r="CC1216" s="276"/>
      <c r="CD1216" s="276"/>
      <c r="CE1216" s="276"/>
      <c r="CF1216" s="276"/>
      <c r="CG1216" s="276"/>
      <c r="CH1216" s="276"/>
      <c r="CI1216" s="277"/>
      <c r="CJ1216" s="276"/>
      <c r="CK1216" s="277"/>
      <c r="CL1216" s="276"/>
      <c r="CM1216" s="277"/>
      <c r="CN1216" s="276"/>
      <c r="CO1216" s="277"/>
      <c r="CP1216" s="276"/>
      <c r="CQ1216" s="277"/>
      <c r="CR1216" s="276"/>
      <c r="CS1216" s="276"/>
      <c r="CT1216" s="277"/>
      <c r="CU1216" s="276"/>
      <c r="CV1216" s="276"/>
      <c r="CW1216" s="277"/>
      <c r="CX1216" s="276"/>
      <c r="CY1216" s="276"/>
      <c r="CZ1216" s="276"/>
      <c r="DA1216" s="276"/>
      <c r="DB1216" s="277"/>
      <c r="DC1216" s="276"/>
      <c r="DD1216" s="276"/>
      <c r="DE1216" s="277"/>
      <c r="DF1216" s="276"/>
      <c r="DG1216" s="276"/>
      <c r="DH1216" s="277"/>
      <c r="DI1216" s="276"/>
      <c r="DJ1216" s="276"/>
      <c r="DK1216" s="276"/>
      <c r="DL1216" s="276"/>
      <c r="DM1216" s="277"/>
      <c r="DN1216" s="276"/>
      <c r="DO1216" s="276"/>
      <c r="DP1216" s="277"/>
      <c r="DQ1216" s="276"/>
      <c r="DR1216" s="276"/>
      <c r="DS1216" s="276"/>
      <c r="DT1216" s="276"/>
      <c r="DU1216" s="276"/>
      <c r="DV1216" s="276"/>
      <c r="DW1216" s="276"/>
      <c r="DX1216" s="276"/>
      <c r="DY1216" s="276"/>
      <c r="DZ1216" s="276"/>
      <c r="EA1216" s="276"/>
      <c r="EB1216" s="276"/>
      <c r="EC1216" s="276"/>
      <c r="ED1216" s="276"/>
      <c r="EE1216" s="276"/>
      <c r="EF1216" s="276"/>
      <c r="EG1216" s="276"/>
      <c r="EH1216" s="276"/>
      <c r="EI1216" s="276"/>
      <c r="EJ1216" s="276"/>
      <c r="EK1216" s="276"/>
      <c r="EL1216" s="276"/>
      <c r="EM1216" s="276"/>
      <c r="EN1216" s="276"/>
      <c r="EO1216" s="276"/>
      <c r="EP1216" s="276"/>
      <c r="EQ1216" s="276"/>
      <c r="ER1216" s="276"/>
      <c r="ES1216" s="276"/>
      <c r="ET1216" s="276"/>
    </row>
    <row r="1217" spans="41:150" x14ac:dyDescent="0.25">
      <c r="AO1217" s="276"/>
      <c r="AP1217" s="276"/>
      <c r="BS1217" s="276"/>
      <c r="BT1217" s="277"/>
      <c r="BU1217" s="276"/>
      <c r="BV1217" s="277"/>
      <c r="BW1217" s="276"/>
      <c r="BX1217" s="277"/>
      <c r="BY1217" s="276"/>
      <c r="BZ1217" s="276"/>
      <c r="CA1217" s="277"/>
      <c r="CB1217" s="276"/>
      <c r="CC1217" s="276"/>
      <c r="CD1217" s="276"/>
      <c r="CE1217" s="276"/>
      <c r="CF1217" s="276"/>
      <c r="CG1217" s="276"/>
      <c r="CH1217" s="276"/>
      <c r="CI1217" s="277"/>
      <c r="CJ1217" s="276"/>
      <c r="CK1217" s="277"/>
      <c r="CL1217" s="276"/>
      <c r="CM1217" s="277"/>
      <c r="CN1217" s="276"/>
      <c r="CO1217" s="277"/>
      <c r="CP1217" s="276"/>
      <c r="CQ1217" s="277"/>
      <c r="CR1217" s="276"/>
      <c r="CS1217" s="276"/>
      <c r="CT1217" s="277"/>
      <c r="CU1217" s="276"/>
      <c r="CV1217" s="276"/>
      <c r="CW1217" s="277"/>
      <c r="CX1217" s="276"/>
      <c r="CY1217" s="276"/>
      <c r="CZ1217" s="276"/>
      <c r="DA1217" s="276"/>
      <c r="DB1217" s="277"/>
      <c r="DC1217" s="276"/>
      <c r="DD1217" s="276"/>
      <c r="DE1217" s="277"/>
      <c r="DF1217" s="276"/>
      <c r="DG1217" s="276"/>
      <c r="DH1217" s="277"/>
      <c r="DI1217" s="276"/>
      <c r="DJ1217" s="276"/>
      <c r="DK1217" s="276"/>
      <c r="DL1217" s="276"/>
      <c r="DM1217" s="277"/>
      <c r="DN1217" s="276"/>
      <c r="DO1217" s="276"/>
      <c r="DP1217" s="277"/>
      <c r="DQ1217" s="276"/>
      <c r="DR1217" s="276"/>
      <c r="DS1217" s="276"/>
      <c r="DT1217" s="276"/>
      <c r="DU1217" s="276"/>
      <c r="DV1217" s="276"/>
      <c r="DW1217" s="276"/>
      <c r="DX1217" s="276"/>
      <c r="DY1217" s="276"/>
      <c r="DZ1217" s="276"/>
      <c r="EA1217" s="276"/>
      <c r="EB1217" s="276"/>
      <c r="EC1217" s="276"/>
      <c r="ED1217" s="276"/>
      <c r="EE1217" s="276"/>
      <c r="EF1217" s="276"/>
      <c r="EG1217" s="276"/>
      <c r="EH1217" s="276"/>
      <c r="EI1217" s="276"/>
      <c r="EJ1217" s="276"/>
      <c r="EK1217" s="276"/>
      <c r="EL1217" s="276"/>
      <c r="EM1217" s="276"/>
      <c r="EN1217" s="276"/>
      <c r="EO1217" s="276"/>
      <c r="EP1217" s="276"/>
      <c r="EQ1217" s="276"/>
      <c r="ER1217" s="276"/>
      <c r="ES1217" s="276"/>
      <c r="ET1217" s="276"/>
    </row>
    <row r="1218" spans="41:150" x14ac:dyDescent="0.25">
      <c r="AO1218" s="276"/>
      <c r="AP1218" s="276"/>
      <c r="BS1218" s="276"/>
      <c r="BT1218" s="277"/>
      <c r="BU1218" s="276"/>
      <c r="BV1218" s="277"/>
      <c r="BW1218" s="276"/>
      <c r="BX1218" s="277"/>
      <c r="BY1218" s="276"/>
      <c r="BZ1218" s="276"/>
      <c r="CA1218" s="277"/>
      <c r="CB1218" s="276"/>
      <c r="CC1218" s="276"/>
      <c r="CD1218" s="276"/>
      <c r="CE1218" s="276"/>
      <c r="CF1218" s="276"/>
      <c r="CG1218" s="276"/>
      <c r="CH1218" s="276"/>
      <c r="CI1218" s="277"/>
      <c r="CJ1218" s="276"/>
      <c r="CK1218" s="277"/>
      <c r="CL1218" s="276"/>
      <c r="CM1218" s="277"/>
      <c r="CN1218" s="276"/>
      <c r="CO1218" s="277"/>
      <c r="CP1218" s="276"/>
      <c r="CQ1218" s="277"/>
      <c r="CR1218" s="276"/>
      <c r="CS1218" s="276"/>
      <c r="CT1218" s="277"/>
      <c r="CU1218" s="276"/>
      <c r="CV1218" s="276"/>
      <c r="CW1218" s="277"/>
      <c r="CX1218" s="276"/>
      <c r="CY1218" s="276"/>
      <c r="CZ1218" s="276"/>
      <c r="DA1218" s="276"/>
      <c r="DB1218" s="277"/>
      <c r="DC1218" s="276"/>
      <c r="DD1218" s="276"/>
      <c r="DE1218" s="277"/>
      <c r="DF1218" s="276"/>
      <c r="DG1218" s="276"/>
      <c r="DH1218" s="277"/>
      <c r="DI1218" s="276"/>
      <c r="DJ1218" s="276"/>
      <c r="DK1218" s="276"/>
      <c r="DL1218" s="276"/>
      <c r="DM1218" s="277"/>
      <c r="DN1218" s="276"/>
      <c r="DO1218" s="276"/>
      <c r="DP1218" s="277"/>
      <c r="DQ1218" s="276"/>
      <c r="DR1218" s="276"/>
      <c r="DS1218" s="276"/>
      <c r="DT1218" s="276"/>
      <c r="DU1218" s="276"/>
      <c r="DV1218" s="276"/>
      <c r="DW1218" s="276"/>
      <c r="DX1218" s="276"/>
      <c r="DY1218" s="276"/>
      <c r="DZ1218" s="276"/>
      <c r="EA1218" s="276"/>
      <c r="EB1218" s="276"/>
      <c r="EC1218" s="276"/>
      <c r="ED1218" s="276"/>
      <c r="EE1218" s="276"/>
      <c r="EF1218" s="276"/>
      <c r="EG1218" s="276"/>
      <c r="EH1218" s="276"/>
      <c r="EI1218" s="276"/>
      <c r="EJ1218" s="276"/>
      <c r="EK1218" s="276"/>
      <c r="EL1218" s="276"/>
      <c r="EM1218" s="276"/>
      <c r="EN1218" s="276"/>
      <c r="EO1218" s="276"/>
      <c r="EP1218" s="276"/>
      <c r="EQ1218" s="276"/>
      <c r="ER1218" s="276"/>
      <c r="ES1218" s="276"/>
      <c r="ET1218" s="276"/>
    </row>
    <row r="1219" spans="41:150" x14ac:dyDescent="0.25">
      <c r="AO1219" s="276"/>
      <c r="AP1219" s="276"/>
      <c r="BS1219" s="276"/>
      <c r="BT1219" s="277"/>
      <c r="BU1219" s="276"/>
      <c r="BV1219" s="277"/>
      <c r="BW1219" s="276"/>
      <c r="BX1219" s="277"/>
      <c r="BY1219" s="276"/>
      <c r="BZ1219" s="276"/>
      <c r="CA1219" s="277"/>
      <c r="CB1219" s="276"/>
      <c r="CC1219" s="276"/>
      <c r="CD1219" s="276"/>
      <c r="CE1219" s="276"/>
      <c r="CF1219" s="276"/>
      <c r="CG1219" s="276"/>
      <c r="CH1219" s="276"/>
      <c r="CI1219" s="277"/>
      <c r="CJ1219" s="276"/>
      <c r="CK1219" s="277"/>
      <c r="CL1219" s="276"/>
      <c r="CM1219" s="277"/>
      <c r="CN1219" s="276"/>
      <c r="CO1219" s="277"/>
      <c r="CP1219" s="276"/>
      <c r="CQ1219" s="277"/>
      <c r="CR1219" s="276"/>
      <c r="CS1219" s="276"/>
      <c r="CT1219" s="277"/>
      <c r="CU1219" s="276"/>
      <c r="CV1219" s="276"/>
      <c r="CW1219" s="277"/>
      <c r="CX1219" s="276"/>
      <c r="CY1219" s="276"/>
      <c r="CZ1219" s="276"/>
      <c r="DA1219" s="276"/>
      <c r="DB1219" s="277"/>
      <c r="DC1219" s="276"/>
      <c r="DD1219" s="276"/>
      <c r="DE1219" s="277"/>
      <c r="DF1219" s="276"/>
      <c r="DG1219" s="276"/>
      <c r="DH1219" s="277"/>
      <c r="DI1219" s="276"/>
      <c r="DJ1219" s="276"/>
      <c r="DK1219" s="276"/>
      <c r="DL1219" s="276"/>
      <c r="DM1219" s="277"/>
      <c r="DN1219" s="276"/>
      <c r="DO1219" s="276"/>
      <c r="DP1219" s="277"/>
      <c r="DQ1219" s="276"/>
      <c r="DR1219" s="276"/>
      <c r="DS1219" s="276"/>
      <c r="DT1219" s="276"/>
      <c r="DU1219" s="276"/>
      <c r="DV1219" s="276"/>
      <c r="DW1219" s="276"/>
      <c r="DX1219" s="276"/>
      <c r="DY1219" s="276"/>
      <c r="DZ1219" s="276"/>
      <c r="EA1219" s="276"/>
      <c r="EB1219" s="276"/>
      <c r="EC1219" s="276"/>
      <c r="ED1219" s="276"/>
      <c r="EE1219" s="276"/>
      <c r="EF1219" s="276"/>
      <c r="EG1219" s="276"/>
      <c r="EH1219" s="276"/>
      <c r="EI1219" s="276"/>
      <c r="EJ1219" s="276"/>
      <c r="EK1219" s="276"/>
      <c r="EL1219" s="276"/>
      <c r="EM1219" s="276"/>
      <c r="EN1219" s="276"/>
      <c r="EO1219" s="276"/>
      <c r="EP1219" s="276"/>
      <c r="EQ1219" s="276"/>
      <c r="ER1219" s="276"/>
      <c r="ES1219" s="276"/>
      <c r="ET1219" s="276"/>
    </row>
    <row r="1220" spans="41:150" x14ac:dyDescent="0.25">
      <c r="AO1220" s="276"/>
      <c r="AP1220" s="276"/>
      <c r="BS1220" s="276"/>
      <c r="BT1220" s="277"/>
      <c r="BU1220" s="276"/>
      <c r="BV1220" s="277"/>
      <c r="BW1220" s="276"/>
      <c r="BX1220" s="277"/>
      <c r="BY1220" s="276"/>
      <c r="BZ1220" s="276"/>
      <c r="CA1220" s="277"/>
      <c r="CB1220" s="276"/>
      <c r="CC1220" s="276"/>
      <c r="CD1220" s="276"/>
      <c r="CE1220" s="276"/>
      <c r="CF1220" s="276"/>
      <c r="CG1220" s="276"/>
      <c r="CH1220" s="276"/>
      <c r="CI1220" s="277"/>
      <c r="CJ1220" s="276"/>
      <c r="CK1220" s="277"/>
      <c r="CL1220" s="276"/>
      <c r="CM1220" s="277"/>
      <c r="CN1220" s="276"/>
      <c r="CO1220" s="277"/>
      <c r="CP1220" s="276"/>
      <c r="CQ1220" s="277"/>
      <c r="CR1220" s="276"/>
      <c r="CS1220" s="276"/>
      <c r="CT1220" s="277"/>
      <c r="CU1220" s="276"/>
      <c r="CV1220" s="276"/>
      <c r="CW1220" s="277"/>
      <c r="CX1220" s="276"/>
      <c r="CY1220" s="276"/>
      <c r="CZ1220" s="276"/>
      <c r="DA1220" s="276"/>
      <c r="DB1220" s="277"/>
      <c r="DC1220" s="276"/>
      <c r="DD1220" s="276"/>
      <c r="DE1220" s="277"/>
      <c r="DF1220" s="276"/>
      <c r="DG1220" s="276"/>
      <c r="DH1220" s="277"/>
      <c r="DI1220" s="276"/>
      <c r="DJ1220" s="276"/>
      <c r="DK1220" s="276"/>
      <c r="DL1220" s="276"/>
      <c r="DM1220" s="277"/>
      <c r="DN1220" s="276"/>
      <c r="DO1220" s="276"/>
      <c r="DP1220" s="277"/>
      <c r="DQ1220" s="276"/>
      <c r="DR1220" s="276"/>
      <c r="DS1220" s="276"/>
      <c r="DT1220" s="276"/>
      <c r="DU1220" s="276"/>
      <c r="DV1220" s="276"/>
      <c r="DW1220" s="276"/>
      <c r="DX1220" s="276"/>
      <c r="DY1220" s="276"/>
      <c r="DZ1220" s="276"/>
      <c r="EA1220" s="276"/>
      <c r="EB1220" s="276"/>
      <c r="EC1220" s="276"/>
      <c r="ED1220" s="276"/>
      <c r="EE1220" s="276"/>
      <c r="EF1220" s="276"/>
      <c r="EG1220" s="276"/>
      <c r="EH1220" s="276"/>
      <c r="EI1220" s="276"/>
      <c r="EJ1220" s="276"/>
      <c r="EK1220" s="276"/>
      <c r="EL1220" s="276"/>
      <c r="EM1220" s="276"/>
      <c r="EN1220" s="276"/>
      <c r="EO1220" s="276"/>
      <c r="EP1220" s="276"/>
      <c r="EQ1220" s="276"/>
      <c r="ER1220" s="276"/>
      <c r="ES1220" s="276"/>
      <c r="ET1220" s="276"/>
    </row>
    <row r="1221" spans="41:150" x14ac:dyDescent="0.25">
      <c r="AO1221" s="276"/>
      <c r="AP1221" s="276"/>
      <c r="BS1221" s="276"/>
      <c r="BT1221" s="277"/>
      <c r="BU1221" s="276"/>
      <c r="BV1221" s="277"/>
      <c r="BW1221" s="276"/>
      <c r="BX1221" s="277"/>
      <c r="BY1221" s="276"/>
      <c r="BZ1221" s="276"/>
      <c r="CA1221" s="277"/>
      <c r="CB1221" s="276"/>
      <c r="CC1221" s="276"/>
      <c r="CD1221" s="276"/>
      <c r="CE1221" s="276"/>
      <c r="CF1221" s="276"/>
      <c r="CG1221" s="276"/>
      <c r="CH1221" s="276"/>
      <c r="CI1221" s="277"/>
      <c r="CJ1221" s="276"/>
      <c r="CK1221" s="277"/>
      <c r="CL1221" s="276"/>
      <c r="CM1221" s="277"/>
      <c r="CN1221" s="276"/>
      <c r="CO1221" s="277"/>
      <c r="CP1221" s="276"/>
      <c r="CQ1221" s="277"/>
      <c r="CR1221" s="276"/>
      <c r="CS1221" s="276"/>
      <c r="CT1221" s="277"/>
      <c r="CU1221" s="276"/>
      <c r="CV1221" s="276"/>
      <c r="CW1221" s="277"/>
      <c r="CX1221" s="276"/>
      <c r="CY1221" s="276"/>
      <c r="CZ1221" s="276"/>
      <c r="DA1221" s="276"/>
      <c r="DB1221" s="277"/>
      <c r="DC1221" s="276"/>
      <c r="DD1221" s="276"/>
      <c r="DE1221" s="277"/>
      <c r="DF1221" s="276"/>
      <c r="DG1221" s="276"/>
      <c r="DH1221" s="277"/>
      <c r="DI1221" s="276"/>
      <c r="DJ1221" s="276"/>
      <c r="DK1221" s="276"/>
      <c r="DL1221" s="276"/>
      <c r="DM1221" s="277"/>
      <c r="DN1221" s="276"/>
      <c r="DO1221" s="276"/>
      <c r="DP1221" s="277"/>
      <c r="DQ1221" s="276"/>
      <c r="DR1221" s="276"/>
      <c r="DS1221" s="276"/>
      <c r="DT1221" s="276"/>
      <c r="DU1221" s="276"/>
      <c r="DV1221" s="276"/>
      <c r="DW1221" s="276"/>
      <c r="DX1221" s="276"/>
      <c r="DY1221" s="276"/>
      <c r="DZ1221" s="276"/>
      <c r="EA1221" s="276"/>
      <c r="EB1221" s="276"/>
      <c r="EC1221" s="276"/>
      <c r="ED1221" s="276"/>
      <c r="EE1221" s="276"/>
      <c r="EF1221" s="276"/>
      <c r="EG1221" s="276"/>
      <c r="EH1221" s="276"/>
      <c r="EI1221" s="276"/>
      <c r="EJ1221" s="276"/>
      <c r="EK1221" s="276"/>
      <c r="EL1221" s="276"/>
      <c r="EM1221" s="276"/>
      <c r="EN1221" s="276"/>
      <c r="EO1221" s="276"/>
      <c r="EP1221" s="276"/>
      <c r="EQ1221" s="276"/>
      <c r="ER1221" s="276"/>
      <c r="ES1221" s="276"/>
      <c r="ET1221" s="276"/>
    </row>
    <row r="1222" spans="41:150" x14ac:dyDescent="0.25">
      <c r="AO1222" s="276"/>
      <c r="AP1222" s="276"/>
      <c r="BS1222" s="276"/>
      <c r="BT1222" s="277"/>
      <c r="BU1222" s="276"/>
      <c r="BV1222" s="277"/>
      <c r="BW1222" s="276"/>
      <c r="BX1222" s="277"/>
      <c r="BY1222" s="276"/>
      <c r="BZ1222" s="276"/>
      <c r="CA1222" s="277"/>
      <c r="CB1222" s="276"/>
      <c r="CC1222" s="276"/>
      <c r="CD1222" s="276"/>
      <c r="CE1222" s="276"/>
      <c r="CF1222" s="276"/>
      <c r="CG1222" s="276"/>
      <c r="CH1222" s="276"/>
      <c r="CI1222" s="277"/>
      <c r="CJ1222" s="276"/>
      <c r="CK1222" s="277"/>
      <c r="CL1222" s="276"/>
      <c r="CM1222" s="277"/>
      <c r="CN1222" s="276"/>
      <c r="CO1222" s="277"/>
      <c r="CP1222" s="276"/>
      <c r="CQ1222" s="277"/>
      <c r="CR1222" s="276"/>
      <c r="CS1222" s="276"/>
      <c r="CT1222" s="277"/>
      <c r="CU1222" s="276"/>
      <c r="CV1222" s="276"/>
      <c r="CW1222" s="277"/>
      <c r="CX1222" s="276"/>
      <c r="CY1222" s="276"/>
      <c r="CZ1222" s="276"/>
      <c r="DA1222" s="276"/>
      <c r="DB1222" s="277"/>
      <c r="DC1222" s="276"/>
      <c r="DD1222" s="276"/>
      <c r="DE1222" s="277"/>
      <c r="DF1222" s="276"/>
      <c r="DG1222" s="276"/>
      <c r="DH1222" s="277"/>
      <c r="DI1222" s="276"/>
      <c r="DJ1222" s="276"/>
      <c r="DK1222" s="276"/>
      <c r="DL1222" s="276"/>
      <c r="DM1222" s="277"/>
      <c r="DN1222" s="276"/>
      <c r="DO1222" s="276"/>
      <c r="DP1222" s="277"/>
      <c r="DQ1222" s="276"/>
      <c r="DR1222" s="276"/>
      <c r="DS1222" s="276"/>
      <c r="DT1222" s="276"/>
      <c r="DU1222" s="276"/>
      <c r="DV1222" s="276"/>
      <c r="DW1222" s="276"/>
      <c r="DX1222" s="276"/>
      <c r="DY1222" s="276"/>
      <c r="DZ1222" s="276"/>
      <c r="EA1222" s="276"/>
      <c r="EB1222" s="276"/>
      <c r="EC1222" s="276"/>
      <c r="ED1222" s="276"/>
      <c r="EE1222" s="276"/>
      <c r="EF1222" s="276"/>
      <c r="EG1222" s="276"/>
      <c r="EH1222" s="276"/>
      <c r="EI1222" s="276"/>
      <c r="EJ1222" s="276"/>
      <c r="EK1222" s="276"/>
      <c r="EL1222" s="276"/>
      <c r="EM1222" s="276"/>
      <c r="EN1222" s="276"/>
      <c r="EO1222" s="276"/>
      <c r="EP1222" s="276"/>
      <c r="EQ1222" s="276"/>
      <c r="ER1222" s="276"/>
      <c r="ES1222" s="276"/>
      <c r="ET1222" s="276"/>
    </row>
    <row r="1223" spans="41:150" x14ac:dyDescent="0.25">
      <c r="AO1223" s="276"/>
      <c r="AP1223" s="276"/>
      <c r="BS1223" s="276"/>
      <c r="BT1223" s="277"/>
      <c r="BU1223" s="276"/>
      <c r="BV1223" s="277"/>
      <c r="BW1223" s="276"/>
      <c r="BX1223" s="277"/>
      <c r="BY1223" s="276"/>
      <c r="BZ1223" s="276"/>
      <c r="CA1223" s="277"/>
      <c r="CB1223" s="276"/>
      <c r="CC1223" s="276"/>
      <c r="CD1223" s="276"/>
      <c r="CE1223" s="276"/>
      <c r="CF1223" s="276"/>
      <c r="CG1223" s="276"/>
      <c r="CH1223" s="276"/>
      <c r="CI1223" s="277"/>
      <c r="CJ1223" s="276"/>
      <c r="CK1223" s="277"/>
      <c r="CL1223" s="276"/>
      <c r="CM1223" s="277"/>
      <c r="CN1223" s="276"/>
      <c r="CO1223" s="277"/>
      <c r="CP1223" s="276"/>
      <c r="CQ1223" s="277"/>
      <c r="CR1223" s="276"/>
      <c r="CS1223" s="276"/>
      <c r="CT1223" s="277"/>
      <c r="CU1223" s="276"/>
      <c r="CV1223" s="276"/>
      <c r="CW1223" s="277"/>
      <c r="CX1223" s="276"/>
      <c r="CY1223" s="276"/>
      <c r="CZ1223" s="276"/>
      <c r="DA1223" s="276"/>
      <c r="DB1223" s="277"/>
      <c r="DC1223" s="276"/>
      <c r="DD1223" s="276"/>
      <c r="DE1223" s="277"/>
      <c r="DF1223" s="276"/>
      <c r="DG1223" s="276"/>
      <c r="DH1223" s="277"/>
      <c r="DI1223" s="276"/>
      <c r="DJ1223" s="276"/>
      <c r="DK1223" s="276"/>
      <c r="DL1223" s="276"/>
      <c r="DM1223" s="277"/>
      <c r="DN1223" s="276"/>
      <c r="DO1223" s="276"/>
      <c r="DP1223" s="277"/>
      <c r="DQ1223" s="276"/>
      <c r="DR1223" s="276"/>
      <c r="DS1223" s="276"/>
      <c r="DT1223" s="276"/>
      <c r="DU1223" s="276"/>
      <c r="DV1223" s="276"/>
      <c r="DW1223" s="276"/>
      <c r="DX1223" s="276"/>
      <c r="DY1223" s="276"/>
      <c r="DZ1223" s="276"/>
      <c r="EA1223" s="276"/>
      <c r="EB1223" s="276"/>
      <c r="EC1223" s="276"/>
      <c r="ED1223" s="276"/>
      <c r="EE1223" s="276"/>
      <c r="EF1223" s="276"/>
      <c r="EG1223" s="276"/>
      <c r="EH1223" s="276"/>
      <c r="EI1223" s="276"/>
      <c r="EJ1223" s="276"/>
      <c r="EK1223" s="276"/>
      <c r="EL1223" s="276"/>
      <c r="EM1223" s="276"/>
      <c r="EN1223" s="276"/>
      <c r="EO1223" s="276"/>
      <c r="EP1223" s="276"/>
      <c r="EQ1223" s="276"/>
      <c r="ER1223" s="276"/>
      <c r="ES1223" s="276"/>
      <c r="ET1223" s="276"/>
    </row>
    <row r="1224" spans="41:150" x14ac:dyDescent="0.25">
      <c r="AO1224" s="276"/>
      <c r="AP1224" s="276"/>
      <c r="BS1224" s="276"/>
      <c r="BT1224" s="277"/>
      <c r="BU1224" s="276"/>
      <c r="BV1224" s="277"/>
      <c r="BW1224" s="276"/>
      <c r="BX1224" s="277"/>
      <c r="BY1224" s="276"/>
      <c r="BZ1224" s="276"/>
      <c r="CA1224" s="277"/>
      <c r="CB1224" s="276"/>
      <c r="CC1224" s="276"/>
      <c r="CD1224" s="276"/>
      <c r="CE1224" s="276"/>
      <c r="CF1224" s="276"/>
      <c r="CG1224" s="276"/>
      <c r="CH1224" s="276"/>
      <c r="CI1224" s="277"/>
      <c r="CJ1224" s="276"/>
      <c r="CK1224" s="277"/>
      <c r="CL1224" s="276"/>
      <c r="CM1224" s="277"/>
      <c r="CN1224" s="276"/>
      <c r="CO1224" s="277"/>
      <c r="CP1224" s="276"/>
      <c r="CQ1224" s="277"/>
      <c r="CR1224" s="276"/>
      <c r="CS1224" s="276"/>
      <c r="CT1224" s="277"/>
      <c r="CU1224" s="276"/>
      <c r="CV1224" s="276"/>
      <c r="CW1224" s="277"/>
      <c r="CX1224" s="276"/>
      <c r="CY1224" s="276"/>
      <c r="CZ1224" s="276"/>
      <c r="DA1224" s="276"/>
      <c r="DB1224" s="277"/>
      <c r="DC1224" s="276"/>
      <c r="DD1224" s="276"/>
      <c r="DE1224" s="277"/>
      <c r="DF1224" s="276"/>
      <c r="DG1224" s="276"/>
      <c r="DH1224" s="277"/>
      <c r="DI1224" s="276"/>
      <c r="DJ1224" s="276"/>
      <c r="DK1224" s="276"/>
      <c r="DL1224" s="276"/>
      <c r="DM1224" s="277"/>
      <c r="DN1224" s="276"/>
      <c r="DO1224" s="276"/>
      <c r="DP1224" s="277"/>
      <c r="DQ1224" s="276"/>
      <c r="DR1224" s="276"/>
      <c r="DS1224" s="276"/>
      <c r="DT1224" s="276"/>
      <c r="DU1224" s="276"/>
      <c r="DV1224" s="276"/>
      <c r="DW1224" s="276"/>
      <c r="DX1224" s="276"/>
      <c r="DY1224" s="276"/>
      <c r="DZ1224" s="276"/>
      <c r="EA1224" s="276"/>
      <c r="EB1224" s="276"/>
      <c r="EC1224" s="276"/>
      <c r="ED1224" s="276"/>
      <c r="EE1224" s="276"/>
      <c r="EF1224" s="276"/>
      <c r="EG1224" s="276"/>
      <c r="EH1224" s="276"/>
      <c r="EI1224" s="276"/>
      <c r="EJ1224" s="276"/>
      <c r="EK1224" s="276"/>
      <c r="EL1224" s="276"/>
      <c r="EM1224" s="276"/>
      <c r="EN1224" s="276"/>
      <c r="EO1224" s="276"/>
      <c r="EP1224" s="276"/>
      <c r="EQ1224" s="276"/>
      <c r="ER1224" s="276"/>
      <c r="ES1224" s="276"/>
      <c r="ET1224" s="276"/>
    </row>
    <row r="1225" spans="41:150" x14ac:dyDescent="0.25">
      <c r="AO1225" s="276"/>
      <c r="AP1225" s="276"/>
      <c r="BS1225" s="276"/>
      <c r="BT1225" s="277"/>
      <c r="BU1225" s="276"/>
      <c r="BV1225" s="277"/>
      <c r="BW1225" s="276"/>
      <c r="BX1225" s="277"/>
      <c r="BY1225" s="276"/>
      <c r="BZ1225" s="276"/>
      <c r="CA1225" s="277"/>
      <c r="CB1225" s="276"/>
      <c r="CC1225" s="276"/>
      <c r="CD1225" s="276"/>
      <c r="CE1225" s="276"/>
      <c r="CF1225" s="276"/>
      <c r="CG1225" s="276"/>
      <c r="CH1225" s="276"/>
      <c r="CI1225" s="277"/>
      <c r="CJ1225" s="276"/>
      <c r="CK1225" s="277"/>
      <c r="CL1225" s="276"/>
      <c r="CM1225" s="277"/>
      <c r="CN1225" s="276"/>
      <c r="CO1225" s="277"/>
      <c r="CP1225" s="276"/>
      <c r="CQ1225" s="277"/>
      <c r="CR1225" s="276"/>
      <c r="CS1225" s="276"/>
      <c r="CT1225" s="277"/>
      <c r="CU1225" s="276"/>
      <c r="CV1225" s="276"/>
      <c r="CW1225" s="277"/>
      <c r="CX1225" s="276"/>
      <c r="CY1225" s="276"/>
      <c r="CZ1225" s="276"/>
      <c r="DA1225" s="276"/>
      <c r="DB1225" s="277"/>
      <c r="DC1225" s="276"/>
      <c r="DD1225" s="276"/>
      <c r="DE1225" s="277"/>
      <c r="DF1225" s="276"/>
      <c r="DG1225" s="276"/>
      <c r="DH1225" s="277"/>
      <c r="DI1225" s="276"/>
      <c r="DJ1225" s="276"/>
      <c r="DK1225" s="276"/>
      <c r="DL1225" s="276"/>
      <c r="DM1225" s="277"/>
      <c r="DN1225" s="276"/>
      <c r="DO1225" s="276"/>
      <c r="DP1225" s="277"/>
      <c r="DQ1225" s="276"/>
      <c r="DR1225" s="276"/>
      <c r="DS1225" s="276"/>
      <c r="DT1225" s="276"/>
      <c r="DU1225" s="276"/>
      <c r="DV1225" s="276"/>
      <c r="DW1225" s="276"/>
      <c r="DX1225" s="276"/>
      <c r="DY1225" s="276"/>
      <c r="DZ1225" s="276"/>
      <c r="EA1225" s="276"/>
      <c r="EB1225" s="276"/>
      <c r="EC1225" s="276"/>
      <c r="ED1225" s="276"/>
      <c r="EE1225" s="276"/>
      <c r="EF1225" s="276"/>
      <c r="EG1225" s="276"/>
      <c r="EH1225" s="276"/>
      <c r="EI1225" s="276"/>
      <c r="EJ1225" s="276"/>
      <c r="EK1225" s="276"/>
      <c r="EL1225" s="276"/>
      <c r="EM1225" s="276"/>
      <c r="EN1225" s="276"/>
      <c r="EO1225" s="276"/>
      <c r="EP1225" s="276"/>
      <c r="EQ1225" s="276"/>
      <c r="ER1225" s="276"/>
      <c r="ES1225" s="276"/>
      <c r="ET1225" s="276"/>
    </row>
    <row r="1226" spans="41:150" x14ac:dyDescent="0.25">
      <c r="AO1226" s="276"/>
      <c r="AP1226" s="276"/>
      <c r="BS1226" s="276"/>
      <c r="BT1226" s="277"/>
      <c r="BU1226" s="276"/>
      <c r="BV1226" s="277"/>
      <c r="BW1226" s="276"/>
      <c r="BX1226" s="277"/>
      <c r="BY1226" s="276"/>
      <c r="BZ1226" s="276"/>
      <c r="CA1226" s="277"/>
      <c r="CB1226" s="276"/>
      <c r="CC1226" s="276"/>
      <c r="CD1226" s="276"/>
      <c r="CE1226" s="276"/>
      <c r="CF1226" s="276"/>
      <c r="CG1226" s="276"/>
      <c r="CH1226" s="276"/>
      <c r="CI1226" s="277"/>
      <c r="CJ1226" s="276"/>
      <c r="CK1226" s="277"/>
      <c r="CL1226" s="276"/>
      <c r="CM1226" s="277"/>
      <c r="CN1226" s="276"/>
      <c r="CO1226" s="277"/>
      <c r="CP1226" s="276"/>
      <c r="CQ1226" s="277"/>
      <c r="CR1226" s="276"/>
      <c r="CS1226" s="276"/>
      <c r="CT1226" s="277"/>
      <c r="CU1226" s="276"/>
      <c r="CV1226" s="276"/>
      <c r="CW1226" s="277"/>
      <c r="CX1226" s="276"/>
      <c r="CY1226" s="276"/>
      <c r="CZ1226" s="276"/>
      <c r="DA1226" s="276"/>
      <c r="DB1226" s="277"/>
      <c r="DC1226" s="276"/>
      <c r="DD1226" s="276"/>
      <c r="DE1226" s="277"/>
      <c r="DF1226" s="276"/>
      <c r="DG1226" s="276"/>
      <c r="DH1226" s="277"/>
      <c r="DI1226" s="276"/>
      <c r="DJ1226" s="276"/>
      <c r="DK1226" s="276"/>
      <c r="DL1226" s="276"/>
      <c r="DM1226" s="277"/>
      <c r="DN1226" s="276"/>
      <c r="DO1226" s="276"/>
      <c r="DP1226" s="277"/>
      <c r="DQ1226" s="276"/>
      <c r="DR1226" s="276"/>
      <c r="DS1226" s="276"/>
      <c r="DT1226" s="276"/>
      <c r="DU1226" s="276"/>
      <c r="DV1226" s="276"/>
      <c r="DW1226" s="276"/>
      <c r="DX1226" s="276"/>
      <c r="DY1226" s="276"/>
      <c r="DZ1226" s="276"/>
      <c r="EA1226" s="276"/>
      <c r="EB1226" s="276"/>
      <c r="EC1226" s="276"/>
      <c r="ED1226" s="276"/>
      <c r="EE1226" s="276"/>
      <c r="EF1226" s="276"/>
      <c r="EG1226" s="276"/>
      <c r="EH1226" s="276"/>
      <c r="EI1226" s="276"/>
      <c r="EJ1226" s="276"/>
      <c r="EK1226" s="276"/>
      <c r="EL1226" s="276"/>
      <c r="EM1226" s="276"/>
      <c r="EN1226" s="276"/>
      <c r="EO1226" s="276"/>
      <c r="EP1226" s="276"/>
      <c r="EQ1226" s="276"/>
      <c r="ER1226" s="276"/>
      <c r="ES1226" s="276"/>
      <c r="ET1226" s="276"/>
    </row>
    <row r="1227" spans="41:150" x14ac:dyDescent="0.25">
      <c r="AO1227" s="276"/>
      <c r="AP1227" s="276"/>
      <c r="BS1227" s="276"/>
      <c r="BT1227" s="277"/>
      <c r="BU1227" s="276"/>
      <c r="BV1227" s="277"/>
      <c r="BW1227" s="276"/>
      <c r="BX1227" s="277"/>
      <c r="BY1227" s="276"/>
      <c r="BZ1227" s="276"/>
      <c r="CA1227" s="277"/>
      <c r="CB1227" s="276"/>
      <c r="CC1227" s="276"/>
      <c r="CD1227" s="276"/>
      <c r="CE1227" s="276"/>
      <c r="CF1227" s="276"/>
      <c r="CG1227" s="276"/>
      <c r="CH1227" s="276"/>
      <c r="CI1227" s="277"/>
      <c r="CJ1227" s="276"/>
      <c r="CK1227" s="277"/>
      <c r="CL1227" s="276"/>
      <c r="CM1227" s="277"/>
      <c r="CN1227" s="276"/>
      <c r="CO1227" s="277"/>
      <c r="CP1227" s="276"/>
      <c r="CQ1227" s="277"/>
      <c r="CR1227" s="276"/>
      <c r="CS1227" s="276"/>
      <c r="CT1227" s="277"/>
      <c r="CU1227" s="276"/>
      <c r="CV1227" s="276"/>
      <c r="CW1227" s="277"/>
      <c r="CX1227" s="276"/>
      <c r="CY1227" s="276"/>
      <c r="CZ1227" s="276"/>
      <c r="DA1227" s="276"/>
      <c r="DB1227" s="277"/>
      <c r="DC1227" s="276"/>
      <c r="DD1227" s="276"/>
      <c r="DE1227" s="277"/>
      <c r="DF1227" s="276"/>
      <c r="DG1227" s="276"/>
      <c r="DH1227" s="277"/>
      <c r="DI1227" s="276"/>
      <c r="DJ1227" s="276"/>
      <c r="DK1227" s="276"/>
      <c r="DL1227" s="276"/>
      <c r="DM1227" s="277"/>
      <c r="DN1227" s="276"/>
      <c r="DO1227" s="276"/>
      <c r="DP1227" s="277"/>
      <c r="DQ1227" s="276"/>
      <c r="DR1227" s="276"/>
      <c r="DS1227" s="276"/>
      <c r="DT1227" s="276"/>
      <c r="DU1227" s="276"/>
      <c r="DV1227" s="276"/>
      <c r="DW1227" s="276"/>
      <c r="DX1227" s="276"/>
      <c r="DY1227" s="276"/>
      <c r="DZ1227" s="276"/>
      <c r="EA1227" s="276"/>
      <c r="EB1227" s="276"/>
      <c r="EC1227" s="276"/>
      <c r="ED1227" s="276"/>
      <c r="EE1227" s="276"/>
      <c r="EF1227" s="276"/>
      <c r="EG1227" s="276"/>
      <c r="EH1227" s="276"/>
      <c r="EI1227" s="276"/>
      <c r="EJ1227" s="276"/>
      <c r="EK1227" s="276"/>
      <c r="EL1227" s="276"/>
      <c r="EM1227" s="276"/>
      <c r="EN1227" s="276"/>
      <c r="EO1227" s="276"/>
      <c r="EP1227" s="276"/>
      <c r="EQ1227" s="276"/>
      <c r="ER1227" s="276"/>
      <c r="ES1227" s="276"/>
      <c r="ET1227" s="276"/>
    </row>
    <row r="1228" spans="41:150" x14ac:dyDescent="0.25">
      <c r="BS1228" s="276"/>
      <c r="BT1228" s="277"/>
      <c r="BU1228" s="276"/>
      <c r="BV1228" s="277"/>
      <c r="BW1228" s="276"/>
      <c r="BX1228" s="277"/>
      <c r="BY1228" s="276"/>
      <c r="BZ1228" s="276"/>
      <c r="CA1228" s="277"/>
      <c r="CB1228" s="276"/>
      <c r="CC1228" s="276"/>
      <c r="CD1228" s="276"/>
      <c r="CE1228" s="276"/>
      <c r="CF1228" s="276"/>
      <c r="CG1228" s="276"/>
      <c r="CH1228" s="276"/>
      <c r="CI1228" s="277"/>
      <c r="CJ1228" s="276"/>
      <c r="CK1228" s="277"/>
      <c r="CL1228" s="276"/>
      <c r="CM1228" s="277"/>
      <c r="CN1228" s="276"/>
      <c r="CO1228" s="277"/>
      <c r="CP1228" s="276"/>
      <c r="CQ1228" s="277"/>
      <c r="CR1228" s="276"/>
      <c r="CS1228" s="276"/>
      <c r="CT1228" s="277"/>
      <c r="CU1228" s="276"/>
      <c r="CV1228" s="276"/>
      <c r="CW1228" s="277"/>
      <c r="CX1228" s="276"/>
      <c r="CY1228" s="276"/>
      <c r="CZ1228" s="276"/>
      <c r="DA1228" s="276"/>
      <c r="DB1228" s="277"/>
      <c r="DC1228" s="276"/>
      <c r="DD1228" s="276"/>
      <c r="DE1228" s="277"/>
      <c r="DF1228" s="276"/>
      <c r="DG1228" s="276"/>
      <c r="DH1228" s="277"/>
      <c r="DI1228" s="276"/>
      <c r="DJ1228" s="276"/>
      <c r="DK1228" s="276"/>
      <c r="DL1228" s="276"/>
      <c r="DM1228" s="277"/>
      <c r="DN1228" s="276"/>
      <c r="DO1228" s="276"/>
      <c r="DP1228" s="277"/>
      <c r="DQ1228" s="276"/>
      <c r="DR1228" s="276"/>
      <c r="DS1228" s="276"/>
      <c r="DT1228" s="276"/>
      <c r="DU1228" s="276"/>
      <c r="DV1228" s="276"/>
      <c r="DW1228" s="276"/>
      <c r="DX1228" s="276"/>
      <c r="DY1228" s="276"/>
      <c r="DZ1228" s="276"/>
      <c r="EA1228" s="276"/>
      <c r="EB1228" s="276"/>
      <c r="EC1228" s="276"/>
      <c r="ED1228" s="276"/>
      <c r="EE1228" s="276"/>
      <c r="EF1228" s="276"/>
      <c r="EG1228" s="276"/>
      <c r="EH1228" s="276"/>
      <c r="EI1228" s="276"/>
      <c r="EJ1228" s="276"/>
      <c r="EK1228" s="276"/>
      <c r="EL1228" s="276"/>
      <c r="EM1228" s="276"/>
      <c r="EN1228" s="276"/>
      <c r="EO1228" s="276"/>
      <c r="EP1228" s="276"/>
      <c r="EQ1228" s="276"/>
      <c r="ER1228" s="276"/>
      <c r="ES1228" s="276"/>
      <c r="ET1228" s="276"/>
    </row>
    <row r="1229" spans="41:150" x14ac:dyDescent="0.25">
      <c r="BS1229" s="276"/>
      <c r="BT1229" s="277"/>
      <c r="BU1229" s="276"/>
      <c r="BV1229" s="277"/>
      <c r="BW1229" s="276"/>
      <c r="BX1229" s="277"/>
      <c r="BY1229" s="276"/>
      <c r="BZ1229" s="276"/>
      <c r="CA1229" s="277"/>
      <c r="CB1229" s="276"/>
      <c r="CC1229" s="276"/>
      <c r="CD1229" s="276"/>
      <c r="CE1229" s="276"/>
      <c r="CF1229" s="276"/>
      <c r="CG1229" s="276"/>
      <c r="CH1229" s="276"/>
      <c r="CI1229" s="277"/>
      <c r="CJ1229" s="276"/>
      <c r="CK1229" s="277"/>
      <c r="CL1229" s="276"/>
      <c r="CM1229" s="277"/>
      <c r="CN1229" s="276"/>
      <c r="CO1229" s="277"/>
      <c r="CP1229" s="276"/>
      <c r="CQ1229" s="277"/>
      <c r="CR1229" s="276"/>
      <c r="CS1229" s="276"/>
      <c r="CT1229" s="277"/>
      <c r="CU1229" s="276"/>
      <c r="CV1229" s="276"/>
      <c r="CW1229" s="277"/>
      <c r="CX1229" s="276"/>
      <c r="CY1229" s="276"/>
      <c r="CZ1229" s="276"/>
      <c r="DA1229" s="276"/>
      <c r="DB1229" s="277"/>
      <c r="DC1229" s="276"/>
      <c r="DD1229" s="276"/>
      <c r="DE1229" s="277"/>
      <c r="DF1229" s="276"/>
      <c r="DG1229" s="276"/>
      <c r="DH1229" s="277"/>
      <c r="DI1229" s="276"/>
      <c r="DJ1229" s="276"/>
      <c r="DK1229" s="276"/>
      <c r="DL1229" s="276"/>
      <c r="DM1229" s="277"/>
      <c r="DN1229" s="276"/>
      <c r="DO1229" s="276"/>
      <c r="DP1229" s="277"/>
      <c r="DQ1229" s="276"/>
      <c r="DR1229" s="276"/>
      <c r="DS1229" s="276"/>
      <c r="DT1229" s="276"/>
      <c r="DU1229" s="276"/>
      <c r="DV1229" s="276"/>
      <c r="DW1229" s="276"/>
      <c r="DX1229" s="276"/>
      <c r="DY1229" s="276"/>
      <c r="DZ1229" s="276"/>
      <c r="EA1229" s="276"/>
      <c r="EB1229" s="276"/>
      <c r="EC1229" s="276"/>
      <c r="ED1229" s="276"/>
      <c r="EE1229" s="276"/>
      <c r="EF1229" s="276"/>
      <c r="EG1229" s="276"/>
      <c r="EH1229" s="276"/>
      <c r="EI1229" s="276"/>
      <c r="EJ1229" s="276"/>
      <c r="EK1229" s="276"/>
      <c r="EL1229" s="276"/>
      <c r="EM1229" s="276"/>
      <c r="EN1229" s="276"/>
      <c r="EO1229" s="276"/>
      <c r="EP1229" s="276"/>
      <c r="EQ1229" s="276"/>
      <c r="ER1229" s="276"/>
      <c r="ES1229" s="276"/>
      <c r="ET1229" s="276"/>
    </row>
    <row r="1230" spans="41:150" x14ac:dyDescent="0.25">
      <c r="BS1230" s="276"/>
      <c r="BT1230" s="277"/>
      <c r="BU1230" s="276"/>
      <c r="BV1230" s="277"/>
      <c r="BW1230" s="276"/>
      <c r="BX1230" s="277"/>
      <c r="BY1230" s="276"/>
      <c r="BZ1230" s="276"/>
      <c r="CA1230" s="277"/>
      <c r="CB1230" s="276"/>
      <c r="CC1230" s="276"/>
      <c r="CD1230" s="276"/>
      <c r="CE1230" s="276"/>
      <c r="CF1230" s="276"/>
      <c r="CG1230" s="276"/>
      <c r="CH1230" s="276"/>
      <c r="CI1230" s="277"/>
      <c r="CJ1230" s="276"/>
      <c r="CK1230" s="277"/>
      <c r="CL1230" s="276"/>
      <c r="CM1230" s="277"/>
      <c r="CN1230" s="276"/>
      <c r="CO1230" s="277"/>
      <c r="CP1230" s="276"/>
      <c r="CQ1230" s="277"/>
      <c r="CR1230" s="276"/>
      <c r="CS1230" s="276"/>
      <c r="CT1230" s="277"/>
      <c r="CU1230" s="276"/>
      <c r="CV1230" s="276"/>
      <c r="CW1230" s="277"/>
      <c r="CX1230" s="276"/>
      <c r="CY1230" s="276"/>
      <c r="CZ1230" s="276"/>
      <c r="DA1230" s="276"/>
      <c r="DB1230" s="277"/>
      <c r="DC1230" s="276"/>
      <c r="DD1230" s="276"/>
      <c r="DE1230" s="277"/>
      <c r="DF1230" s="276"/>
      <c r="DG1230" s="276"/>
      <c r="DH1230" s="277"/>
      <c r="DI1230" s="276"/>
      <c r="DJ1230" s="276"/>
      <c r="DK1230" s="276"/>
      <c r="DL1230" s="276"/>
      <c r="DM1230" s="277"/>
      <c r="DN1230" s="276"/>
      <c r="DO1230" s="276"/>
      <c r="DP1230" s="277"/>
      <c r="DQ1230" s="276"/>
      <c r="DR1230" s="276"/>
      <c r="DS1230" s="276"/>
      <c r="DT1230" s="276"/>
      <c r="DU1230" s="276"/>
      <c r="DV1230" s="276"/>
      <c r="DW1230" s="276"/>
      <c r="DX1230" s="276"/>
      <c r="DY1230" s="276"/>
      <c r="DZ1230" s="276"/>
      <c r="EA1230" s="276"/>
      <c r="EB1230" s="276"/>
      <c r="EC1230" s="276"/>
      <c r="ED1230" s="276"/>
      <c r="EE1230" s="276"/>
      <c r="EF1230" s="276"/>
      <c r="EG1230" s="276"/>
      <c r="EH1230" s="276"/>
      <c r="EI1230" s="276"/>
      <c r="EJ1230" s="276"/>
      <c r="EK1230" s="276"/>
      <c r="EL1230" s="276"/>
      <c r="EM1230" s="276"/>
      <c r="EN1230" s="276"/>
      <c r="EO1230" s="276"/>
      <c r="EP1230" s="276"/>
      <c r="EQ1230" s="276"/>
      <c r="ER1230" s="276"/>
      <c r="ES1230" s="276"/>
      <c r="ET1230" s="276"/>
    </row>
    <row r="1231" spans="41:150" x14ac:dyDescent="0.25">
      <c r="BS1231" s="276"/>
      <c r="BT1231" s="277"/>
      <c r="BU1231" s="276"/>
      <c r="BV1231" s="277"/>
      <c r="BW1231" s="276"/>
      <c r="BX1231" s="277"/>
      <c r="BY1231" s="276"/>
      <c r="BZ1231" s="276"/>
      <c r="CA1231" s="277"/>
      <c r="CB1231" s="276"/>
      <c r="CC1231" s="276"/>
      <c r="CD1231" s="276"/>
      <c r="CE1231" s="276"/>
      <c r="CF1231" s="276"/>
      <c r="CG1231" s="276"/>
      <c r="CH1231" s="276"/>
      <c r="CI1231" s="277"/>
      <c r="CJ1231" s="276"/>
      <c r="CK1231" s="277"/>
      <c r="CL1231" s="276"/>
      <c r="CM1231" s="277"/>
      <c r="CN1231" s="276"/>
      <c r="CO1231" s="277"/>
      <c r="CP1231" s="276"/>
      <c r="CQ1231" s="277"/>
      <c r="CR1231" s="276"/>
      <c r="CS1231" s="276"/>
      <c r="CT1231" s="277"/>
      <c r="CU1231" s="276"/>
      <c r="CV1231" s="276"/>
      <c r="CW1231" s="277"/>
      <c r="CX1231" s="276"/>
      <c r="CY1231" s="276"/>
      <c r="CZ1231" s="276"/>
      <c r="DA1231" s="276"/>
      <c r="DB1231" s="277"/>
      <c r="DC1231" s="276"/>
      <c r="DD1231" s="276"/>
      <c r="DE1231" s="277"/>
      <c r="DF1231" s="276"/>
      <c r="DG1231" s="276"/>
      <c r="DH1231" s="277"/>
      <c r="DI1231" s="276"/>
      <c r="DJ1231" s="276"/>
      <c r="DK1231" s="276"/>
      <c r="DL1231" s="276"/>
      <c r="DM1231" s="277"/>
      <c r="DN1231" s="276"/>
      <c r="DO1231" s="276"/>
      <c r="DP1231" s="277"/>
      <c r="DQ1231" s="276"/>
      <c r="DR1231" s="276"/>
      <c r="DS1231" s="276"/>
      <c r="DT1231" s="276"/>
      <c r="DU1231" s="276"/>
      <c r="DV1231" s="276"/>
      <c r="DW1231" s="276"/>
      <c r="DX1231" s="276"/>
      <c r="DY1231" s="276"/>
      <c r="DZ1231" s="276"/>
      <c r="EA1231" s="276"/>
      <c r="EB1231" s="276"/>
      <c r="EC1231" s="276"/>
      <c r="ED1231" s="276"/>
      <c r="EE1231" s="276"/>
      <c r="EF1231" s="276"/>
      <c r="EG1231" s="276"/>
      <c r="EH1231" s="276"/>
      <c r="EI1231" s="276"/>
      <c r="EJ1231" s="276"/>
      <c r="EK1231" s="276"/>
      <c r="EL1231" s="276"/>
      <c r="EM1231" s="276"/>
      <c r="EN1231" s="276"/>
      <c r="EO1231" s="276"/>
      <c r="EP1231" s="276"/>
      <c r="EQ1231" s="276"/>
      <c r="ER1231" s="276"/>
      <c r="ES1231" s="276"/>
      <c r="ET1231" s="276"/>
    </row>
    <row r="1232" spans="41:150" x14ac:dyDescent="0.25">
      <c r="BS1232" s="276"/>
      <c r="BT1232" s="277"/>
      <c r="BU1232" s="276"/>
      <c r="BV1232" s="277"/>
      <c r="BW1232" s="276"/>
      <c r="BX1232" s="277"/>
      <c r="BY1232" s="276"/>
      <c r="BZ1232" s="276"/>
      <c r="CA1232" s="277"/>
      <c r="CB1232" s="276"/>
      <c r="CC1232" s="276"/>
      <c r="CD1232" s="276"/>
      <c r="CE1232" s="276"/>
      <c r="CF1232" s="276"/>
      <c r="CG1232" s="276"/>
      <c r="CH1232" s="276"/>
      <c r="CI1232" s="277"/>
      <c r="CJ1232" s="276"/>
      <c r="CK1232" s="277"/>
      <c r="CL1232" s="276"/>
      <c r="CM1232" s="277"/>
      <c r="CN1232" s="276"/>
      <c r="CO1232" s="277"/>
      <c r="CP1232" s="276"/>
      <c r="CQ1232" s="277"/>
      <c r="CR1232" s="276"/>
      <c r="CS1232" s="276"/>
      <c r="CT1232" s="277"/>
      <c r="CU1232" s="276"/>
      <c r="CV1232" s="276"/>
      <c r="CW1232" s="277"/>
      <c r="CX1232" s="276"/>
      <c r="CY1232" s="276"/>
      <c r="CZ1232" s="276"/>
      <c r="DA1232" s="276"/>
      <c r="DB1232" s="277"/>
      <c r="DC1232" s="276"/>
      <c r="DD1232" s="276"/>
      <c r="DE1232" s="277"/>
      <c r="DF1232" s="276"/>
      <c r="DG1232" s="276"/>
      <c r="DH1232" s="277"/>
      <c r="DI1232" s="276"/>
      <c r="DJ1232" s="276"/>
      <c r="DK1232" s="276"/>
      <c r="DL1232" s="276"/>
      <c r="DM1232" s="277"/>
      <c r="DN1232" s="276"/>
      <c r="DO1232" s="276"/>
      <c r="DP1232" s="277"/>
      <c r="DQ1232" s="276"/>
      <c r="DR1232" s="276"/>
      <c r="DS1232" s="276"/>
      <c r="DT1232" s="276"/>
      <c r="DU1232" s="276"/>
      <c r="DV1232" s="276"/>
      <c r="DW1232" s="276"/>
      <c r="DX1232" s="276"/>
      <c r="DY1232" s="276"/>
      <c r="DZ1232" s="276"/>
      <c r="EA1232" s="276"/>
      <c r="EB1232" s="276"/>
      <c r="EC1232" s="276"/>
      <c r="ED1232" s="276"/>
      <c r="EE1232" s="276"/>
      <c r="EF1232" s="276"/>
      <c r="EG1232" s="276"/>
      <c r="EH1232" s="276"/>
      <c r="EI1232" s="276"/>
      <c r="EJ1232" s="276"/>
      <c r="EK1232" s="276"/>
      <c r="EL1232" s="276"/>
      <c r="EM1232" s="276"/>
      <c r="EN1232" s="276"/>
      <c r="EO1232" s="276"/>
      <c r="EP1232" s="276"/>
      <c r="EQ1232" s="276"/>
      <c r="ER1232" s="276"/>
      <c r="ES1232" s="276"/>
      <c r="ET1232" s="276"/>
    </row>
    <row r="1233" spans="71:150" x14ac:dyDescent="0.25">
      <c r="BS1233" s="276"/>
      <c r="BT1233" s="277"/>
      <c r="BU1233" s="276"/>
      <c r="BV1233" s="277"/>
      <c r="BW1233" s="276"/>
      <c r="BX1233" s="277"/>
      <c r="BY1233" s="276"/>
      <c r="BZ1233" s="276"/>
      <c r="CA1233" s="277"/>
      <c r="CB1233" s="276"/>
      <c r="CC1233" s="276"/>
      <c r="CD1233" s="276"/>
      <c r="CE1233" s="276"/>
      <c r="CF1233" s="276"/>
      <c r="CG1233" s="276"/>
      <c r="CH1233" s="276"/>
      <c r="CI1233" s="277"/>
      <c r="CJ1233" s="276"/>
      <c r="CK1233" s="277"/>
      <c r="CL1233" s="276"/>
      <c r="CM1233" s="277"/>
      <c r="CN1233" s="276"/>
      <c r="CO1233" s="277"/>
      <c r="CP1233" s="276"/>
      <c r="CQ1233" s="277"/>
      <c r="CR1233" s="276"/>
      <c r="CS1233" s="276"/>
      <c r="CT1233" s="277"/>
      <c r="CU1233" s="276"/>
      <c r="CV1233" s="276"/>
      <c r="CW1233" s="277"/>
      <c r="CX1233" s="276"/>
      <c r="CY1233" s="276"/>
      <c r="CZ1233" s="276"/>
      <c r="DA1233" s="276"/>
      <c r="DB1233" s="277"/>
      <c r="DC1233" s="276"/>
      <c r="DD1233" s="276"/>
      <c r="DE1233" s="277"/>
      <c r="DF1233" s="276"/>
      <c r="DG1233" s="276"/>
      <c r="DH1233" s="277"/>
      <c r="DI1233" s="276"/>
      <c r="DJ1233" s="276"/>
      <c r="DK1233" s="276"/>
      <c r="DL1233" s="276"/>
      <c r="DM1233" s="277"/>
      <c r="DN1233" s="276"/>
      <c r="DO1233" s="276"/>
      <c r="DP1233" s="277"/>
      <c r="DQ1233" s="276"/>
      <c r="DR1233" s="276"/>
      <c r="DS1233" s="276"/>
      <c r="DT1233" s="276"/>
      <c r="DU1233" s="276"/>
      <c r="DV1233" s="276"/>
      <c r="DW1233" s="276"/>
      <c r="DX1233" s="276"/>
      <c r="DY1233" s="276"/>
      <c r="DZ1233" s="276"/>
      <c r="EA1233" s="276"/>
      <c r="EB1233" s="276"/>
      <c r="EC1233" s="276"/>
      <c r="ED1233" s="276"/>
      <c r="EE1233" s="276"/>
      <c r="EF1233" s="276"/>
      <c r="EG1233" s="276"/>
      <c r="EH1233" s="276"/>
      <c r="EI1233" s="276"/>
      <c r="EJ1233" s="276"/>
      <c r="EK1233" s="276"/>
      <c r="EL1233" s="276"/>
      <c r="EM1233" s="276"/>
      <c r="EN1233" s="276"/>
      <c r="EO1233" s="276"/>
      <c r="EP1233" s="276"/>
      <c r="EQ1233" s="276"/>
      <c r="ER1233" s="276"/>
      <c r="ES1233" s="276"/>
      <c r="ET1233" s="276"/>
    </row>
    <row r="1234" spans="71:150" x14ac:dyDescent="0.25">
      <c r="BS1234" s="276"/>
      <c r="BT1234" s="277"/>
      <c r="BU1234" s="276"/>
      <c r="BV1234" s="277"/>
      <c r="BW1234" s="276"/>
      <c r="BX1234" s="277"/>
      <c r="BY1234" s="276"/>
      <c r="BZ1234" s="276"/>
      <c r="CA1234" s="277"/>
      <c r="CB1234" s="276"/>
      <c r="CC1234" s="276"/>
      <c r="CD1234" s="276"/>
      <c r="CE1234" s="276"/>
      <c r="CF1234" s="276"/>
      <c r="CG1234" s="276"/>
      <c r="CH1234" s="276"/>
      <c r="CI1234" s="277"/>
      <c r="CJ1234" s="276"/>
      <c r="CK1234" s="277"/>
      <c r="CL1234" s="276"/>
      <c r="CM1234" s="277"/>
      <c r="CN1234" s="276"/>
      <c r="CO1234" s="277"/>
      <c r="CP1234" s="276"/>
      <c r="CQ1234" s="277"/>
      <c r="CR1234" s="276"/>
      <c r="CS1234" s="276"/>
      <c r="CT1234" s="277"/>
      <c r="CU1234" s="276"/>
      <c r="CV1234" s="276"/>
      <c r="CW1234" s="277"/>
      <c r="CX1234" s="276"/>
      <c r="CY1234" s="276"/>
      <c r="CZ1234" s="276"/>
      <c r="DA1234" s="276"/>
      <c r="DB1234" s="277"/>
      <c r="DC1234" s="276"/>
      <c r="DD1234" s="276"/>
      <c r="DE1234" s="277"/>
      <c r="DF1234" s="276"/>
      <c r="DG1234" s="276"/>
      <c r="DH1234" s="277"/>
      <c r="DI1234" s="276"/>
      <c r="DJ1234" s="276"/>
      <c r="DK1234" s="276"/>
      <c r="DL1234" s="276"/>
      <c r="DM1234" s="277"/>
      <c r="DN1234" s="276"/>
      <c r="DO1234" s="276"/>
      <c r="DP1234" s="277"/>
      <c r="DQ1234" s="276"/>
      <c r="DR1234" s="276"/>
      <c r="DS1234" s="276"/>
      <c r="DT1234" s="276"/>
      <c r="DU1234" s="276"/>
      <c r="DV1234" s="276"/>
      <c r="DW1234" s="276"/>
      <c r="DX1234" s="276"/>
      <c r="DY1234" s="276"/>
      <c r="DZ1234" s="276"/>
      <c r="EA1234" s="276"/>
      <c r="EB1234" s="276"/>
      <c r="EC1234" s="276"/>
      <c r="ED1234" s="276"/>
      <c r="EE1234" s="276"/>
      <c r="EF1234" s="276"/>
      <c r="EG1234" s="276"/>
      <c r="EH1234" s="276"/>
      <c r="EI1234" s="276"/>
      <c r="EJ1234" s="276"/>
      <c r="EK1234" s="276"/>
      <c r="EL1234" s="276"/>
      <c r="EM1234" s="276"/>
      <c r="EN1234" s="276"/>
      <c r="EO1234" s="276"/>
      <c r="EP1234" s="276"/>
      <c r="EQ1234" s="276"/>
      <c r="ER1234" s="276"/>
      <c r="ES1234" s="276"/>
      <c r="ET1234" s="276"/>
    </row>
    <row r="1235" spans="71:150" x14ac:dyDescent="0.25">
      <c r="BS1235" s="276"/>
      <c r="BT1235" s="277"/>
      <c r="BU1235" s="276"/>
      <c r="BV1235" s="277"/>
      <c r="BW1235" s="276"/>
      <c r="BX1235" s="277"/>
      <c r="BY1235" s="276"/>
      <c r="BZ1235" s="276"/>
      <c r="CA1235" s="277"/>
      <c r="CB1235" s="276"/>
      <c r="CC1235" s="276"/>
      <c r="CD1235" s="276"/>
      <c r="CE1235" s="276"/>
      <c r="CF1235" s="276"/>
      <c r="CG1235" s="276"/>
      <c r="CH1235" s="276"/>
      <c r="CI1235" s="277"/>
      <c r="CJ1235" s="276"/>
      <c r="CK1235" s="277"/>
      <c r="CL1235" s="276"/>
      <c r="CM1235" s="277"/>
      <c r="CN1235" s="276"/>
      <c r="CO1235" s="277"/>
      <c r="CP1235" s="276"/>
      <c r="CQ1235" s="277"/>
      <c r="CR1235" s="276"/>
      <c r="CS1235" s="276"/>
      <c r="CT1235" s="277"/>
      <c r="CU1235" s="276"/>
      <c r="CV1235" s="276"/>
      <c r="CW1235" s="277"/>
      <c r="CX1235" s="276"/>
      <c r="CY1235" s="276"/>
      <c r="CZ1235" s="276"/>
      <c r="DA1235" s="276"/>
      <c r="DB1235" s="277"/>
      <c r="DC1235" s="276"/>
      <c r="DD1235" s="276"/>
      <c r="DE1235" s="277"/>
      <c r="DF1235" s="276"/>
      <c r="DG1235" s="276"/>
      <c r="DH1235" s="277"/>
      <c r="DI1235" s="276"/>
      <c r="DJ1235" s="276"/>
      <c r="DK1235" s="276"/>
      <c r="DL1235" s="276"/>
      <c r="DM1235" s="277"/>
      <c r="DN1235" s="276"/>
      <c r="DO1235" s="276"/>
      <c r="DP1235" s="277"/>
      <c r="DQ1235" s="276"/>
      <c r="DR1235" s="276"/>
      <c r="DS1235" s="276"/>
      <c r="DT1235" s="276"/>
      <c r="DU1235" s="276"/>
      <c r="DV1235" s="276"/>
      <c r="DW1235" s="276"/>
      <c r="DX1235" s="276"/>
      <c r="DY1235" s="276"/>
      <c r="DZ1235" s="276"/>
      <c r="EA1235" s="276"/>
      <c r="EB1235" s="276"/>
      <c r="EC1235" s="276"/>
      <c r="ED1235" s="276"/>
      <c r="EE1235" s="276"/>
      <c r="EF1235" s="276"/>
      <c r="EG1235" s="276"/>
      <c r="EH1235" s="276"/>
      <c r="EI1235" s="276"/>
      <c r="EJ1235" s="276"/>
      <c r="EK1235" s="276"/>
      <c r="EL1235" s="276"/>
      <c r="EM1235" s="276"/>
      <c r="EN1235" s="276"/>
      <c r="EO1235" s="276"/>
      <c r="EP1235" s="276"/>
      <c r="EQ1235" s="276"/>
      <c r="ER1235" s="276"/>
      <c r="ES1235" s="276"/>
      <c r="ET1235" s="276"/>
    </row>
    <row r="1236" spans="71:150" x14ac:dyDescent="0.25">
      <c r="BS1236" s="276"/>
      <c r="BT1236" s="277"/>
      <c r="BU1236" s="276"/>
      <c r="BV1236" s="277"/>
      <c r="BW1236" s="276"/>
      <c r="BX1236" s="277"/>
      <c r="BY1236" s="276"/>
      <c r="BZ1236" s="276"/>
      <c r="CA1236" s="277"/>
      <c r="CB1236" s="276"/>
      <c r="CC1236" s="276"/>
      <c r="CD1236" s="276"/>
      <c r="CE1236" s="276"/>
      <c r="CF1236" s="276"/>
      <c r="CG1236" s="276"/>
      <c r="CH1236" s="276"/>
      <c r="CI1236" s="277"/>
      <c r="CJ1236" s="276"/>
      <c r="CK1236" s="277"/>
      <c r="CL1236" s="276"/>
      <c r="CM1236" s="277"/>
      <c r="CN1236" s="276"/>
      <c r="CO1236" s="277"/>
      <c r="CP1236" s="276"/>
      <c r="CQ1236" s="277"/>
      <c r="CR1236" s="276"/>
      <c r="CS1236" s="276"/>
      <c r="CT1236" s="277"/>
      <c r="CU1236" s="276"/>
      <c r="CV1236" s="276"/>
      <c r="CW1236" s="277"/>
      <c r="CX1236" s="276"/>
      <c r="CY1236" s="276"/>
      <c r="CZ1236" s="276"/>
      <c r="DA1236" s="276"/>
      <c r="DB1236" s="277"/>
      <c r="DC1236" s="276"/>
      <c r="DD1236" s="276"/>
      <c r="DE1236" s="277"/>
      <c r="DF1236" s="276"/>
      <c r="DG1236" s="276"/>
      <c r="DH1236" s="277"/>
      <c r="DI1236" s="276"/>
      <c r="DJ1236" s="276"/>
      <c r="DK1236" s="276"/>
      <c r="DL1236" s="276"/>
      <c r="DM1236" s="277"/>
      <c r="DN1236" s="276"/>
      <c r="DO1236" s="276"/>
      <c r="DP1236" s="277"/>
      <c r="DQ1236" s="276"/>
      <c r="DR1236" s="276"/>
      <c r="DS1236" s="276"/>
      <c r="DT1236" s="276"/>
      <c r="DU1236" s="276"/>
      <c r="DV1236" s="276"/>
      <c r="DW1236" s="276"/>
      <c r="DX1236" s="276"/>
      <c r="DY1236" s="276"/>
      <c r="DZ1236" s="276"/>
      <c r="EA1236" s="276"/>
      <c r="EB1236" s="276"/>
      <c r="EC1236" s="276"/>
      <c r="ED1236" s="276"/>
      <c r="EE1236" s="276"/>
      <c r="EF1236" s="276"/>
      <c r="EG1236" s="276"/>
      <c r="EH1236" s="276"/>
      <c r="EI1236" s="276"/>
      <c r="EJ1236" s="276"/>
      <c r="EK1236" s="276"/>
      <c r="EL1236" s="276"/>
      <c r="EM1236" s="276"/>
      <c r="EN1236" s="276"/>
      <c r="EO1236" s="276"/>
      <c r="EP1236" s="276"/>
      <c r="EQ1236" s="276"/>
      <c r="ER1236" s="276"/>
      <c r="ES1236" s="276"/>
      <c r="ET1236" s="276"/>
    </row>
    <row r="1237" spans="71:150" x14ac:dyDescent="0.25">
      <c r="BS1237" s="276"/>
      <c r="BT1237" s="277"/>
      <c r="BU1237" s="276"/>
      <c r="BV1237" s="277"/>
      <c r="BW1237" s="276"/>
      <c r="BX1237" s="277"/>
      <c r="BY1237" s="276"/>
      <c r="BZ1237" s="276"/>
      <c r="CA1237" s="277"/>
      <c r="CB1237" s="276"/>
      <c r="CC1237" s="276"/>
      <c r="CD1237" s="276"/>
      <c r="CE1237" s="276"/>
      <c r="CF1237" s="276"/>
      <c r="CG1237" s="276"/>
      <c r="CH1237" s="276"/>
      <c r="CI1237" s="277"/>
      <c r="CJ1237" s="276"/>
      <c r="CK1237" s="277"/>
      <c r="CL1237" s="276"/>
      <c r="CM1237" s="277"/>
      <c r="CN1237" s="276"/>
      <c r="CO1237" s="277"/>
      <c r="CP1237" s="276"/>
      <c r="CQ1237" s="277"/>
      <c r="CR1237" s="276"/>
      <c r="CS1237" s="276"/>
      <c r="CT1237" s="277"/>
      <c r="CU1237" s="276"/>
      <c r="CV1237" s="276"/>
      <c r="CW1237" s="277"/>
      <c r="CX1237" s="276"/>
      <c r="CY1237" s="276"/>
      <c r="CZ1237" s="276"/>
      <c r="DA1237" s="276"/>
      <c r="DB1237" s="277"/>
      <c r="DC1237" s="276"/>
      <c r="DD1237" s="276"/>
      <c r="DE1237" s="277"/>
      <c r="DF1237" s="276"/>
      <c r="DG1237" s="276"/>
      <c r="DH1237" s="277"/>
      <c r="DI1237" s="276"/>
      <c r="DJ1237" s="276"/>
      <c r="DK1237" s="276"/>
      <c r="DL1237" s="276"/>
      <c r="DM1237" s="277"/>
      <c r="DN1237" s="276"/>
      <c r="DO1237" s="276"/>
      <c r="DP1237" s="277"/>
      <c r="DQ1237" s="276"/>
      <c r="DR1237" s="276"/>
      <c r="DS1237" s="276"/>
      <c r="DT1237" s="276"/>
      <c r="DU1237" s="276"/>
      <c r="DV1237" s="276"/>
      <c r="DW1237" s="276"/>
      <c r="DX1237" s="276"/>
      <c r="DY1237" s="276"/>
      <c r="DZ1237" s="276"/>
      <c r="EA1237" s="276"/>
      <c r="EB1237" s="276"/>
      <c r="EC1237" s="276"/>
      <c r="ED1237" s="276"/>
      <c r="EE1237" s="276"/>
      <c r="EF1237" s="276"/>
      <c r="EG1237" s="276"/>
      <c r="EH1237" s="276"/>
      <c r="EI1237" s="276"/>
      <c r="EJ1237" s="276"/>
      <c r="EK1237" s="276"/>
      <c r="EL1237" s="276"/>
      <c r="EM1237" s="276"/>
      <c r="EN1237" s="276"/>
      <c r="EO1237" s="276"/>
      <c r="EP1237" s="276"/>
      <c r="EQ1237" s="276"/>
      <c r="ER1237" s="276"/>
      <c r="ES1237" s="276"/>
      <c r="ET1237" s="276"/>
    </row>
    <row r="1238" spans="71:150" x14ac:dyDescent="0.25">
      <c r="BS1238" s="276"/>
      <c r="BT1238" s="277"/>
      <c r="BU1238" s="276"/>
      <c r="BV1238" s="277"/>
      <c r="BW1238" s="276"/>
      <c r="BX1238" s="277"/>
      <c r="BY1238" s="276"/>
      <c r="BZ1238" s="276"/>
      <c r="CA1238" s="277"/>
      <c r="CB1238" s="276"/>
      <c r="CC1238" s="276"/>
      <c r="CD1238" s="276"/>
      <c r="CE1238" s="276"/>
      <c r="CF1238" s="276"/>
      <c r="CG1238" s="276"/>
      <c r="CH1238" s="276"/>
      <c r="CI1238" s="277"/>
      <c r="CJ1238" s="276"/>
      <c r="CK1238" s="277"/>
      <c r="CL1238" s="276"/>
      <c r="CM1238" s="277"/>
      <c r="CN1238" s="276"/>
      <c r="CO1238" s="277"/>
      <c r="CP1238" s="276"/>
      <c r="CQ1238" s="277"/>
      <c r="CR1238" s="276"/>
      <c r="CS1238" s="276"/>
      <c r="CT1238" s="277"/>
      <c r="CU1238" s="276"/>
      <c r="CV1238" s="276"/>
      <c r="CW1238" s="277"/>
      <c r="CX1238" s="276"/>
      <c r="CY1238" s="276"/>
      <c r="CZ1238" s="276"/>
      <c r="DA1238" s="276"/>
      <c r="DB1238" s="277"/>
      <c r="DC1238" s="276"/>
      <c r="DD1238" s="276"/>
      <c r="DE1238" s="277"/>
      <c r="DF1238" s="276"/>
      <c r="DG1238" s="276"/>
      <c r="DH1238" s="277"/>
      <c r="DI1238" s="276"/>
      <c r="DJ1238" s="276"/>
      <c r="DK1238" s="276"/>
      <c r="DL1238" s="276"/>
      <c r="DM1238" s="277"/>
      <c r="DN1238" s="276"/>
      <c r="DO1238" s="276"/>
      <c r="DP1238" s="277"/>
      <c r="DQ1238" s="276"/>
      <c r="DR1238" s="276"/>
      <c r="DS1238" s="276"/>
      <c r="DT1238" s="276"/>
      <c r="DU1238" s="276"/>
      <c r="DV1238" s="276"/>
      <c r="DW1238" s="276"/>
      <c r="DX1238" s="276"/>
      <c r="DY1238" s="276"/>
      <c r="DZ1238" s="276"/>
      <c r="EA1238" s="276"/>
      <c r="EB1238" s="276"/>
      <c r="EC1238" s="276"/>
      <c r="ED1238" s="276"/>
      <c r="EE1238" s="276"/>
      <c r="EF1238" s="276"/>
      <c r="EG1238" s="276"/>
      <c r="EH1238" s="276"/>
      <c r="EI1238" s="276"/>
      <c r="EJ1238" s="276"/>
      <c r="EK1238" s="276"/>
      <c r="EL1238" s="276"/>
      <c r="EM1238" s="276"/>
      <c r="EN1238" s="276"/>
      <c r="EO1238" s="276"/>
      <c r="EP1238" s="276"/>
      <c r="EQ1238" s="276"/>
      <c r="ER1238" s="276"/>
      <c r="ES1238" s="276"/>
      <c r="ET1238" s="276"/>
    </row>
    <row r="1239" spans="71:150" x14ac:dyDescent="0.25">
      <c r="BS1239" s="276"/>
      <c r="BT1239" s="277"/>
      <c r="BU1239" s="276"/>
      <c r="BV1239" s="277"/>
      <c r="BW1239" s="276"/>
      <c r="BX1239" s="277"/>
      <c r="BY1239" s="276"/>
      <c r="BZ1239" s="276"/>
      <c r="CA1239" s="277"/>
      <c r="CB1239" s="276"/>
      <c r="CC1239" s="276"/>
      <c r="CD1239" s="276"/>
      <c r="CE1239" s="276"/>
      <c r="CF1239" s="276"/>
      <c r="CG1239" s="276"/>
      <c r="CH1239" s="276"/>
      <c r="CI1239" s="277"/>
      <c r="CJ1239" s="276"/>
      <c r="CK1239" s="277"/>
      <c r="CL1239" s="276"/>
      <c r="CM1239" s="277"/>
      <c r="CN1239" s="276"/>
      <c r="CO1239" s="277"/>
      <c r="CP1239" s="276"/>
      <c r="CQ1239" s="277"/>
      <c r="CR1239" s="276"/>
      <c r="CS1239" s="276"/>
      <c r="CT1239" s="277"/>
      <c r="CU1239" s="276"/>
      <c r="CV1239" s="276"/>
      <c r="CW1239" s="277"/>
      <c r="CX1239" s="276"/>
      <c r="CY1239" s="276"/>
      <c r="CZ1239" s="276"/>
      <c r="DA1239" s="276"/>
      <c r="DB1239" s="277"/>
      <c r="DC1239" s="276"/>
      <c r="DD1239" s="276"/>
      <c r="DE1239" s="277"/>
      <c r="DF1239" s="276"/>
      <c r="DG1239" s="276"/>
      <c r="DH1239" s="277"/>
      <c r="DI1239" s="276"/>
      <c r="DJ1239" s="276"/>
      <c r="DK1239" s="276"/>
      <c r="DL1239" s="276"/>
      <c r="DM1239" s="277"/>
      <c r="DN1239" s="276"/>
      <c r="DO1239" s="276"/>
      <c r="DP1239" s="277"/>
      <c r="DQ1239" s="276"/>
      <c r="DR1239" s="276"/>
      <c r="DS1239" s="276"/>
      <c r="DT1239" s="276"/>
      <c r="DU1239" s="276"/>
      <c r="DV1239" s="276"/>
      <c r="DW1239" s="276"/>
      <c r="DX1239" s="276"/>
      <c r="DY1239" s="276"/>
      <c r="DZ1239" s="276"/>
      <c r="EA1239" s="276"/>
      <c r="EB1239" s="276"/>
      <c r="EC1239" s="276"/>
      <c r="ED1239" s="276"/>
      <c r="EE1239" s="276"/>
      <c r="EF1239" s="276"/>
      <c r="EG1239" s="276"/>
      <c r="EH1239" s="276"/>
      <c r="EI1239" s="276"/>
      <c r="EJ1239" s="276"/>
      <c r="EK1239" s="276"/>
      <c r="EL1239" s="276"/>
      <c r="EM1239" s="276"/>
      <c r="EN1239" s="276"/>
      <c r="EO1239" s="276"/>
      <c r="EP1239" s="276"/>
      <c r="EQ1239" s="276"/>
      <c r="ER1239" s="276"/>
      <c r="ES1239" s="276"/>
      <c r="ET1239" s="276"/>
    </row>
    <row r="1240" spans="71:150" x14ac:dyDescent="0.25">
      <c r="BS1240" s="276"/>
      <c r="BT1240" s="277"/>
      <c r="BU1240" s="276"/>
      <c r="BV1240" s="277"/>
      <c r="BW1240" s="276"/>
      <c r="BX1240" s="277"/>
      <c r="BY1240" s="276"/>
      <c r="BZ1240" s="276"/>
      <c r="CA1240" s="277"/>
      <c r="CB1240" s="276"/>
      <c r="CC1240" s="276"/>
      <c r="CD1240" s="276"/>
      <c r="CE1240" s="276"/>
      <c r="CF1240" s="276"/>
      <c r="CG1240" s="276"/>
      <c r="CH1240" s="276"/>
      <c r="CI1240" s="277"/>
      <c r="CJ1240" s="276"/>
      <c r="CK1240" s="277"/>
      <c r="CL1240" s="276"/>
      <c r="CM1240" s="277"/>
      <c r="CN1240" s="276"/>
      <c r="CO1240" s="277"/>
      <c r="CP1240" s="276"/>
      <c r="CQ1240" s="277"/>
      <c r="CR1240" s="276"/>
      <c r="CS1240" s="276"/>
      <c r="CT1240" s="277"/>
      <c r="CU1240" s="276"/>
      <c r="CV1240" s="276"/>
      <c r="CW1240" s="277"/>
      <c r="CX1240" s="276"/>
      <c r="CY1240" s="276"/>
      <c r="CZ1240" s="276"/>
      <c r="DA1240" s="276"/>
      <c r="DB1240" s="277"/>
      <c r="DC1240" s="276"/>
      <c r="DD1240" s="276"/>
      <c r="DE1240" s="277"/>
      <c r="DF1240" s="276"/>
      <c r="DG1240" s="276"/>
      <c r="DH1240" s="277"/>
      <c r="DI1240" s="276"/>
      <c r="DJ1240" s="276"/>
      <c r="DK1240" s="276"/>
      <c r="DL1240" s="276"/>
      <c r="DM1240" s="277"/>
      <c r="DN1240" s="276"/>
      <c r="DO1240" s="276"/>
      <c r="DP1240" s="277"/>
      <c r="DQ1240" s="276"/>
      <c r="DR1240" s="276"/>
      <c r="DS1240" s="276"/>
      <c r="DT1240" s="276"/>
      <c r="DU1240" s="276"/>
      <c r="DV1240" s="276"/>
      <c r="DW1240" s="276"/>
      <c r="DX1240" s="276"/>
      <c r="DY1240" s="276"/>
      <c r="DZ1240" s="276"/>
      <c r="EA1240" s="276"/>
      <c r="EB1240" s="276"/>
      <c r="EC1240" s="276"/>
      <c r="ED1240" s="276"/>
      <c r="EE1240" s="276"/>
      <c r="EF1240" s="276"/>
      <c r="EG1240" s="276"/>
      <c r="EH1240" s="276"/>
      <c r="EI1240" s="276"/>
      <c r="EJ1240" s="276"/>
      <c r="EK1240" s="276"/>
      <c r="EL1240" s="276"/>
      <c r="EM1240" s="276"/>
      <c r="EN1240" s="276"/>
      <c r="EO1240" s="276"/>
      <c r="EP1240" s="276"/>
      <c r="EQ1240" s="276"/>
      <c r="ER1240" s="276"/>
      <c r="ES1240" s="276"/>
      <c r="ET1240" s="276"/>
    </row>
    <row r="1241" spans="71:150" x14ac:dyDescent="0.25">
      <c r="BS1241" s="276"/>
      <c r="BT1241" s="277"/>
      <c r="BU1241" s="276"/>
      <c r="BV1241" s="277"/>
      <c r="BW1241" s="276"/>
      <c r="BX1241" s="277"/>
      <c r="BY1241" s="276"/>
      <c r="BZ1241" s="276"/>
      <c r="CA1241" s="277"/>
      <c r="CB1241" s="276"/>
      <c r="CC1241" s="276"/>
      <c r="CD1241" s="276"/>
      <c r="CE1241" s="276"/>
      <c r="CF1241" s="276"/>
      <c r="CG1241" s="276"/>
      <c r="CH1241" s="276"/>
      <c r="CI1241" s="277"/>
      <c r="CJ1241" s="276"/>
      <c r="CK1241" s="277"/>
      <c r="CL1241" s="276"/>
      <c r="CM1241" s="277"/>
      <c r="CN1241" s="276"/>
      <c r="CO1241" s="277"/>
      <c r="CP1241" s="276"/>
      <c r="CQ1241" s="277"/>
      <c r="CR1241" s="276"/>
      <c r="CS1241" s="276"/>
      <c r="CT1241" s="277"/>
      <c r="CU1241" s="276"/>
      <c r="CV1241" s="276"/>
      <c r="CW1241" s="277"/>
      <c r="CX1241" s="276"/>
      <c r="CY1241" s="276"/>
      <c r="CZ1241" s="276"/>
      <c r="DA1241" s="276"/>
      <c r="DB1241" s="277"/>
      <c r="DC1241" s="276"/>
      <c r="DD1241" s="276"/>
      <c r="DE1241" s="277"/>
      <c r="DF1241" s="276"/>
      <c r="DG1241" s="276"/>
      <c r="DH1241" s="277"/>
      <c r="DI1241" s="276"/>
      <c r="DJ1241" s="276"/>
      <c r="DK1241" s="276"/>
      <c r="DL1241" s="276"/>
      <c r="DM1241" s="277"/>
      <c r="DN1241" s="276"/>
      <c r="DO1241" s="276"/>
      <c r="DP1241" s="277"/>
      <c r="DQ1241" s="276"/>
      <c r="DR1241" s="276"/>
      <c r="DS1241" s="276"/>
      <c r="DT1241" s="276"/>
      <c r="DU1241" s="276"/>
      <c r="DV1241" s="276"/>
      <c r="DW1241" s="276"/>
      <c r="DX1241" s="276"/>
      <c r="DY1241" s="276"/>
      <c r="DZ1241" s="276"/>
      <c r="EA1241" s="276"/>
      <c r="EB1241" s="276"/>
      <c r="EC1241" s="276"/>
      <c r="ED1241" s="276"/>
      <c r="EE1241" s="276"/>
      <c r="EF1241" s="276"/>
      <c r="EG1241" s="276"/>
      <c r="EH1241" s="276"/>
      <c r="EI1241" s="276"/>
      <c r="EJ1241" s="276"/>
      <c r="EK1241" s="276"/>
      <c r="EL1241" s="276"/>
      <c r="EM1241" s="276"/>
      <c r="EN1241" s="276"/>
      <c r="EO1241" s="276"/>
      <c r="EP1241" s="276"/>
      <c r="EQ1241" s="276"/>
      <c r="ER1241" s="276"/>
      <c r="ES1241" s="276"/>
      <c r="ET1241" s="276"/>
    </row>
    <row r="1242" spans="71:150" x14ac:dyDescent="0.25">
      <c r="BS1242" s="276"/>
      <c r="BT1242" s="277"/>
      <c r="BU1242" s="276"/>
      <c r="BV1242" s="277"/>
      <c r="BW1242" s="276"/>
      <c r="BX1242" s="277"/>
      <c r="BY1242" s="276"/>
      <c r="BZ1242" s="276"/>
      <c r="CA1242" s="277"/>
      <c r="CB1242" s="276"/>
      <c r="CC1242" s="276"/>
      <c r="CD1242" s="276"/>
      <c r="CE1242" s="276"/>
      <c r="CF1242" s="276"/>
      <c r="CG1242" s="276"/>
      <c r="CH1242" s="276"/>
      <c r="CI1242" s="277"/>
      <c r="CJ1242" s="276"/>
      <c r="CK1242" s="277"/>
      <c r="CL1242" s="276"/>
      <c r="CM1242" s="277"/>
      <c r="CN1242" s="276"/>
      <c r="CO1242" s="277"/>
      <c r="CP1242" s="276"/>
      <c r="CQ1242" s="277"/>
      <c r="CR1242" s="276"/>
      <c r="CS1242" s="276"/>
      <c r="CT1242" s="277"/>
      <c r="CU1242" s="276"/>
      <c r="CV1242" s="276"/>
      <c r="CW1242" s="277"/>
      <c r="CX1242" s="276"/>
      <c r="CY1242" s="276"/>
      <c r="CZ1242" s="276"/>
      <c r="DA1242" s="276"/>
      <c r="DB1242" s="277"/>
      <c r="DC1242" s="276"/>
      <c r="DD1242" s="276"/>
      <c r="DE1242" s="277"/>
      <c r="DF1242" s="276"/>
      <c r="DG1242" s="276"/>
      <c r="DH1242" s="277"/>
      <c r="DI1242" s="276"/>
      <c r="DJ1242" s="276"/>
      <c r="DK1242" s="276"/>
      <c r="DL1242" s="276"/>
      <c r="DM1242" s="277"/>
      <c r="DN1242" s="276"/>
      <c r="DO1242" s="276"/>
      <c r="DP1242" s="277"/>
      <c r="DQ1242" s="276"/>
      <c r="DR1242" s="276"/>
      <c r="DS1242" s="276"/>
      <c r="DT1242" s="276"/>
      <c r="DU1242" s="276"/>
      <c r="DV1242" s="276"/>
      <c r="DW1242" s="276"/>
      <c r="DX1242" s="276"/>
      <c r="DY1242" s="276"/>
      <c r="DZ1242" s="276"/>
      <c r="EA1242" s="276"/>
      <c r="EB1242" s="276"/>
      <c r="EC1242" s="276"/>
      <c r="ED1242" s="276"/>
      <c r="EE1242" s="276"/>
      <c r="EF1242" s="276"/>
      <c r="EG1242" s="276"/>
      <c r="EH1242" s="276"/>
      <c r="EI1242" s="276"/>
      <c r="EJ1242" s="276"/>
      <c r="EK1242" s="276"/>
      <c r="EL1242" s="276"/>
      <c r="EM1242" s="276"/>
      <c r="EN1242" s="276"/>
      <c r="EO1242" s="276"/>
      <c r="EP1242" s="276"/>
      <c r="EQ1242" s="276"/>
      <c r="ER1242" s="276"/>
      <c r="ES1242" s="276"/>
      <c r="ET1242" s="276"/>
    </row>
    <row r="1243" spans="71:150" x14ac:dyDescent="0.25">
      <c r="BS1243" s="276"/>
      <c r="BT1243" s="277"/>
      <c r="BU1243" s="276"/>
      <c r="BV1243" s="277"/>
      <c r="BW1243" s="276"/>
      <c r="BX1243" s="277"/>
      <c r="BY1243" s="276"/>
      <c r="BZ1243" s="276"/>
      <c r="CA1243" s="277"/>
      <c r="CB1243" s="276"/>
      <c r="CC1243" s="276"/>
      <c r="CD1243" s="276"/>
      <c r="CE1243" s="276"/>
      <c r="CF1243" s="276"/>
      <c r="CG1243" s="276"/>
      <c r="CH1243" s="276"/>
      <c r="CI1243" s="277"/>
      <c r="CJ1243" s="276"/>
      <c r="CK1243" s="277"/>
      <c r="CL1243" s="276"/>
      <c r="CM1243" s="277"/>
      <c r="CN1243" s="276"/>
      <c r="CO1243" s="277"/>
      <c r="CP1243" s="276"/>
      <c r="CQ1243" s="277"/>
      <c r="CR1243" s="276"/>
      <c r="CS1243" s="276"/>
      <c r="CT1243" s="277"/>
      <c r="CU1243" s="276"/>
      <c r="CV1243" s="276"/>
      <c r="CW1243" s="277"/>
      <c r="CX1243" s="276"/>
      <c r="CY1243" s="276"/>
      <c r="CZ1243" s="276"/>
      <c r="DA1243" s="276"/>
      <c r="DB1243" s="277"/>
      <c r="DC1243" s="276"/>
      <c r="DD1243" s="276"/>
      <c r="DE1243" s="277"/>
      <c r="DF1243" s="276"/>
      <c r="DG1243" s="276"/>
      <c r="DH1243" s="277"/>
      <c r="DI1243" s="276"/>
      <c r="DJ1243" s="276"/>
      <c r="DK1243" s="276"/>
      <c r="DL1243" s="276"/>
      <c r="DM1243" s="277"/>
      <c r="DN1243" s="276"/>
      <c r="DO1243" s="276"/>
      <c r="DP1243" s="277"/>
      <c r="DQ1243" s="276"/>
      <c r="DR1243" s="276"/>
      <c r="DS1243" s="276"/>
      <c r="DT1243" s="276"/>
      <c r="DU1243" s="276"/>
      <c r="DV1243" s="276"/>
      <c r="DW1243" s="276"/>
      <c r="DX1243" s="276"/>
      <c r="DY1243" s="276"/>
      <c r="DZ1243" s="276"/>
      <c r="EA1243" s="276"/>
      <c r="EB1243" s="276"/>
      <c r="EC1243" s="276"/>
      <c r="ED1243" s="276"/>
      <c r="EE1243" s="276"/>
      <c r="EF1243" s="276"/>
      <c r="EG1243" s="276"/>
      <c r="EH1243" s="276"/>
      <c r="EI1243" s="276"/>
      <c r="EJ1243" s="276"/>
      <c r="EK1243" s="276"/>
      <c r="EL1243" s="276"/>
      <c r="EM1243" s="276"/>
      <c r="EN1243" s="276"/>
      <c r="EO1243" s="276"/>
      <c r="EP1243" s="276"/>
      <c r="EQ1243" s="276"/>
      <c r="ER1243" s="276"/>
      <c r="ES1243" s="276"/>
      <c r="ET1243" s="276"/>
    </row>
    <row r="1244" spans="71:150" x14ac:dyDescent="0.25">
      <c r="BS1244" s="276"/>
      <c r="BT1244" s="277"/>
      <c r="BU1244" s="276"/>
      <c r="BV1244" s="277"/>
      <c r="BW1244" s="276"/>
      <c r="BX1244" s="277"/>
      <c r="BY1244" s="276"/>
      <c r="BZ1244" s="276"/>
      <c r="CA1244" s="277"/>
      <c r="CB1244" s="276"/>
      <c r="CC1244" s="276"/>
      <c r="CD1244" s="276"/>
      <c r="CE1244" s="276"/>
      <c r="CF1244" s="276"/>
      <c r="CG1244" s="276"/>
      <c r="CH1244" s="276"/>
      <c r="CI1244" s="277"/>
      <c r="CJ1244" s="276"/>
      <c r="CK1244" s="277"/>
      <c r="CL1244" s="276"/>
      <c r="CM1244" s="277"/>
      <c r="CN1244" s="276"/>
      <c r="CO1244" s="277"/>
      <c r="CP1244" s="276"/>
      <c r="CQ1244" s="277"/>
      <c r="CR1244" s="276"/>
      <c r="CS1244" s="276"/>
      <c r="CT1244" s="277"/>
      <c r="CU1244" s="276"/>
      <c r="CV1244" s="276"/>
      <c r="CW1244" s="277"/>
      <c r="CX1244" s="276"/>
      <c r="CY1244" s="276"/>
      <c r="CZ1244" s="276"/>
      <c r="DA1244" s="276"/>
      <c r="DB1244" s="277"/>
      <c r="DC1244" s="276"/>
      <c r="DD1244" s="276"/>
      <c r="DE1244" s="277"/>
      <c r="DF1244" s="276"/>
      <c r="DG1244" s="276"/>
      <c r="DH1244" s="277"/>
      <c r="DI1244" s="276"/>
      <c r="DJ1244" s="276"/>
      <c r="DK1244" s="276"/>
      <c r="DL1244" s="276"/>
      <c r="DM1244" s="277"/>
      <c r="DN1244" s="276"/>
      <c r="DO1244" s="276"/>
      <c r="DP1244" s="277"/>
      <c r="DQ1244" s="276"/>
      <c r="DR1244" s="276"/>
      <c r="DS1244" s="276"/>
      <c r="DT1244" s="276"/>
      <c r="DU1244" s="276"/>
      <c r="DV1244" s="276"/>
      <c r="DW1244" s="276"/>
      <c r="DX1244" s="276"/>
      <c r="DY1244" s="276"/>
      <c r="DZ1244" s="276"/>
      <c r="EA1244" s="276"/>
      <c r="EB1244" s="276"/>
      <c r="EC1244" s="276"/>
      <c r="ED1244" s="276"/>
      <c r="EE1244" s="276"/>
      <c r="EF1244" s="276"/>
      <c r="EG1244" s="276"/>
      <c r="EH1244" s="276"/>
      <c r="EI1244" s="276"/>
      <c r="EJ1244" s="276"/>
      <c r="EK1244" s="276"/>
      <c r="EL1244" s="276"/>
      <c r="EM1244" s="276"/>
      <c r="EN1244" s="276"/>
      <c r="EO1244" s="276"/>
      <c r="EP1244" s="276"/>
      <c r="EQ1244" s="276"/>
      <c r="ER1244" s="276"/>
      <c r="ES1244" s="276"/>
      <c r="ET1244" s="276"/>
    </row>
    <row r="1245" spans="71:150" x14ac:dyDescent="0.25">
      <c r="BS1245" s="276"/>
      <c r="BT1245" s="277"/>
      <c r="BU1245" s="276"/>
      <c r="BV1245" s="277"/>
      <c r="BW1245" s="276"/>
      <c r="BX1245" s="277"/>
      <c r="BY1245" s="276"/>
      <c r="BZ1245" s="276"/>
      <c r="CA1245" s="277"/>
      <c r="CB1245" s="276"/>
      <c r="CC1245" s="276"/>
      <c r="CD1245" s="276"/>
      <c r="CE1245" s="276"/>
      <c r="CF1245" s="276"/>
      <c r="CG1245" s="276"/>
      <c r="CH1245" s="276"/>
      <c r="CI1245" s="277"/>
      <c r="CJ1245" s="276"/>
      <c r="CK1245" s="277"/>
      <c r="CL1245" s="276"/>
      <c r="CM1245" s="277"/>
      <c r="CN1245" s="276"/>
      <c r="CO1245" s="277"/>
      <c r="CP1245" s="276"/>
      <c r="CQ1245" s="277"/>
      <c r="CR1245" s="276"/>
      <c r="CS1245" s="276"/>
      <c r="CT1245" s="277"/>
      <c r="CU1245" s="276"/>
      <c r="CV1245" s="276"/>
      <c r="CW1245" s="277"/>
      <c r="CX1245" s="276"/>
      <c r="CY1245" s="276"/>
      <c r="CZ1245" s="276"/>
      <c r="DA1245" s="276"/>
      <c r="DB1245" s="277"/>
      <c r="DC1245" s="276"/>
      <c r="DD1245" s="276"/>
      <c r="DE1245" s="277"/>
      <c r="DF1245" s="276"/>
      <c r="DG1245" s="276"/>
      <c r="DH1245" s="277"/>
      <c r="DI1245" s="276"/>
      <c r="DJ1245" s="276"/>
      <c r="DK1245" s="276"/>
      <c r="DL1245" s="276"/>
      <c r="DM1245" s="277"/>
      <c r="DN1245" s="276"/>
      <c r="DO1245" s="276"/>
      <c r="DP1245" s="277"/>
      <c r="DQ1245" s="276"/>
      <c r="DR1245" s="276"/>
      <c r="DS1245" s="276"/>
      <c r="DT1245" s="276"/>
      <c r="DU1245" s="276"/>
      <c r="DV1245" s="276"/>
      <c r="DW1245" s="276"/>
      <c r="DX1245" s="276"/>
      <c r="DY1245" s="276"/>
      <c r="DZ1245" s="276"/>
      <c r="EA1245" s="276"/>
      <c r="EB1245" s="276"/>
      <c r="EC1245" s="276"/>
      <c r="ED1245" s="276"/>
      <c r="EE1245" s="276"/>
      <c r="EF1245" s="276"/>
      <c r="EG1245" s="276"/>
      <c r="EH1245" s="276"/>
      <c r="EI1245" s="276"/>
      <c r="EJ1245" s="276"/>
      <c r="EK1245" s="276"/>
      <c r="EL1245" s="276"/>
      <c r="EM1245" s="276"/>
      <c r="EN1245" s="276"/>
      <c r="EO1245" s="276"/>
      <c r="EP1245" s="276"/>
      <c r="EQ1245" s="276"/>
      <c r="ER1245" s="276"/>
      <c r="ES1245" s="276"/>
      <c r="ET1245" s="276"/>
    </row>
    <row r="1246" spans="71:150" x14ac:dyDescent="0.25">
      <c r="BS1246" s="276"/>
      <c r="BT1246" s="277"/>
      <c r="BU1246" s="276"/>
      <c r="BV1246" s="277"/>
      <c r="BW1246" s="276"/>
      <c r="BX1246" s="277"/>
      <c r="BY1246" s="276"/>
      <c r="BZ1246" s="276"/>
      <c r="CA1246" s="277"/>
      <c r="CB1246" s="276"/>
      <c r="CC1246" s="276"/>
      <c r="CD1246" s="276"/>
      <c r="CE1246" s="276"/>
      <c r="CF1246" s="276"/>
      <c r="CG1246" s="276"/>
      <c r="CH1246" s="276"/>
      <c r="CI1246" s="277"/>
      <c r="CJ1246" s="276"/>
      <c r="CK1246" s="277"/>
      <c r="CL1246" s="276"/>
      <c r="CM1246" s="277"/>
      <c r="CN1246" s="276"/>
      <c r="CO1246" s="277"/>
      <c r="CP1246" s="276"/>
      <c r="CQ1246" s="277"/>
      <c r="CR1246" s="276"/>
      <c r="CS1246" s="276"/>
      <c r="CT1246" s="277"/>
      <c r="CU1246" s="276"/>
      <c r="CV1246" s="276"/>
      <c r="CW1246" s="277"/>
      <c r="CX1246" s="276"/>
      <c r="CY1246" s="276"/>
      <c r="CZ1246" s="276"/>
      <c r="DA1246" s="276"/>
      <c r="DB1246" s="277"/>
      <c r="DC1246" s="276"/>
      <c r="DD1246" s="276"/>
      <c r="DE1246" s="277"/>
      <c r="DF1246" s="276"/>
      <c r="DG1246" s="276"/>
      <c r="DH1246" s="277"/>
      <c r="DI1246" s="276"/>
      <c r="DJ1246" s="276"/>
      <c r="DK1246" s="276"/>
      <c r="DL1246" s="276"/>
      <c r="DM1246" s="277"/>
      <c r="DN1246" s="276"/>
      <c r="DO1246" s="276"/>
      <c r="DP1246" s="277"/>
      <c r="DQ1246" s="276"/>
      <c r="DR1246" s="276"/>
      <c r="DS1246" s="276"/>
      <c r="DT1246" s="276"/>
      <c r="DU1246" s="276"/>
      <c r="DV1246" s="276"/>
      <c r="DW1246" s="276"/>
      <c r="DX1246" s="276"/>
      <c r="DY1246" s="276"/>
      <c r="DZ1246" s="276"/>
      <c r="EA1246" s="276"/>
      <c r="EB1246" s="276"/>
      <c r="EC1246" s="276"/>
      <c r="ED1246" s="276"/>
      <c r="EE1246" s="276"/>
      <c r="EF1246" s="276"/>
      <c r="EG1246" s="276"/>
      <c r="EH1246" s="276"/>
      <c r="EI1246" s="276"/>
      <c r="EJ1246" s="276"/>
      <c r="EK1246" s="276"/>
      <c r="EL1246" s="276"/>
      <c r="EM1246" s="276"/>
      <c r="EN1246" s="276"/>
      <c r="EO1246" s="276"/>
      <c r="EP1246" s="276"/>
      <c r="EQ1246" s="276"/>
      <c r="ER1246" s="276"/>
      <c r="ES1246" s="276"/>
      <c r="ET1246" s="276"/>
    </row>
    <row r="1247" spans="71:150" x14ac:dyDescent="0.25">
      <c r="BS1247" s="276"/>
      <c r="BT1247" s="277"/>
      <c r="BU1247" s="276"/>
      <c r="BV1247" s="277"/>
      <c r="BW1247" s="276"/>
      <c r="BX1247" s="277"/>
      <c r="BY1247" s="276"/>
      <c r="BZ1247" s="276"/>
      <c r="CA1247" s="277"/>
      <c r="CB1247" s="276"/>
      <c r="CC1247" s="276"/>
      <c r="CD1247" s="276"/>
      <c r="CE1247" s="276"/>
      <c r="CF1247" s="276"/>
      <c r="CG1247" s="276"/>
      <c r="CH1247" s="276"/>
      <c r="CI1247" s="277"/>
      <c r="CJ1247" s="276"/>
      <c r="CK1247" s="277"/>
      <c r="CL1247" s="276"/>
      <c r="CM1247" s="277"/>
      <c r="CN1247" s="276"/>
      <c r="CO1247" s="277"/>
      <c r="CP1247" s="276"/>
      <c r="CQ1247" s="277"/>
      <c r="CR1247" s="276"/>
      <c r="CS1247" s="276"/>
      <c r="CT1247" s="277"/>
      <c r="CU1247" s="276"/>
      <c r="CV1247" s="276"/>
      <c r="CW1247" s="277"/>
      <c r="CX1247" s="276"/>
      <c r="CY1247" s="276"/>
      <c r="CZ1247" s="276"/>
      <c r="DA1247" s="276"/>
      <c r="DB1247" s="277"/>
      <c r="DC1247" s="276"/>
      <c r="DD1247" s="276"/>
      <c r="DE1247" s="277"/>
      <c r="DF1247" s="276"/>
      <c r="DG1247" s="276"/>
      <c r="DH1247" s="277"/>
      <c r="DI1247" s="276"/>
      <c r="DJ1247" s="276"/>
      <c r="DK1247" s="276"/>
      <c r="DL1247" s="276"/>
      <c r="DM1247" s="277"/>
      <c r="DN1247" s="276"/>
      <c r="DO1247" s="276"/>
      <c r="DP1247" s="277"/>
      <c r="DQ1247" s="276"/>
      <c r="DR1247" s="276"/>
      <c r="DS1247" s="276"/>
      <c r="DT1247" s="276"/>
      <c r="DU1247" s="276"/>
      <c r="DV1247" s="276"/>
      <c r="DW1247" s="276"/>
      <c r="DX1247" s="276"/>
      <c r="DY1247" s="276"/>
      <c r="DZ1247" s="276"/>
      <c r="EA1247" s="276"/>
      <c r="EB1247" s="276"/>
      <c r="EC1247" s="276"/>
      <c r="ED1247" s="276"/>
      <c r="EE1247" s="276"/>
      <c r="EF1247" s="276"/>
      <c r="EG1247" s="276"/>
      <c r="EH1247" s="276"/>
      <c r="EI1247" s="276"/>
      <c r="EJ1247" s="276"/>
      <c r="EK1247" s="276"/>
      <c r="EL1247" s="276"/>
      <c r="EM1247" s="276"/>
      <c r="EN1247" s="276"/>
      <c r="EO1247" s="276"/>
      <c r="EP1247" s="276"/>
      <c r="EQ1247" s="276"/>
      <c r="ER1247" s="276"/>
      <c r="ES1247" s="276"/>
      <c r="ET1247" s="276"/>
    </row>
    <row r="1248" spans="71:150" x14ac:dyDescent="0.25">
      <c r="BS1248" s="276"/>
      <c r="BT1248" s="277"/>
      <c r="BU1248" s="276"/>
      <c r="BV1248" s="277"/>
      <c r="BW1248" s="276"/>
      <c r="BX1248" s="277"/>
      <c r="BY1248" s="276"/>
      <c r="BZ1248" s="276"/>
      <c r="CA1248" s="277"/>
      <c r="CB1248" s="276"/>
      <c r="CC1248" s="276"/>
      <c r="CD1248" s="276"/>
      <c r="CE1248" s="276"/>
      <c r="CF1248" s="276"/>
      <c r="CG1248" s="276"/>
      <c r="CH1248" s="276"/>
      <c r="CI1248" s="277"/>
      <c r="CJ1248" s="276"/>
      <c r="CK1248" s="277"/>
      <c r="CL1248" s="276"/>
      <c r="CM1248" s="277"/>
      <c r="CN1248" s="276"/>
      <c r="CO1248" s="277"/>
      <c r="CP1248" s="276"/>
      <c r="CQ1248" s="277"/>
      <c r="CR1248" s="276"/>
      <c r="CS1248" s="276"/>
      <c r="CT1248" s="277"/>
      <c r="CU1248" s="276"/>
      <c r="CV1248" s="276"/>
      <c r="CW1248" s="277"/>
      <c r="CX1248" s="276"/>
      <c r="CY1248" s="276"/>
      <c r="CZ1248" s="276"/>
      <c r="DA1248" s="276"/>
      <c r="DB1248" s="277"/>
      <c r="DC1248" s="276"/>
      <c r="DD1248" s="276"/>
      <c r="DE1248" s="277"/>
      <c r="DF1248" s="276"/>
      <c r="DG1248" s="276"/>
      <c r="DH1248" s="277"/>
      <c r="DI1248" s="276"/>
      <c r="DJ1248" s="276"/>
      <c r="DK1248" s="276"/>
      <c r="DL1248" s="276"/>
      <c r="DM1248" s="277"/>
      <c r="DN1248" s="276"/>
      <c r="DO1248" s="276"/>
      <c r="DP1248" s="277"/>
      <c r="DQ1248" s="276"/>
      <c r="DR1248" s="276"/>
      <c r="DS1248" s="276"/>
      <c r="DT1248" s="276"/>
      <c r="DU1248" s="276"/>
      <c r="DV1248" s="276"/>
      <c r="DW1248" s="276"/>
      <c r="DX1248" s="276"/>
      <c r="DY1248" s="276"/>
      <c r="DZ1248" s="276"/>
      <c r="EA1248" s="276"/>
      <c r="EB1248" s="276"/>
      <c r="EC1248" s="276"/>
      <c r="ED1248" s="276"/>
      <c r="EE1248" s="276"/>
      <c r="EF1248" s="276"/>
      <c r="EG1248" s="276"/>
      <c r="EH1248" s="276"/>
      <c r="EI1248" s="276"/>
      <c r="EJ1248" s="276"/>
      <c r="EK1248" s="276"/>
      <c r="EL1248" s="276"/>
      <c r="EM1248" s="276"/>
      <c r="EN1248" s="276"/>
      <c r="EO1248" s="276"/>
      <c r="EP1248" s="276"/>
      <c r="EQ1248" s="276"/>
      <c r="ER1248" s="276"/>
      <c r="ES1248" s="276"/>
      <c r="ET1248" s="276"/>
    </row>
    <row r="1249" spans="71:150" x14ac:dyDescent="0.25">
      <c r="BS1249" s="276"/>
      <c r="BT1249" s="277"/>
      <c r="BU1249" s="276"/>
      <c r="BV1249" s="277"/>
      <c r="BW1249" s="276"/>
      <c r="BX1249" s="277"/>
      <c r="BY1249" s="276"/>
      <c r="BZ1249" s="276"/>
      <c r="CA1249" s="277"/>
      <c r="CB1249" s="276"/>
      <c r="CC1249" s="276"/>
      <c r="CD1249" s="276"/>
      <c r="CE1249" s="276"/>
      <c r="CF1249" s="276"/>
      <c r="CG1249" s="276"/>
      <c r="CH1249" s="276"/>
      <c r="CI1249" s="277"/>
      <c r="CJ1249" s="276"/>
      <c r="CK1249" s="277"/>
      <c r="CL1249" s="276"/>
      <c r="CM1249" s="277"/>
      <c r="CN1249" s="276"/>
      <c r="CO1249" s="277"/>
      <c r="CP1249" s="276"/>
      <c r="CQ1249" s="277"/>
      <c r="CR1249" s="276"/>
      <c r="CS1249" s="276"/>
      <c r="CT1249" s="277"/>
      <c r="CU1249" s="276"/>
      <c r="CV1249" s="276"/>
      <c r="CW1249" s="277"/>
      <c r="CX1249" s="276"/>
      <c r="CY1249" s="276"/>
      <c r="CZ1249" s="276"/>
      <c r="DA1249" s="276"/>
      <c r="DB1249" s="277"/>
      <c r="DC1249" s="276"/>
      <c r="DD1249" s="276"/>
      <c r="DE1249" s="277"/>
      <c r="DF1249" s="276"/>
      <c r="DG1249" s="276"/>
      <c r="DH1249" s="277"/>
      <c r="DI1249" s="276"/>
      <c r="DJ1249" s="276"/>
      <c r="DK1249" s="276"/>
      <c r="DL1249" s="276"/>
      <c r="DM1249" s="277"/>
      <c r="DN1249" s="276"/>
      <c r="DO1249" s="276"/>
      <c r="DP1249" s="277"/>
      <c r="DQ1249" s="276"/>
      <c r="DR1249" s="276"/>
      <c r="DS1249" s="276"/>
      <c r="DT1249" s="276"/>
      <c r="DU1249" s="276"/>
      <c r="DV1249" s="276"/>
      <c r="DW1249" s="276"/>
      <c r="DX1249" s="276"/>
      <c r="DY1249" s="276"/>
      <c r="DZ1249" s="276"/>
      <c r="EA1249" s="276"/>
      <c r="EB1249" s="276"/>
      <c r="EC1249" s="276"/>
      <c r="ED1249" s="276"/>
      <c r="EE1249" s="276"/>
      <c r="EF1249" s="276"/>
      <c r="EG1249" s="276"/>
      <c r="EH1249" s="276"/>
      <c r="EI1249" s="276"/>
      <c r="EJ1249" s="276"/>
      <c r="EK1249" s="276"/>
      <c r="EL1249" s="276"/>
      <c r="EM1249" s="276"/>
      <c r="EN1249" s="276"/>
      <c r="EO1249" s="276"/>
      <c r="EP1249" s="276"/>
      <c r="EQ1249" s="276"/>
      <c r="ER1249" s="276"/>
      <c r="ES1249" s="276"/>
      <c r="ET1249" s="276"/>
    </row>
    <row r="1250" spans="71:150" x14ac:dyDescent="0.25">
      <c r="BS1250" s="276"/>
      <c r="BT1250" s="277"/>
      <c r="BU1250" s="276"/>
      <c r="BV1250" s="277"/>
      <c r="BW1250" s="276"/>
      <c r="BX1250" s="277"/>
      <c r="BY1250" s="276"/>
      <c r="BZ1250" s="276"/>
      <c r="CA1250" s="277"/>
      <c r="CB1250" s="276"/>
      <c r="CC1250" s="276"/>
      <c r="CD1250" s="276"/>
      <c r="CE1250" s="276"/>
      <c r="CF1250" s="276"/>
      <c r="CG1250" s="276"/>
      <c r="CH1250" s="276"/>
      <c r="CI1250" s="277"/>
      <c r="CJ1250" s="276"/>
      <c r="CK1250" s="277"/>
      <c r="CL1250" s="276"/>
      <c r="CM1250" s="277"/>
      <c r="CN1250" s="276"/>
      <c r="CO1250" s="277"/>
      <c r="CP1250" s="276"/>
      <c r="CQ1250" s="277"/>
      <c r="CR1250" s="276"/>
      <c r="CS1250" s="276"/>
      <c r="CT1250" s="277"/>
      <c r="CU1250" s="276"/>
      <c r="CV1250" s="276"/>
      <c r="CW1250" s="277"/>
      <c r="CX1250" s="276"/>
      <c r="CY1250" s="276"/>
      <c r="CZ1250" s="276"/>
      <c r="DA1250" s="276"/>
      <c r="DB1250" s="277"/>
      <c r="DC1250" s="276"/>
      <c r="DD1250" s="276"/>
      <c r="DE1250" s="277"/>
      <c r="DF1250" s="276"/>
      <c r="DG1250" s="276"/>
      <c r="DH1250" s="277"/>
      <c r="DI1250" s="276"/>
      <c r="DJ1250" s="276"/>
      <c r="DK1250" s="276"/>
      <c r="DL1250" s="276"/>
      <c r="DM1250" s="277"/>
      <c r="DN1250" s="276"/>
      <c r="DO1250" s="276"/>
      <c r="DP1250" s="277"/>
      <c r="DQ1250" s="276"/>
      <c r="DR1250" s="276"/>
      <c r="DS1250" s="276"/>
      <c r="DT1250" s="276"/>
      <c r="DU1250" s="276"/>
      <c r="DV1250" s="276"/>
      <c r="DW1250" s="276"/>
      <c r="DX1250" s="276"/>
      <c r="DY1250" s="276"/>
      <c r="DZ1250" s="276"/>
      <c r="EA1250" s="276"/>
      <c r="EB1250" s="276"/>
      <c r="EC1250" s="276"/>
      <c r="ED1250" s="276"/>
      <c r="EE1250" s="276"/>
      <c r="EF1250" s="276"/>
      <c r="EG1250" s="276"/>
      <c r="EH1250" s="276"/>
      <c r="EI1250" s="276"/>
      <c r="EJ1250" s="276"/>
      <c r="EK1250" s="276"/>
      <c r="EL1250" s="276"/>
      <c r="EM1250" s="276"/>
      <c r="EN1250" s="276"/>
      <c r="EO1250" s="276"/>
      <c r="EP1250" s="276"/>
      <c r="EQ1250" s="276"/>
      <c r="ER1250" s="276"/>
      <c r="ES1250" s="276"/>
      <c r="ET1250" s="276"/>
    </row>
    <row r="1251" spans="71:150" x14ac:dyDescent="0.25">
      <c r="BS1251" s="276"/>
      <c r="BT1251" s="277"/>
      <c r="BU1251" s="276"/>
      <c r="BV1251" s="277"/>
      <c r="BW1251" s="276"/>
      <c r="BX1251" s="277"/>
      <c r="BY1251" s="276"/>
      <c r="BZ1251" s="276"/>
      <c r="CA1251" s="277"/>
      <c r="CB1251" s="276"/>
      <c r="CC1251" s="276"/>
      <c r="CD1251" s="276"/>
      <c r="CE1251" s="276"/>
      <c r="CF1251" s="276"/>
      <c r="CG1251" s="276"/>
      <c r="CH1251" s="276"/>
      <c r="CI1251" s="277"/>
      <c r="CJ1251" s="276"/>
      <c r="CK1251" s="277"/>
      <c r="CL1251" s="276"/>
      <c r="CM1251" s="277"/>
      <c r="CN1251" s="276"/>
      <c r="CO1251" s="277"/>
      <c r="CP1251" s="276"/>
      <c r="CQ1251" s="277"/>
      <c r="CR1251" s="276"/>
      <c r="CS1251" s="276"/>
      <c r="CT1251" s="277"/>
      <c r="CU1251" s="276"/>
      <c r="CV1251" s="276"/>
      <c r="CW1251" s="277"/>
      <c r="CX1251" s="276"/>
      <c r="CY1251" s="276"/>
      <c r="CZ1251" s="276"/>
      <c r="DA1251" s="276"/>
      <c r="DB1251" s="277"/>
      <c r="DC1251" s="276"/>
      <c r="DD1251" s="276"/>
      <c r="DE1251" s="277"/>
      <c r="DF1251" s="276"/>
      <c r="DG1251" s="276"/>
      <c r="DH1251" s="277"/>
      <c r="DI1251" s="276"/>
      <c r="DJ1251" s="276"/>
      <c r="DK1251" s="276"/>
      <c r="DL1251" s="276"/>
      <c r="DM1251" s="277"/>
      <c r="DN1251" s="276"/>
      <c r="DO1251" s="276"/>
      <c r="DP1251" s="277"/>
      <c r="DQ1251" s="276"/>
      <c r="DR1251" s="276"/>
      <c r="DS1251" s="276"/>
      <c r="DT1251" s="276"/>
      <c r="DU1251" s="276"/>
      <c r="DV1251" s="276"/>
      <c r="DW1251" s="276"/>
      <c r="DX1251" s="276"/>
      <c r="DY1251" s="276"/>
      <c r="DZ1251" s="276"/>
      <c r="EA1251" s="276"/>
      <c r="EB1251" s="276"/>
      <c r="EC1251" s="276"/>
      <c r="ED1251" s="276"/>
      <c r="EE1251" s="276"/>
      <c r="EF1251" s="276"/>
      <c r="EG1251" s="276"/>
      <c r="EH1251" s="276"/>
      <c r="EI1251" s="276"/>
      <c r="EJ1251" s="276"/>
      <c r="EK1251" s="276"/>
      <c r="EL1251" s="276"/>
      <c r="EM1251" s="276"/>
      <c r="EN1251" s="276"/>
      <c r="EO1251" s="276"/>
      <c r="EP1251" s="276"/>
      <c r="EQ1251" s="276"/>
      <c r="ER1251" s="276"/>
      <c r="ES1251" s="276"/>
      <c r="ET1251" s="276"/>
    </row>
    <row r="1252" spans="71:150" x14ac:dyDescent="0.25">
      <c r="BS1252" s="276"/>
      <c r="BT1252" s="277"/>
      <c r="BU1252" s="276"/>
      <c r="BV1252" s="277"/>
      <c r="BW1252" s="276"/>
      <c r="BX1252" s="277"/>
      <c r="BY1252" s="276"/>
      <c r="BZ1252" s="276"/>
      <c r="CA1252" s="277"/>
      <c r="CB1252" s="276"/>
      <c r="CC1252" s="276"/>
      <c r="CD1252" s="276"/>
      <c r="CE1252" s="276"/>
      <c r="CF1252" s="276"/>
      <c r="CG1252" s="276"/>
      <c r="CH1252" s="276"/>
      <c r="CI1252" s="277"/>
      <c r="CJ1252" s="276"/>
      <c r="CK1252" s="277"/>
      <c r="CL1252" s="276"/>
      <c r="CM1252" s="277"/>
      <c r="CN1252" s="276"/>
      <c r="CO1252" s="277"/>
      <c r="CP1252" s="276"/>
      <c r="CQ1252" s="277"/>
      <c r="CR1252" s="276"/>
      <c r="CS1252" s="276"/>
      <c r="CT1252" s="277"/>
      <c r="CU1252" s="276"/>
      <c r="CV1252" s="276"/>
      <c r="CW1252" s="277"/>
      <c r="CX1252" s="276"/>
      <c r="CY1252" s="276"/>
      <c r="CZ1252" s="276"/>
      <c r="DA1252" s="276"/>
      <c r="DB1252" s="277"/>
      <c r="DC1252" s="276"/>
      <c r="DD1252" s="276"/>
      <c r="DE1252" s="277"/>
      <c r="DF1252" s="276"/>
      <c r="DG1252" s="276"/>
      <c r="DH1252" s="277"/>
      <c r="DI1252" s="276"/>
      <c r="DJ1252" s="276"/>
      <c r="DK1252" s="276"/>
      <c r="DL1252" s="276"/>
      <c r="DM1252" s="277"/>
      <c r="DN1252" s="276"/>
      <c r="DO1252" s="276"/>
      <c r="DP1252" s="277"/>
      <c r="DQ1252" s="276"/>
      <c r="DR1252" s="276"/>
      <c r="DS1252" s="276"/>
      <c r="DT1252" s="276"/>
      <c r="DU1252" s="276"/>
      <c r="DV1252" s="276"/>
      <c r="DW1252" s="276"/>
      <c r="DX1252" s="276"/>
      <c r="DY1252" s="276"/>
      <c r="DZ1252" s="276"/>
      <c r="EA1252" s="276"/>
      <c r="EB1252" s="276"/>
      <c r="EC1252" s="276"/>
      <c r="ED1252" s="276"/>
      <c r="EE1252" s="276"/>
      <c r="EF1252" s="276"/>
      <c r="EG1252" s="276"/>
      <c r="EH1252" s="276"/>
      <c r="EI1252" s="276"/>
      <c r="EJ1252" s="276"/>
      <c r="EK1252" s="276"/>
      <c r="EL1252" s="276"/>
      <c r="EM1252" s="276"/>
      <c r="EN1252" s="276"/>
      <c r="EO1252" s="276"/>
      <c r="EP1252" s="276"/>
      <c r="EQ1252" s="276"/>
      <c r="ER1252" s="276"/>
      <c r="ES1252" s="276"/>
      <c r="ET1252" s="276"/>
    </row>
    <row r="1253" spans="71:150" x14ac:dyDescent="0.25">
      <c r="BS1253" s="276"/>
      <c r="BT1253" s="277"/>
      <c r="BU1253" s="276"/>
      <c r="BV1253" s="277"/>
      <c r="BW1253" s="276"/>
      <c r="BX1253" s="277"/>
      <c r="BY1253" s="276"/>
      <c r="BZ1253" s="276"/>
      <c r="CA1253" s="277"/>
      <c r="CB1253" s="276"/>
      <c r="CC1253" s="276"/>
      <c r="CD1253" s="276"/>
      <c r="CE1253" s="276"/>
      <c r="CF1253" s="276"/>
      <c r="CG1253" s="276"/>
      <c r="CH1253" s="276"/>
      <c r="CI1253" s="277"/>
      <c r="CJ1253" s="276"/>
      <c r="CK1253" s="277"/>
      <c r="CL1253" s="276"/>
      <c r="CM1253" s="277"/>
      <c r="CN1253" s="276"/>
      <c r="CO1253" s="277"/>
      <c r="CP1253" s="276"/>
      <c r="CQ1253" s="277"/>
      <c r="CR1253" s="276"/>
      <c r="CS1253" s="276"/>
      <c r="CT1253" s="277"/>
      <c r="CU1253" s="276"/>
      <c r="CV1253" s="276"/>
      <c r="CW1253" s="277"/>
      <c r="CX1253" s="276"/>
      <c r="CY1253" s="276"/>
      <c r="CZ1253" s="276"/>
      <c r="DA1253" s="276"/>
      <c r="DB1253" s="277"/>
      <c r="DC1253" s="276"/>
      <c r="DD1253" s="276"/>
      <c r="DE1253" s="277"/>
      <c r="DF1253" s="276"/>
      <c r="DG1253" s="276"/>
      <c r="DH1253" s="277"/>
      <c r="DI1253" s="276"/>
      <c r="DJ1253" s="276"/>
      <c r="DK1253" s="276"/>
      <c r="DL1253" s="276"/>
      <c r="DM1253" s="277"/>
      <c r="DN1253" s="276"/>
      <c r="DO1253" s="276"/>
      <c r="DP1253" s="277"/>
      <c r="DQ1253" s="276"/>
      <c r="DR1253" s="276"/>
      <c r="DS1253" s="276"/>
      <c r="DT1253" s="276"/>
      <c r="DU1253" s="276"/>
      <c r="DV1253" s="276"/>
      <c r="DW1253" s="276"/>
      <c r="DX1253" s="276"/>
      <c r="DY1253" s="276"/>
      <c r="DZ1253" s="276"/>
      <c r="EA1253" s="276"/>
      <c r="EB1253" s="276"/>
      <c r="EC1253" s="276"/>
      <c r="ED1253" s="276"/>
      <c r="EE1253" s="276"/>
      <c r="EF1253" s="276"/>
      <c r="EG1253" s="276"/>
      <c r="EH1253" s="276"/>
      <c r="EI1253" s="276"/>
      <c r="EJ1253" s="276"/>
      <c r="EK1253" s="276"/>
      <c r="EL1253" s="276"/>
      <c r="EM1253" s="276"/>
      <c r="EN1253" s="276"/>
      <c r="EO1253" s="276"/>
      <c r="EP1253" s="276"/>
      <c r="EQ1253" s="276"/>
      <c r="ER1253" s="276"/>
      <c r="ES1253" s="276"/>
      <c r="ET1253" s="276"/>
    </row>
    <row r="1254" spans="71:150" x14ac:dyDescent="0.25">
      <c r="BS1254" s="276"/>
      <c r="BT1254" s="277"/>
      <c r="BU1254" s="276"/>
      <c r="BV1254" s="277"/>
      <c r="BW1254" s="276"/>
      <c r="BX1254" s="277"/>
      <c r="BY1254" s="276"/>
      <c r="BZ1254" s="276"/>
      <c r="CA1254" s="277"/>
      <c r="CB1254" s="276"/>
      <c r="CC1254" s="276"/>
      <c r="CD1254" s="276"/>
      <c r="CE1254" s="276"/>
      <c r="CF1254" s="276"/>
      <c r="CG1254" s="276"/>
      <c r="CH1254" s="276"/>
      <c r="CI1254" s="277"/>
      <c r="CJ1254" s="276"/>
      <c r="CK1254" s="277"/>
      <c r="CL1254" s="276"/>
      <c r="CM1254" s="277"/>
      <c r="CN1254" s="276"/>
      <c r="CO1254" s="277"/>
      <c r="CP1254" s="276"/>
      <c r="CQ1254" s="277"/>
      <c r="CR1254" s="276"/>
      <c r="CS1254" s="276"/>
      <c r="CT1254" s="277"/>
      <c r="CU1254" s="276"/>
      <c r="CV1254" s="276"/>
      <c r="CW1254" s="277"/>
      <c r="CX1254" s="276"/>
      <c r="CY1254" s="276"/>
      <c r="CZ1254" s="276"/>
      <c r="DA1254" s="276"/>
      <c r="DB1254" s="277"/>
      <c r="DC1254" s="276"/>
      <c r="DD1254" s="276"/>
      <c r="DE1254" s="277"/>
      <c r="DF1254" s="276"/>
      <c r="DG1254" s="276"/>
      <c r="DH1254" s="277"/>
      <c r="DI1254" s="276"/>
      <c r="DJ1254" s="276"/>
      <c r="DK1254" s="276"/>
      <c r="DL1254" s="276"/>
      <c r="DM1254" s="277"/>
      <c r="DN1254" s="276"/>
      <c r="DO1254" s="276"/>
      <c r="DP1254" s="277"/>
      <c r="DQ1254" s="276"/>
      <c r="DR1254" s="276"/>
      <c r="DS1254" s="276"/>
      <c r="DT1254" s="276"/>
      <c r="DU1254" s="276"/>
      <c r="DV1254" s="276"/>
      <c r="DW1254" s="276"/>
      <c r="DX1254" s="276"/>
      <c r="DY1254" s="276"/>
      <c r="DZ1254" s="276"/>
      <c r="EA1254" s="276"/>
      <c r="EB1254" s="276"/>
      <c r="EC1254" s="276"/>
      <c r="ED1254" s="276"/>
      <c r="EE1254" s="276"/>
      <c r="EF1254" s="276"/>
      <c r="EG1254" s="276"/>
      <c r="EH1254" s="276"/>
      <c r="EI1254" s="276"/>
      <c r="EJ1254" s="276"/>
      <c r="EK1254" s="276"/>
      <c r="EL1254" s="276"/>
      <c r="EM1254" s="276"/>
      <c r="EN1254" s="276"/>
      <c r="EO1254" s="276"/>
      <c r="EP1254" s="276"/>
      <c r="EQ1254" s="276"/>
      <c r="ER1254" s="276"/>
      <c r="ES1254" s="276"/>
      <c r="ET1254" s="276"/>
    </row>
    <row r="1255" spans="71:150" x14ac:dyDescent="0.25">
      <c r="BS1255" s="276"/>
      <c r="BT1255" s="277"/>
      <c r="BU1255" s="276"/>
      <c r="BV1255" s="277"/>
      <c r="BW1255" s="276"/>
      <c r="BX1255" s="277"/>
      <c r="BY1255" s="276"/>
      <c r="BZ1255" s="276"/>
      <c r="CA1255" s="277"/>
      <c r="CB1255" s="276"/>
      <c r="CC1255" s="276"/>
      <c r="CD1255" s="276"/>
      <c r="CE1255" s="276"/>
      <c r="CF1255" s="276"/>
      <c r="CG1255" s="276"/>
      <c r="CH1255" s="276"/>
      <c r="CI1255" s="277"/>
      <c r="CJ1255" s="276"/>
      <c r="CK1255" s="277"/>
      <c r="CL1255" s="276"/>
      <c r="CM1255" s="277"/>
      <c r="CN1255" s="276"/>
      <c r="CO1255" s="277"/>
      <c r="CP1255" s="276"/>
      <c r="CQ1255" s="277"/>
      <c r="CR1255" s="276"/>
      <c r="CS1255" s="276"/>
      <c r="CT1255" s="277"/>
      <c r="CU1255" s="276"/>
      <c r="CV1255" s="276"/>
      <c r="CW1255" s="277"/>
      <c r="CX1255" s="276"/>
      <c r="CY1255" s="276"/>
      <c r="CZ1255" s="276"/>
      <c r="DA1255" s="276"/>
      <c r="DB1255" s="277"/>
      <c r="DC1255" s="276"/>
      <c r="DD1255" s="276"/>
      <c r="DE1255" s="277"/>
      <c r="DF1255" s="276"/>
      <c r="DG1255" s="276"/>
      <c r="DH1255" s="277"/>
      <c r="DI1255" s="276"/>
      <c r="DJ1255" s="276"/>
      <c r="DK1255" s="276"/>
      <c r="DL1255" s="276"/>
      <c r="DM1255" s="277"/>
      <c r="DN1255" s="276"/>
      <c r="DO1255" s="276"/>
      <c r="DP1255" s="277"/>
      <c r="DQ1255" s="276"/>
      <c r="DR1255" s="276"/>
      <c r="DS1255" s="276"/>
      <c r="DT1255" s="276"/>
      <c r="DU1255" s="276"/>
      <c r="DV1255" s="276"/>
      <c r="DW1255" s="276"/>
      <c r="DX1255" s="276"/>
      <c r="DY1255" s="276"/>
      <c r="DZ1255" s="276"/>
      <c r="EA1255" s="276"/>
      <c r="EB1255" s="276"/>
      <c r="EC1255" s="276"/>
      <c r="ED1255" s="276"/>
      <c r="EE1255" s="276"/>
      <c r="EF1255" s="276"/>
      <c r="EG1255" s="276"/>
      <c r="EH1255" s="276"/>
      <c r="EI1255" s="276"/>
      <c r="EJ1255" s="276"/>
      <c r="EK1255" s="276"/>
      <c r="EL1255" s="276"/>
      <c r="EM1255" s="276"/>
      <c r="EN1255" s="276"/>
      <c r="EO1255" s="276"/>
      <c r="EP1255" s="276"/>
      <c r="EQ1255" s="276"/>
      <c r="ER1255" s="276"/>
      <c r="ES1255" s="276"/>
      <c r="ET1255" s="276"/>
    </row>
    <row r="1256" spans="71:150" x14ac:dyDescent="0.25">
      <c r="BS1256" s="276"/>
      <c r="BT1256" s="277"/>
      <c r="BU1256" s="276"/>
      <c r="BV1256" s="277"/>
      <c r="BW1256" s="276"/>
      <c r="BX1256" s="277"/>
      <c r="BY1256" s="276"/>
      <c r="BZ1256" s="276"/>
      <c r="CA1256" s="277"/>
      <c r="CB1256" s="276"/>
      <c r="CC1256" s="276"/>
      <c r="CD1256" s="276"/>
      <c r="CE1256" s="276"/>
      <c r="CF1256" s="276"/>
      <c r="CG1256" s="276"/>
      <c r="CH1256" s="276"/>
      <c r="CI1256" s="277"/>
      <c r="CJ1256" s="276"/>
      <c r="CK1256" s="277"/>
      <c r="CL1256" s="276"/>
      <c r="CM1256" s="277"/>
      <c r="CN1256" s="276"/>
      <c r="CO1256" s="277"/>
      <c r="CP1256" s="276"/>
      <c r="CQ1256" s="277"/>
      <c r="CR1256" s="276"/>
      <c r="CS1256" s="276"/>
      <c r="CT1256" s="277"/>
      <c r="CU1256" s="276"/>
      <c r="CV1256" s="276"/>
      <c r="CW1256" s="277"/>
      <c r="CX1256" s="276"/>
      <c r="CY1256" s="276"/>
      <c r="CZ1256" s="276"/>
      <c r="DA1256" s="276"/>
      <c r="DB1256" s="277"/>
      <c r="DC1256" s="276"/>
      <c r="DD1256" s="276"/>
      <c r="DE1256" s="277"/>
      <c r="DF1256" s="276"/>
      <c r="DG1256" s="276"/>
      <c r="DH1256" s="277"/>
      <c r="DI1256" s="276"/>
      <c r="DJ1256" s="276"/>
      <c r="DK1256" s="276"/>
      <c r="DL1256" s="276"/>
      <c r="DM1256" s="277"/>
      <c r="DN1256" s="276"/>
      <c r="DO1256" s="276"/>
      <c r="DP1256" s="277"/>
      <c r="DQ1256" s="276"/>
      <c r="DR1256" s="276"/>
      <c r="DS1256" s="276"/>
      <c r="DT1256" s="276"/>
      <c r="DU1256" s="276"/>
      <c r="DV1256" s="276"/>
      <c r="DW1256" s="276"/>
      <c r="DX1256" s="276"/>
      <c r="DY1256" s="276"/>
      <c r="DZ1256" s="276"/>
      <c r="EA1256" s="276"/>
      <c r="EB1256" s="276"/>
      <c r="EC1256" s="276"/>
      <c r="ED1256" s="276"/>
      <c r="EE1256" s="276"/>
      <c r="EF1256" s="276"/>
      <c r="EG1256" s="276"/>
      <c r="EH1256" s="276"/>
      <c r="EI1256" s="276"/>
      <c r="EJ1256" s="276"/>
      <c r="EK1256" s="276"/>
      <c r="EL1256" s="276"/>
      <c r="EM1256" s="276"/>
      <c r="EN1256" s="276"/>
      <c r="EO1256" s="276"/>
      <c r="EP1256" s="276"/>
      <c r="EQ1256" s="276"/>
      <c r="ER1256" s="276"/>
      <c r="ES1256" s="276"/>
      <c r="ET1256" s="276"/>
    </row>
    <row r="1257" spans="71:150" x14ac:dyDescent="0.25">
      <c r="BS1257" s="276"/>
      <c r="BT1257" s="277"/>
      <c r="BU1257" s="276"/>
      <c r="BV1257" s="277"/>
      <c r="BW1257" s="276"/>
      <c r="BX1257" s="277"/>
      <c r="BY1257" s="276"/>
      <c r="BZ1257" s="276"/>
      <c r="CA1257" s="277"/>
      <c r="CB1257" s="276"/>
      <c r="CC1257" s="276"/>
      <c r="CD1257" s="276"/>
      <c r="CE1257" s="276"/>
      <c r="CF1257" s="276"/>
      <c r="CG1257" s="276"/>
      <c r="CH1257" s="276"/>
      <c r="CI1257" s="277"/>
      <c r="CJ1257" s="276"/>
      <c r="CK1257" s="277"/>
      <c r="CL1257" s="276"/>
      <c r="CM1257" s="277"/>
      <c r="CN1257" s="276"/>
      <c r="CO1257" s="277"/>
      <c r="CP1257" s="276"/>
      <c r="CQ1257" s="277"/>
      <c r="CR1257" s="276"/>
      <c r="CS1257" s="276"/>
      <c r="CT1257" s="277"/>
      <c r="CU1257" s="276"/>
      <c r="CV1257" s="276"/>
      <c r="CW1257" s="277"/>
      <c r="CX1257" s="276"/>
      <c r="CY1257" s="276"/>
      <c r="CZ1257" s="276"/>
      <c r="DA1257" s="276"/>
      <c r="DB1257" s="277"/>
      <c r="DC1257" s="276"/>
      <c r="DD1257" s="276"/>
      <c r="DE1257" s="277"/>
      <c r="DF1257" s="276"/>
      <c r="DG1257" s="276"/>
      <c r="DH1257" s="277"/>
      <c r="DI1257" s="276"/>
      <c r="DJ1257" s="276"/>
      <c r="DK1257" s="276"/>
      <c r="DL1257" s="276"/>
      <c r="DM1257" s="277"/>
      <c r="DN1257" s="276"/>
      <c r="DO1257" s="276"/>
      <c r="DP1257" s="277"/>
      <c r="DQ1257" s="276"/>
      <c r="DR1257" s="276"/>
      <c r="DS1257" s="276"/>
      <c r="DT1257" s="276"/>
      <c r="DU1257" s="276"/>
      <c r="DV1257" s="276"/>
      <c r="DW1257" s="276"/>
      <c r="DX1257" s="276"/>
      <c r="DY1257" s="276"/>
      <c r="DZ1257" s="276"/>
      <c r="EA1257" s="276"/>
      <c r="EB1257" s="276"/>
      <c r="EC1257" s="276"/>
      <c r="ED1257" s="276"/>
      <c r="EE1257" s="276"/>
      <c r="EF1257" s="276"/>
      <c r="EG1257" s="276"/>
      <c r="EH1257" s="276"/>
      <c r="EI1257" s="276"/>
      <c r="EJ1257" s="276"/>
      <c r="EK1257" s="276"/>
      <c r="EL1257" s="276"/>
      <c r="EM1257" s="276"/>
      <c r="EN1257" s="276"/>
      <c r="EO1257" s="276"/>
      <c r="EP1257" s="276"/>
      <c r="EQ1257" s="276"/>
      <c r="ER1257" s="276"/>
      <c r="ES1257" s="276"/>
      <c r="ET1257" s="276"/>
    </row>
    <row r="1258" spans="71:150" x14ac:dyDescent="0.25">
      <c r="BS1258" s="276"/>
      <c r="BT1258" s="277"/>
      <c r="BU1258" s="276"/>
      <c r="BV1258" s="277"/>
      <c r="BW1258" s="276"/>
      <c r="BX1258" s="277"/>
      <c r="BY1258" s="276"/>
      <c r="BZ1258" s="276"/>
      <c r="CA1258" s="277"/>
      <c r="CB1258" s="276"/>
      <c r="CC1258" s="276"/>
      <c r="CD1258" s="276"/>
      <c r="CE1258" s="276"/>
      <c r="CF1258" s="276"/>
      <c r="CG1258" s="276"/>
      <c r="CH1258" s="276"/>
      <c r="CI1258" s="277"/>
      <c r="CJ1258" s="276"/>
      <c r="CK1258" s="277"/>
      <c r="CL1258" s="276"/>
      <c r="CM1258" s="277"/>
      <c r="CN1258" s="276"/>
      <c r="CO1258" s="277"/>
      <c r="CP1258" s="276"/>
      <c r="CQ1258" s="277"/>
      <c r="CR1258" s="276"/>
      <c r="CS1258" s="276"/>
      <c r="CT1258" s="277"/>
      <c r="CU1258" s="276"/>
      <c r="CV1258" s="276"/>
      <c r="CW1258" s="277"/>
      <c r="CX1258" s="276"/>
      <c r="CY1258" s="276"/>
      <c r="CZ1258" s="276"/>
      <c r="DA1258" s="276"/>
      <c r="DB1258" s="277"/>
      <c r="DC1258" s="276"/>
      <c r="DD1258" s="276"/>
      <c r="DE1258" s="277"/>
      <c r="DF1258" s="276"/>
      <c r="DG1258" s="276"/>
      <c r="DH1258" s="277"/>
      <c r="DI1258" s="276"/>
      <c r="DJ1258" s="276"/>
      <c r="DK1258" s="276"/>
      <c r="DL1258" s="276"/>
      <c r="DM1258" s="277"/>
      <c r="DN1258" s="276"/>
      <c r="DO1258" s="276"/>
      <c r="DP1258" s="277"/>
      <c r="DQ1258" s="276"/>
      <c r="DR1258" s="276"/>
      <c r="DS1258" s="276"/>
      <c r="DT1258" s="276"/>
      <c r="DU1258" s="276"/>
      <c r="DV1258" s="276"/>
      <c r="DW1258" s="276"/>
      <c r="DX1258" s="276"/>
      <c r="DY1258" s="276"/>
      <c r="DZ1258" s="276"/>
      <c r="EA1258" s="276"/>
      <c r="EB1258" s="276"/>
      <c r="EC1258" s="276"/>
      <c r="ED1258" s="276"/>
      <c r="EE1258" s="276"/>
      <c r="EF1258" s="276"/>
      <c r="EG1258" s="276"/>
      <c r="EH1258" s="276"/>
      <c r="EI1258" s="276"/>
      <c r="EJ1258" s="276"/>
      <c r="EK1258" s="276"/>
      <c r="EL1258" s="276"/>
      <c r="EM1258" s="276"/>
      <c r="EN1258" s="276"/>
      <c r="EO1258" s="276"/>
      <c r="EP1258" s="276"/>
      <c r="EQ1258" s="276"/>
      <c r="ER1258" s="276"/>
      <c r="ES1258" s="276"/>
      <c r="ET1258" s="276"/>
    </row>
    <row r="1259" spans="71:150" x14ac:dyDescent="0.25">
      <c r="BS1259" s="276"/>
      <c r="BT1259" s="277"/>
      <c r="BU1259" s="276"/>
      <c r="BV1259" s="277"/>
      <c r="BW1259" s="276"/>
      <c r="BX1259" s="277"/>
      <c r="BY1259" s="276"/>
      <c r="BZ1259" s="276"/>
      <c r="CA1259" s="277"/>
      <c r="CB1259" s="276"/>
      <c r="CC1259" s="276"/>
      <c r="CD1259" s="276"/>
      <c r="CE1259" s="276"/>
      <c r="CF1259" s="276"/>
      <c r="CG1259" s="276"/>
      <c r="CH1259" s="276"/>
      <c r="CI1259" s="277"/>
      <c r="CJ1259" s="276"/>
      <c r="CK1259" s="277"/>
      <c r="CL1259" s="276"/>
      <c r="CM1259" s="277"/>
      <c r="CN1259" s="276"/>
      <c r="CO1259" s="277"/>
      <c r="CP1259" s="276"/>
      <c r="CQ1259" s="277"/>
      <c r="CR1259" s="276"/>
      <c r="CS1259" s="276"/>
      <c r="CT1259" s="277"/>
      <c r="CU1259" s="276"/>
      <c r="CV1259" s="276"/>
      <c r="CW1259" s="277"/>
      <c r="CX1259" s="276"/>
      <c r="CY1259" s="276"/>
      <c r="CZ1259" s="276"/>
      <c r="DA1259" s="276"/>
      <c r="DB1259" s="277"/>
      <c r="DC1259" s="276"/>
      <c r="DD1259" s="276"/>
      <c r="DE1259" s="277"/>
      <c r="DF1259" s="276"/>
      <c r="DG1259" s="276"/>
      <c r="DH1259" s="277"/>
      <c r="DI1259" s="276"/>
      <c r="DJ1259" s="276"/>
      <c r="DK1259" s="276"/>
      <c r="DL1259" s="276"/>
      <c r="DM1259" s="277"/>
      <c r="DN1259" s="276"/>
      <c r="DO1259" s="276"/>
      <c r="DP1259" s="277"/>
      <c r="DQ1259" s="276"/>
      <c r="DR1259" s="276"/>
      <c r="DS1259" s="276"/>
      <c r="DT1259" s="276"/>
      <c r="DU1259" s="276"/>
      <c r="DV1259" s="276"/>
      <c r="DW1259" s="276"/>
      <c r="DX1259" s="276"/>
      <c r="DY1259" s="276"/>
      <c r="DZ1259" s="276"/>
      <c r="EA1259" s="276"/>
      <c r="EB1259" s="276"/>
      <c r="EC1259" s="276"/>
      <c r="ED1259" s="276"/>
      <c r="EE1259" s="276"/>
      <c r="EF1259" s="276"/>
      <c r="EG1259" s="276"/>
      <c r="EH1259" s="276"/>
      <c r="EI1259" s="276"/>
      <c r="EJ1259" s="276"/>
      <c r="EK1259" s="276"/>
      <c r="EL1259" s="276"/>
      <c r="EM1259" s="276"/>
      <c r="EN1259" s="276"/>
      <c r="EO1259" s="276"/>
      <c r="EP1259" s="276"/>
      <c r="EQ1259" s="276"/>
      <c r="ER1259" s="276"/>
      <c r="ES1259" s="276"/>
      <c r="ET1259" s="276"/>
    </row>
    <row r="1260" spans="71:150" x14ac:dyDescent="0.25">
      <c r="BS1260" s="276"/>
      <c r="BT1260" s="277"/>
      <c r="BU1260" s="276"/>
      <c r="BV1260" s="277"/>
      <c r="BW1260" s="276"/>
      <c r="BX1260" s="277"/>
      <c r="BY1260" s="276"/>
      <c r="BZ1260" s="276"/>
      <c r="CA1260" s="277"/>
      <c r="CB1260" s="276"/>
      <c r="CC1260" s="276"/>
      <c r="CD1260" s="276"/>
      <c r="CE1260" s="276"/>
      <c r="CF1260" s="276"/>
      <c r="CG1260" s="276"/>
      <c r="CH1260" s="276"/>
      <c r="CI1260" s="277"/>
      <c r="CJ1260" s="276"/>
      <c r="CK1260" s="277"/>
      <c r="CL1260" s="276"/>
      <c r="CM1260" s="277"/>
      <c r="CN1260" s="276"/>
      <c r="CO1260" s="277"/>
      <c r="CP1260" s="276"/>
      <c r="CQ1260" s="277"/>
      <c r="CR1260" s="276"/>
      <c r="CS1260" s="276"/>
      <c r="CT1260" s="277"/>
      <c r="CU1260" s="276"/>
      <c r="CV1260" s="276"/>
      <c r="CW1260" s="277"/>
      <c r="CX1260" s="276"/>
      <c r="CY1260" s="276"/>
      <c r="CZ1260" s="276"/>
      <c r="DA1260" s="276"/>
      <c r="DB1260" s="277"/>
      <c r="DC1260" s="276"/>
      <c r="DD1260" s="276"/>
      <c r="DE1260" s="277"/>
      <c r="DF1260" s="276"/>
      <c r="DG1260" s="276"/>
      <c r="DH1260" s="277"/>
      <c r="DI1260" s="276"/>
      <c r="DJ1260" s="276"/>
      <c r="DK1260" s="276"/>
      <c r="DL1260" s="276"/>
      <c r="DM1260" s="277"/>
      <c r="DN1260" s="276"/>
      <c r="DO1260" s="276"/>
      <c r="DP1260" s="277"/>
      <c r="DQ1260" s="276"/>
      <c r="DR1260" s="276"/>
      <c r="DS1260" s="276"/>
      <c r="DT1260" s="276"/>
      <c r="DU1260" s="276"/>
      <c r="DV1260" s="276"/>
      <c r="DW1260" s="276"/>
      <c r="DX1260" s="276"/>
      <c r="DY1260" s="276"/>
      <c r="DZ1260" s="276"/>
      <c r="EA1260" s="276"/>
      <c r="EB1260" s="276"/>
      <c r="EC1260" s="276"/>
      <c r="ED1260" s="276"/>
      <c r="EE1260" s="276"/>
      <c r="EF1260" s="276"/>
      <c r="EG1260" s="276"/>
      <c r="EH1260" s="276"/>
      <c r="EI1260" s="276"/>
      <c r="EJ1260" s="276"/>
      <c r="EK1260" s="276"/>
      <c r="EL1260" s="276"/>
      <c r="EM1260" s="276"/>
      <c r="EN1260" s="276"/>
      <c r="EO1260" s="276"/>
      <c r="EP1260" s="276"/>
      <c r="EQ1260" s="276"/>
      <c r="ER1260" s="276"/>
      <c r="ES1260" s="276"/>
      <c r="ET1260" s="276"/>
    </row>
    <row r="1261" spans="71:150" x14ac:dyDescent="0.25">
      <c r="BS1261" s="276"/>
      <c r="BT1261" s="277"/>
      <c r="BU1261" s="276"/>
      <c r="BV1261" s="277"/>
      <c r="BW1261" s="276"/>
      <c r="BX1261" s="277"/>
      <c r="BY1261" s="276"/>
      <c r="BZ1261" s="276"/>
      <c r="CA1261" s="277"/>
      <c r="CB1261" s="276"/>
      <c r="CC1261" s="276"/>
      <c r="CD1261" s="276"/>
      <c r="CE1261" s="276"/>
      <c r="CF1261" s="276"/>
      <c r="CG1261" s="276"/>
      <c r="CH1261" s="276"/>
      <c r="CI1261" s="277"/>
      <c r="CJ1261" s="276"/>
      <c r="CK1261" s="277"/>
      <c r="CL1261" s="276"/>
      <c r="CM1261" s="277"/>
      <c r="CN1261" s="276"/>
      <c r="CO1261" s="277"/>
      <c r="CP1261" s="276"/>
      <c r="CQ1261" s="277"/>
      <c r="CR1261" s="276"/>
      <c r="CS1261" s="276"/>
      <c r="CT1261" s="277"/>
      <c r="CU1261" s="276"/>
      <c r="CV1261" s="276"/>
      <c r="CW1261" s="277"/>
      <c r="CX1261" s="276"/>
      <c r="CY1261" s="276"/>
      <c r="CZ1261" s="276"/>
      <c r="DA1261" s="276"/>
      <c r="DB1261" s="277"/>
      <c r="DC1261" s="276"/>
      <c r="DD1261" s="276"/>
      <c r="DE1261" s="277"/>
      <c r="DF1261" s="276"/>
      <c r="DG1261" s="276"/>
      <c r="DH1261" s="277"/>
      <c r="DI1261" s="276"/>
      <c r="DJ1261" s="276"/>
      <c r="DK1261" s="276"/>
      <c r="DL1261" s="276"/>
      <c r="DM1261" s="277"/>
      <c r="DN1261" s="276"/>
      <c r="DO1261" s="276"/>
      <c r="DP1261" s="277"/>
      <c r="DQ1261" s="276"/>
      <c r="DR1261" s="276"/>
      <c r="DS1261" s="276"/>
      <c r="DT1261" s="276"/>
      <c r="DU1261" s="276"/>
      <c r="DV1261" s="276"/>
      <c r="DW1261" s="276"/>
      <c r="DX1261" s="276"/>
      <c r="DY1261" s="276"/>
      <c r="DZ1261" s="276"/>
      <c r="EA1261" s="276"/>
      <c r="EB1261" s="276"/>
      <c r="EC1261" s="276"/>
      <c r="ED1261" s="276"/>
      <c r="EE1261" s="276"/>
      <c r="EF1261" s="276"/>
      <c r="EG1261" s="276"/>
      <c r="EH1261" s="276"/>
      <c r="EI1261" s="276"/>
      <c r="EJ1261" s="276"/>
      <c r="EK1261" s="276"/>
      <c r="EL1261" s="276"/>
      <c r="EM1261" s="276"/>
      <c r="EN1261" s="276"/>
      <c r="EO1261" s="276"/>
      <c r="EP1261" s="276"/>
      <c r="EQ1261" s="276"/>
      <c r="ER1261" s="276"/>
      <c r="ES1261" s="276"/>
      <c r="ET1261" s="276"/>
    </row>
    <row r="1262" spans="71:150" x14ac:dyDescent="0.25">
      <c r="BS1262" s="276"/>
      <c r="BT1262" s="277"/>
      <c r="BU1262" s="276"/>
      <c r="BV1262" s="277"/>
      <c r="BW1262" s="276"/>
      <c r="BX1262" s="277"/>
      <c r="BY1262" s="276"/>
      <c r="BZ1262" s="276"/>
      <c r="CA1262" s="277"/>
      <c r="CB1262" s="276"/>
      <c r="CC1262" s="276"/>
      <c r="CD1262" s="276"/>
      <c r="CE1262" s="276"/>
      <c r="CF1262" s="276"/>
      <c r="CG1262" s="276"/>
      <c r="CH1262" s="276"/>
      <c r="CI1262" s="277"/>
      <c r="CJ1262" s="276"/>
      <c r="CK1262" s="277"/>
      <c r="CL1262" s="276"/>
      <c r="CM1262" s="277"/>
      <c r="CN1262" s="276"/>
      <c r="CO1262" s="277"/>
      <c r="CP1262" s="276"/>
      <c r="CQ1262" s="277"/>
      <c r="CR1262" s="276"/>
      <c r="CS1262" s="276"/>
      <c r="CT1262" s="277"/>
      <c r="CU1262" s="276"/>
      <c r="CV1262" s="276"/>
      <c r="CW1262" s="277"/>
      <c r="CX1262" s="276"/>
      <c r="CY1262" s="276"/>
      <c r="CZ1262" s="276"/>
      <c r="DA1262" s="276"/>
      <c r="DB1262" s="277"/>
      <c r="DC1262" s="276"/>
      <c r="DD1262" s="276"/>
      <c r="DE1262" s="277"/>
      <c r="DF1262" s="276"/>
      <c r="DG1262" s="276"/>
      <c r="DH1262" s="277"/>
      <c r="DI1262" s="276"/>
      <c r="DJ1262" s="276"/>
      <c r="DK1262" s="276"/>
      <c r="DL1262" s="276"/>
      <c r="DM1262" s="277"/>
      <c r="DN1262" s="276"/>
      <c r="DO1262" s="276"/>
      <c r="DP1262" s="277"/>
      <c r="DQ1262" s="276"/>
      <c r="DR1262" s="276"/>
      <c r="DS1262" s="276"/>
      <c r="DT1262" s="276"/>
      <c r="DU1262" s="276"/>
      <c r="DV1262" s="276"/>
      <c r="DW1262" s="276"/>
      <c r="DX1262" s="276"/>
      <c r="DY1262" s="276"/>
      <c r="DZ1262" s="276"/>
      <c r="EA1262" s="276"/>
      <c r="EB1262" s="276"/>
      <c r="EC1262" s="276"/>
      <c r="ED1262" s="276"/>
      <c r="EE1262" s="276"/>
      <c r="EF1262" s="276"/>
      <c r="EG1262" s="276"/>
      <c r="EH1262" s="276"/>
      <c r="EI1262" s="276"/>
      <c r="EJ1262" s="276"/>
      <c r="EK1262" s="276"/>
      <c r="EL1262" s="276"/>
      <c r="EM1262" s="276"/>
      <c r="EN1262" s="276"/>
      <c r="EO1262" s="276"/>
      <c r="EP1262" s="276"/>
      <c r="EQ1262" s="276"/>
      <c r="ER1262" s="276"/>
      <c r="ES1262" s="276"/>
      <c r="ET1262" s="276"/>
    </row>
    <row r="1263" spans="71:150" x14ac:dyDescent="0.25">
      <c r="BS1263" s="276"/>
      <c r="BT1263" s="277"/>
      <c r="BU1263" s="276"/>
      <c r="BV1263" s="277"/>
      <c r="BW1263" s="276"/>
      <c r="BX1263" s="277"/>
      <c r="BY1263" s="276"/>
      <c r="BZ1263" s="276"/>
      <c r="CA1263" s="277"/>
      <c r="CB1263" s="276"/>
      <c r="CC1263" s="276"/>
      <c r="CD1263" s="276"/>
      <c r="CE1263" s="276"/>
      <c r="CF1263" s="276"/>
      <c r="CG1263" s="276"/>
      <c r="CH1263" s="276"/>
      <c r="CI1263" s="277"/>
      <c r="CJ1263" s="276"/>
      <c r="CK1263" s="277"/>
      <c r="CL1263" s="276"/>
      <c r="CM1263" s="277"/>
      <c r="CN1263" s="276"/>
      <c r="CO1263" s="277"/>
      <c r="CP1263" s="276"/>
      <c r="CQ1263" s="277"/>
      <c r="CR1263" s="276"/>
      <c r="CS1263" s="276"/>
      <c r="CT1263" s="277"/>
      <c r="CU1263" s="276"/>
      <c r="CV1263" s="276"/>
      <c r="CW1263" s="277"/>
      <c r="CX1263" s="276"/>
      <c r="CY1263" s="276"/>
      <c r="CZ1263" s="276"/>
      <c r="DA1263" s="276"/>
      <c r="DB1263" s="277"/>
      <c r="DC1263" s="276"/>
      <c r="DD1263" s="276"/>
      <c r="DE1263" s="277"/>
      <c r="DF1263" s="276"/>
      <c r="DG1263" s="276"/>
      <c r="DH1263" s="277"/>
      <c r="DI1263" s="276"/>
      <c r="DJ1263" s="276"/>
      <c r="DK1263" s="276"/>
      <c r="DL1263" s="276"/>
      <c r="DM1263" s="277"/>
      <c r="DN1263" s="276"/>
      <c r="DO1263" s="276"/>
      <c r="DP1263" s="277"/>
      <c r="DQ1263" s="276"/>
      <c r="DR1263" s="276"/>
      <c r="DS1263" s="276"/>
      <c r="DT1263" s="276"/>
      <c r="DU1263" s="276"/>
      <c r="DV1263" s="276"/>
      <c r="DW1263" s="276"/>
      <c r="DX1263" s="276"/>
      <c r="DY1263" s="276"/>
      <c r="DZ1263" s="276"/>
      <c r="EA1263" s="276"/>
      <c r="EB1263" s="276"/>
      <c r="EC1263" s="276"/>
      <c r="ED1263" s="276"/>
      <c r="EE1263" s="276"/>
      <c r="EF1263" s="276"/>
      <c r="EG1263" s="276"/>
      <c r="EH1263" s="276"/>
      <c r="EI1263" s="276"/>
      <c r="EJ1263" s="276"/>
      <c r="EK1263" s="276"/>
      <c r="EL1263" s="276"/>
      <c r="EM1263" s="276"/>
      <c r="EN1263" s="276"/>
      <c r="EO1263" s="276"/>
      <c r="EP1263" s="276"/>
      <c r="EQ1263" s="276"/>
      <c r="ER1263" s="276"/>
      <c r="ES1263" s="276"/>
      <c r="ET1263" s="276"/>
    </row>
    <row r="1264" spans="71:150" x14ac:dyDescent="0.25">
      <c r="BS1264" s="276"/>
      <c r="BT1264" s="277"/>
      <c r="BU1264" s="276"/>
      <c r="BV1264" s="277"/>
      <c r="BW1264" s="276"/>
      <c r="BX1264" s="277"/>
      <c r="BY1264" s="276"/>
      <c r="BZ1264" s="276"/>
      <c r="CA1264" s="277"/>
      <c r="CB1264" s="276"/>
      <c r="CC1264" s="276"/>
      <c r="CD1264" s="276"/>
      <c r="CE1264" s="276"/>
      <c r="CF1264" s="276"/>
      <c r="CG1264" s="276"/>
      <c r="CH1264" s="276"/>
      <c r="CI1264" s="277"/>
      <c r="CJ1264" s="276"/>
      <c r="CK1264" s="277"/>
      <c r="CL1264" s="276"/>
      <c r="CM1264" s="277"/>
      <c r="CN1264" s="276"/>
      <c r="CO1264" s="277"/>
      <c r="CP1264" s="276"/>
      <c r="CQ1264" s="277"/>
      <c r="CR1264" s="276"/>
      <c r="CS1264" s="276"/>
      <c r="CT1264" s="277"/>
      <c r="CU1264" s="276"/>
      <c r="CV1264" s="276"/>
      <c r="CW1264" s="277"/>
      <c r="CX1264" s="276"/>
      <c r="CY1264" s="276"/>
      <c r="CZ1264" s="276"/>
      <c r="DA1264" s="276"/>
      <c r="DB1264" s="277"/>
      <c r="DC1264" s="276"/>
      <c r="DD1264" s="276"/>
      <c r="DE1264" s="277"/>
      <c r="DF1264" s="276"/>
      <c r="DG1264" s="276"/>
      <c r="DH1264" s="277"/>
      <c r="DI1264" s="276"/>
      <c r="DJ1264" s="276"/>
      <c r="DK1264" s="276"/>
      <c r="DL1264" s="276"/>
      <c r="DM1264" s="277"/>
      <c r="DN1264" s="276"/>
      <c r="DO1264" s="276"/>
      <c r="DP1264" s="277"/>
      <c r="DQ1264" s="276"/>
      <c r="DR1264" s="276"/>
      <c r="DS1264" s="276"/>
      <c r="DT1264" s="276"/>
      <c r="DU1264" s="276"/>
      <c r="DV1264" s="276"/>
      <c r="DW1264" s="276"/>
      <c r="DX1264" s="276"/>
      <c r="DY1264" s="276"/>
      <c r="DZ1264" s="276"/>
      <c r="EA1264" s="276"/>
      <c r="EB1264" s="276"/>
      <c r="EC1264" s="276"/>
      <c r="ED1264" s="276"/>
      <c r="EE1264" s="276"/>
      <c r="EF1264" s="276"/>
      <c r="EG1264" s="276"/>
      <c r="EH1264" s="276"/>
      <c r="EI1264" s="276"/>
      <c r="EJ1264" s="276"/>
      <c r="EK1264" s="276"/>
      <c r="EL1264" s="276"/>
      <c r="EM1264" s="276"/>
      <c r="EN1264" s="276"/>
      <c r="EO1264" s="276"/>
      <c r="EP1264" s="276"/>
      <c r="EQ1264" s="276"/>
      <c r="ER1264" s="276"/>
      <c r="ES1264" s="276"/>
      <c r="ET1264" s="276"/>
    </row>
    <row r="1265" spans="71:150" x14ac:dyDescent="0.25">
      <c r="BS1265" s="276"/>
      <c r="BT1265" s="277"/>
      <c r="BU1265" s="276"/>
      <c r="BV1265" s="277"/>
      <c r="BW1265" s="276"/>
      <c r="BX1265" s="277"/>
      <c r="BY1265" s="276"/>
      <c r="BZ1265" s="276"/>
      <c r="CA1265" s="277"/>
      <c r="CB1265" s="276"/>
      <c r="CC1265" s="276"/>
      <c r="CD1265" s="276"/>
      <c r="CE1265" s="276"/>
      <c r="CF1265" s="276"/>
      <c r="CG1265" s="276"/>
      <c r="CH1265" s="276"/>
      <c r="CI1265" s="277"/>
      <c r="CJ1265" s="276"/>
      <c r="CK1265" s="277"/>
      <c r="CL1265" s="276"/>
      <c r="CM1265" s="277"/>
      <c r="CN1265" s="276"/>
      <c r="CO1265" s="277"/>
      <c r="CP1265" s="276"/>
      <c r="CQ1265" s="277"/>
      <c r="CR1265" s="276"/>
      <c r="CS1265" s="276"/>
      <c r="CT1265" s="277"/>
      <c r="CU1265" s="276"/>
      <c r="CV1265" s="276"/>
      <c r="CW1265" s="277"/>
      <c r="CX1265" s="276"/>
      <c r="CY1265" s="276"/>
      <c r="CZ1265" s="276"/>
      <c r="DA1265" s="276"/>
      <c r="DB1265" s="277"/>
      <c r="DC1265" s="276"/>
      <c r="DD1265" s="276"/>
      <c r="DE1265" s="277"/>
      <c r="DF1265" s="276"/>
      <c r="DG1265" s="276"/>
      <c r="DH1265" s="277"/>
      <c r="DI1265" s="276"/>
      <c r="DJ1265" s="276"/>
      <c r="DK1265" s="276"/>
      <c r="DL1265" s="276"/>
      <c r="DM1265" s="277"/>
      <c r="DN1265" s="276"/>
      <c r="DO1265" s="276"/>
      <c r="DP1265" s="277"/>
      <c r="DQ1265" s="276"/>
      <c r="DR1265" s="276"/>
      <c r="DS1265" s="276"/>
      <c r="DT1265" s="276"/>
      <c r="DU1265" s="276"/>
      <c r="DV1265" s="276"/>
      <c r="DW1265" s="276"/>
      <c r="DX1265" s="276"/>
      <c r="DY1265" s="276"/>
      <c r="DZ1265" s="276"/>
      <c r="EA1265" s="276"/>
      <c r="EB1265" s="276"/>
      <c r="EC1265" s="276"/>
      <c r="ED1265" s="276"/>
      <c r="EE1265" s="276"/>
      <c r="EF1265" s="276"/>
      <c r="EG1265" s="276"/>
      <c r="EH1265" s="276"/>
      <c r="EI1265" s="276"/>
      <c r="EJ1265" s="276"/>
      <c r="EK1265" s="276"/>
      <c r="EL1265" s="276"/>
      <c r="EM1265" s="276"/>
      <c r="EN1265" s="276"/>
      <c r="EO1265" s="276"/>
      <c r="EP1265" s="276"/>
      <c r="EQ1265" s="276"/>
      <c r="ER1265" s="276"/>
      <c r="ES1265" s="276"/>
      <c r="ET1265" s="276"/>
    </row>
    <row r="1266" spans="71:150" x14ac:dyDescent="0.25">
      <c r="BS1266" s="276"/>
      <c r="BT1266" s="277"/>
      <c r="BU1266" s="276"/>
      <c r="BV1266" s="277"/>
      <c r="BW1266" s="276"/>
      <c r="BX1266" s="277"/>
      <c r="BY1266" s="276"/>
      <c r="BZ1266" s="276"/>
      <c r="CA1266" s="277"/>
      <c r="CB1266" s="276"/>
      <c r="CC1266" s="276"/>
      <c r="CD1266" s="276"/>
      <c r="CE1266" s="276"/>
      <c r="CF1266" s="276"/>
      <c r="CG1266" s="276"/>
      <c r="CH1266" s="276"/>
      <c r="CI1266" s="277"/>
      <c r="CJ1266" s="276"/>
      <c r="CK1266" s="277"/>
      <c r="CL1266" s="276"/>
      <c r="CM1266" s="277"/>
      <c r="CN1266" s="276"/>
      <c r="CO1266" s="277"/>
      <c r="CP1266" s="276"/>
      <c r="CQ1266" s="277"/>
      <c r="CR1266" s="276"/>
      <c r="CS1266" s="276"/>
      <c r="CT1266" s="277"/>
      <c r="CU1266" s="276"/>
      <c r="CV1266" s="276"/>
      <c r="CW1266" s="277"/>
      <c r="CX1266" s="276"/>
      <c r="CY1266" s="276"/>
      <c r="CZ1266" s="276"/>
      <c r="DA1266" s="276"/>
      <c r="DB1266" s="277"/>
      <c r="DC1266" s="276"/>
      <c r="DD1266" s="276"/>
      <c r="DE1266" s="277"/>
      <c r="DF1266" s="276"/>
      <c r="DG1266" s="276"/>
      <c r="DH1266" s="277"/>
      <c r="DI1266" s="276"/>
      <c r="DJ1266" s="276"/>
      <c r="DK1266" s="276"/>
      <c r="DL1266" s="276"/>
      <c r="DM1266" s="277"/>
      <c r="DN1266" s="276"/>
      <c r="DO1266" s="276"/>
      <c r="DP1266" s="277"/>
      <c r="DQ1266" s="276"/>
      <c r="DR1266" s="276"/>
      <c r="DS1266" s="276"/>
      <c r="DT1266" s="276"/>
      <c r="DU1266" s="276"/>
      <c r="DV1266" s="276"/>
      <c r="DW1266" s="276"/>
      <c r="DX1266" s="276"/>
      <c r="DY1266" s="276"/>
      <c r="DZ1266" s="276"/>
      <c r="EA1266" s="276"/>
      <c r="EB1266" s="276"/>
      <c r="EC1266" s="276"/>
      <c r="ED1266" s="276"/>
      <c r="EE1266" s="276"/>
      <c r="EF1266" s="276"/>
      <c r="EG1266" s="276"/>
      <c r="EH1266" s="276"/>
      <c r="EI1266" s="276"/>
      <c r="EJ1266" s="276"/>
      <c r="EK1266" s="276"/>
      <c r="EL1266" s="276"/>
      <c r="EM1266" s="276"/>
      <c r="EN1266" s="276"/>
      <c r="EO1266" s="276"/>
      <c r="EP1266" s="276"/>
      <c r="EQ1266" s="276"/>
      <c r="ER1266" s="276"/>
      <c r="ES1266" s="276"/>
      <c r="ET1266" s="276"/>
    </row>
    <row r="1267" spans="71:150" x14ac:dyDescent="0.25">
      <c r="BS1267" s="276"/>
      <c r="BT1267" s="277"/>
      <c r="BU1267" s="276"/>
      <c r="BV1267" s="277"/>
      <c r="BW1267" s="276"/>
      <c r="BX1267" s="277"/>
      <c r="BY1267" s="276"/>
      <c r="BZ1267" s="276"/>
      <c r="CA1267" s="277"/>
      <c r="CB1267" s="276"/>
      <c r="CC1267" s="276"/>
      <c r="CD1267" s="276"/>
      <c r="CE1267" s="276"/>
      <c r="CF1267" s="276"/>
      <c r="CG1267" s="276"/>
      <c r="CH1267" s="276"/>
      <c r="CI1267" s="277"/>
      <c r="CJ1267" s="276"/>
      <c r="CK1267" s="277"/>
      <c r="CL1267" s="276"/>
      <c r="CM1267" s="277"/>
      <c r="CN1267" s="276"/>
      <c r="CO1267" s="277"/>
      <c r="CP1267" s="276"/>
      <c r="CQ1267" s="277"/>
      <c r="CR1267" s="276"/>
      <c r="CS1267" s="276"/>
      <c r="CT1267" s="277"/>
      <c r="CU1267" s="276"/>
      <c r="CV1267" s="276"/>
      <c r="CW1267" s="277"/>
      <c r="CX1267" s="276"/>
      <c r="CY1267" s="276"/>
      <c r="CZ1267" s="276"/>
      <c r="DA1267" s="276"/>
      <c r="DB1267" s="277"/>
      <c r="DC1267" s="276"/>
      <c r="DD1267" s="276"/>
      <c r="DE1267" s="277"/>
      <c r="DF1267" s="276"/>
      <c r="DG1267" s="276"/>
      <c r="DH1267" s="277"/>
      <c r="DI1267" s="276"/>
      <c r="DJ1267" s="276"/>
      <c r="DK1267" s="276"/>
      <c r="DL1267" s="276"/>
      <c r="DM1267" s="277"/>
      <c r="DN1267" s="276"/>
      <c r="DO1267" s="276"/>
      <c r="DP1267" s="277"/>
      <c r="DQ1267" s="276"/>
      <c r="DR1267" s="276"/>
      <c r="DS1267" s="276"/>
      <c r="DT1267" s="276"/>
      <c r="DU1267" s="276"/>
      <c r="DV1267" s="276"/>
      <c r="DW1267" s="276"/>
      <c r="DX1267" s="276"/>
      <c r="DY1267" s="276"/>
      <c r="DZ1267" s="276"/>
      <c r="EA1267" s="276"/>
      <c r="EB1267" s="276"/>
      <c r="EC1267" s="276"/>
      <c r="ED1267" s="276"/>
      <c r="EE1267" s="276"/>
      <c r="EF1267" s="276"/>
      <c r="EG1267" s="276"/>
      <c r="EH1267" s="276"/>
      <c r="EI1267" s="276"/>
      <c r="EJ1267" s="276"/>
      <c r="EK1267" s="276"/>
      <c r="EL1267" s="276"/>
      <c r="EM1267" s="276"/>
      <c r="EN1267" s="276"/>
      <c r="EO1267" s="276"/>
      <c r="EP1267" s="276"/>
      <c r="EQ1267" s="276"/>
      <c r="ER1267" s="276"/>
      <c r="ES1267" s="276"/>
      <c r="ET1267" s="276"/>
    </row>
    <row r="1268" spans="71:150" x14ac:dyDescent="0.25">
      <c r="BS1268" s="276"/>
      <c r="BT1268" s="277"/>
      <c r="BU1268" s="276"/>
      <c r="BV1268" s="277"/>
      <c r="BW1268" s="276"/>
      <c r="BX1268" s="277"/>
      <c r="BY1268" s="276"/>
      <c r="BZ1268" s="276"/>
      <c r="CA1268" s="277"/>
      <c r="CB1268" s="276"/>
      <c r="CC1268" s="276"/>
      <c r="CD1268" s="276"/>
      <c r="CE1268" s="276"/>
      <c r="CF1268" s="276"/>
      <c r="CG1268" s="276"/>
      <c r="CH1268" s="276"/>
      <c r="CI1268" s="277"/>
      <c r="CJ1268" s="276"/>
      <c r="CK1268" s="277"/>
      <c r="CL1268" s="276"/>
      <c r="CM1268" s="277"/>
      <c r="CN1268" s="276"/>
      <c r="CO1268" s="277"/>
      <c r="CP1268" s="276"/>
      <c r="CQ1268" s="277"/>
      <c r="CR1268" s="276"/>
      <c r="CS1268" s="276"/>
      <c r="CT1268" s="277"/>
      <c r="CU1268" s="276"/>
      <c r="CV1268" s="276"/>
      <c r="CW1268" s="277"/>
      <c r="CX1268" s="276"/>
      <c r="CY1268" s="276"/>
      <c r="CZ1268" s="276"/>
      <c r="DA1268" s="276"/>
      <c r="DB1268" s="277"/>
      <c r="DC1268" s="276"/>
      <c r="DD1268" s="276"/>
      <c r="DE1268" s="277"/>
      <c r="DF1268" s="276"/>
      <c r="DG1268" s="276"/>
      <c r="DH1268" s="277"/>
      <c r="DI1268" s="276"/>
      <c r="DJ1268" s="276"/>
      <c r="DK1268" s="276"/>
      <c r="DL1268" s="276"/>
      <c r="DM1268" s="277"/>
      <c r="DN1268" s="276"/>
      <c r="DO1268" s="276"/>
      <c r="DP1268" s="277"/>
      <c r="DQ1268" s="276"/>
      <c r="DR1268" s="276"/>
      <c r="DS1268" s="276"/>
      <c r="DT1268" s="276"/>
      <c r="DU1268" s="276"/>
      <c r="DV1268" s="276"/>
      <c r="DW1268" s="276"/>
      <c r="DX1268" s="276"/>
      <c r="DY1268" s="276"/>
      <c r="DZ1268" s="276"/>
      <c r="EA1268" s="276"/>
      <c r="EB1268" s="276"/>
      <c r="EC1268" s="276"/>
      <c r="ED1268" s="276"/>
      <c r="EE1268" s="276"/>
      <c r="EF1268" s="276"/>
      <c r="EG1268" s="276"/>
      <c r="EH1268" s="276"/>
      <c r="EI1268" s="276"/>
      <c r="EJ1268" s="276"/>
      <c r="EK1268" s="276"/>
      <c r="EL1268" s="276"/>
      <c r="EM1268" s="276"/>
      <c r="EN1268" s="276"/>
      <c r="EO1268" s="276"/>
      <c r="EP1268" s="276"/>
      <c r="EQ1268" s="276"/>
      <c r="ER1268" s="276"/>
      <c r="ES1268" s="276"/>
      <c r="ET1268" s="276"/>
    </row>
  </sheetData>
  <mergeCells count="52">
    <mergeCell ref="DV1:DW1"/>
    <mergeCell ref="DV3:DW3"/>
    <mergeCell ref="EG1:EH1"/>
    <mergeCell ref="EG3:EH3"/>
    <mergeCell ref="DX3:DZ3"/>
    <mergeCell ref="EA3:EC3"/>
    <mergeCell ref="ED3:EF3"/>
    <mergeCell ref="DM3:DO3"/>
    <mergeCell ref="DS3:DU3"/>
    <mergeCell ref="CZ1:DA1"/>
    <mergeCell ref="CZ3:DA3"/>
    <mergeCell ref="BV3:BW3"/>
    <mergeCell ref="BX3:BZ3"/>
    <mergeCell ref="CA3:CC3"/>
    <mergeCell ref="CO3:CP3"/>
    <mergeCell ref="DK1:DL1"/>
    <mergeCell ref="DK3:DL3"/>
    <mergeCell ref="DB3:DD3"/>
    <mergeCell ref="DE3:DG3"/>
    <mergeCell ref="DH3:DJ3"/>
    <mergeCell ref="CG3:CH3"/>
    <mergeCell ref="CD3:CF3"/>
    <mergeCell ref="BM38:BP38"/>
    <mergeCell ref="BQ38:BT38"/>
    <mergeCell ref="BM3:BO3"/>
    <mergeCell ref="BP3:BR3"/>
    <mergeCell ref="AN38:AQ38"/>
    <mergeCell ref="AR38:AU38"/>
    <mergeCell ref="AV38:AY38"/>
    <mergeCell ref="BC38:BD38"/>
    <mergeCell ref="BE38:BH38"/>
    <mergeCell ref="BB3:BD3"/>
    <mergeCell ref="BE3:BG3"/>
    <mergeCell ref="BH3:BJ3"/>
    <mergeCell ref="BI38:BL38"/>
    <mergeCell ref="BK3:BL3"/>
    <mergeCell ref="AJ38:AM38"/>
    <mergeCell ref="B38:AI38"/>
    <mergeCell ref="CG1:CH1"/>
    <mergeCell ref="AW1:AY1"/>
    <mergeCell ref="AW3:AY3"/>
    <mergeCell ref="AO3:AP3"/>
    <mergeCell ref="BV1:BW1"/>
    <mergeCell ref="AZ1:BA1"/>
    <mergeCell ref="AZ3:BA3"/>
    <mergeCell ref="AO1:AP1"/>
    <mergeCell ref="AQ1:AS1"/>
    <mergeCell ref="AQ3:AS3"/>
    <mergeCell ref="AT1:AV1"/>
    <mergeCell ref="AT3:AV3"/>
    <mergeCell ref="BK1:BL1"/>
    <mergeCell ref="BS3:BU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E788A-8E1A-44A2-AF89-D705236E2516}">
  <dimension ref="A1:V64"/>
  <sheetViews>
    <sheetView topLeftCell="A55" zoomScale="118" zoomScaleNormal="118" workbookViewId="0">
      <selection activeCell="C47" sqref="C47"/>
    </sheetView>
  </sheetViews>
  <sheetFormatPr defaultRowHeight="15" x14ac:dyDescent="0.25"/>
  <cols>
    <col min="1" max="1" width="14.42578125" customWidth="1"/>
    <col min="2" max="2" width="21.42578125" customWidth="1"/>
    <col min="3" max="3" width="16.5703125" customWidth="1"/>
    <col min="4" max="4" width="15.5703125" customWidth="1"/>
    <col min="5" max="5" width="17.85546875" customWidth="1"/>
    <col min="6" max="6" width="18.42578125" customWidth="1"/>
    <col min="7" max="7" width="15.140625" customWidth="1"/>
    <col min="8" max="8" width="17.28515625" customWidth="1"/>
    <col min="9" max="9" width="19.42578125" customWidth="1"/>
    <col min="10" max="11" width="13.85546875" customWidth="1"/>
    <col min="12" max="12" width="15.5703125" customWidth="1"/>
    <col min="13" max="13" width="19.140625" customWidth="1"/>
    <col min="14" max="14" width="15.5703125" customWidth="1"/>
    <col min="15" max="15" width="16.28515625" customWidth="1"/>
    <col min="16" max="16" width="17.42578125" customWidth="1"/>
    <col min="17" max="17" width="14.42578125" customWidth="1"/>
    <col min="18" max="18" width="19.42578125" customWidth="1"/>
    <col min="19" max="19" width="16.28515625" customWidth="1"/>
    <col min="20" max="20" width="18" customWidth="1"/>
    <col min="21" max="21" width="18.5703125" customWidth="1"/>
  </cols>
  <sheetData>
    <row r="1" spans="1:22" ht="87" customHeight="1" x14ac:dyDescent="0.25">
      <c r="A1" s="202" t="s">
        <v>23</v>
      </c>
      <c r="B1" s="203" t="s">
        <v>1739</v>
      </c>
      <c r="C1" s="203" t="s">
        <v>1740</v>
      </c>
      <c r="D1" s="247" t="s">
        <v>1706</v>
      </c>
      <c r="E1" s="261" t="s">
        <v>1741</v>
      </c>
      <c r="F1" s="247" t="s">
        <v>1706</v>
      </c>
      <c r="G1" s="262" t="s">
        <v>1740</v>
      </c>
      <c r="H1" s="247" t="s">
        <v>1706</v>
      </c>
      <c r="I1" s="261" t="s">
        <v>1741</v>
      </c>
      <c r="J1" s="247" t="s">
        <v>1706</v>
      </c>
      <c r="K1" s="247"/>
      <c r="L1" s="261" t="s">
        <v>23</v>
      </c>
      <c r="M1" s="247" t="s">
        <v>1762</v>
      </c>
      <c r="N1" s="261" t="s">
        <v>1763</v>
      </c>
      <c r="O1" s="247" t="s">
        <v>1706</v>
      </c>
      <c r="P1" s="261" t="s">
        <v>1764</v>
      </c>
      <c r="Q1" s="247" t="s">
        <v>1706</v>
      </c>
      <c r="R1" s="261" t="s">
        <v>1763</v>
      </c>
      <c r="S1" s="247" t="s">
        <v>1706</v>
      </c>
      <c r="T1" s="261" t="s">
        <v>1764</v>
      </c>
      <c r="U1" s="247" t="s">
        <v>1706</v>
      </c>
      <c r="V1" s="99"/>
    </row>
    <row r="2" spans="1:22" ht="15.75" thickBot="1" x14ac:dyDescent="0.3">
      <c r="A2" s="248"/>
      <c r="B2" s="272" t="s">
        <v>1270</v>
      </c>
      <c r="C2" s="273" t="s">
        <v>1719</v>
      </c>
      <c r="D2" s="273"/>
      <c r="E2" s="274" t="s">
        <v>1721</v>
      </c>
      <c r="F2" s="273"/>
      <c r="G2" s="274" t="s">
        <v>1722</v>
      </c>
      <c r="H2" s="273"/>
      <c r="I2" s="274" t="s">
        <v>1723</v>
      </c>
      <c r="J2" s="273"/>
      <c r="K2" s="273"/>
      <c r="L2" s="274"/>
      <c r="M2" s="273" t="s">
        <v>1297</v>
      </c>
      <c r="N2" s="274" t="s">
        <v>1724</v>
      </c>
      <c r="O2" s="273"/>
      <c r="P2" s="274" t="s">
        <v>1725</v>
      </c>
      <c r="Q2" s="273"/>
      <c r="R2" s="274" t="s">
        <v>1726</v>
      </c>
      <c r="S2" s="273"/>
      <c r="T2" s="274" t="s">
        <v>1727</v>
      </c>
      <c r="U2" s="273"/>
      <c r="V2" s="99"/>
    </row>
    <row r="3" spans="1:22" x14ac:dyDescent="0.25">
      <c r="A3" s="205" t="s">
        <v>32</v>
      </c>
      <c r="B3" s="249">
        <v>61.166666666666664</v>
      </c>
      <c r="C3" s="275">
        <v>121.4</v>
      </c>
      <c r="D3" s="275">
        <v>0</v>
      </c>
      <c r="E3" s="393">
        <v>295.26666666666665</v>
      </c>
      <c r="F3" s="275">
        <v>0</v>
      </c>
      <c r="G3" s="393" t="s">
        <v>1746</v>
      </c>
      <c r="H3" s="275">
        <v>99.027247956403286</v>
      </c>
      <c r="I3" s="393">
        <v>85.333333333333329</v>
      </c>
      <c r="J3" s="275">
        <v>0</v>
      </c>
      <c r="K3" s="275"/>
      <c r="L3" s="393" t="s">
        <v>32</v>
      </c>
      <c r="M3" s="275">
        <v>3786.6666666666665</v>
      </c>
      <c r="N3" s="393">
        <v>980</v>
      </c>
      <c r="O3" s="275">
        <v>74.119718309859152</v>
      </c>
      <c r="P3" s="393">
        <v>2136.6666666666665</v>
      </c>
      <c r="Q3" s="275">
        <v>43.573943661971832</v>
      </c>
      <c r="R3" s="393">
        <v>124.60000000000001</v>
      </c>
      <c r="S3" s="275">
        <v>96.70950704225352</v>
      </c>
      <c r="T3" s="393">
        <v>746.66666666666663</v>
      </c>
      <c r="U3" s="275">
        <v>80.281690140845072</v>
      </c>
      <c r="V3" s="99"/>
    </row>
    <row r="4" spans="1:22" x14ac:dyDescent="0.25">
      <c r="A4" s="206" t="s">
        <v>45</v>
      </c>
      <c r="B4" s="249">
        <v>158</v>
      </c>
      <c r="C4" s="275">
        <v>701.66666666666663</v>
      </c>
      <c r="D4" s="275">
        <v>0</v>
      </c>
      <c r="E4" s="393">
        <v>382</v>
      </c>
      <c r="F4" s="275">
        <v>0</v>
      </c>
      <c r="G4" s="393" t="s">
        <v>1746</v>
      </c>
      <c r="H4" s="275">
        <v>99.62341772151899</v>
      </c>
      <c r="I4" s="393">
        <v>16.599999999999998</v>
      </c>
      <c r="J4" s="275">
        <v>89.493670886075947</v>
      </c>
      <c r="K4" s="275"/>
      <c r="L4" s="393" t="s">
        <v>45</v>
      </c>
      <c r="M4" s="275">
        <v>11553.333333333334</v>
      </c>
      <c r="N4" s="393">
        <v>11966.666666666666</v>
      </c>
      <c r="O4" s="275">
        <v>0</v>
      </c>
      <c r="P4" s="393">
        <v>6666.666666666667</v>
      </c>
      <c r="Q4" s="275">
        <v>42.296595499134447</v>
      </c>
      <c r="R4" s="393">
        <v>137.53333333333333</v>
      </c>
      <c r="S4" s="275">
        <v>98.809578765147151</v>
      </c>
      <c r="T4" s="393">
        <v>281.33333333333331</v>
      </c>
      <c r="U4" s="275">
        <v>97.564916330063468</v>
      </c>
      <c r="V4" s="112"/>
    </row>
    <row r="5" spans="1:22" x14ac:dyDescent="0.25">
      <c r="A5" s="205" t="s">
        <v>55</v>
      </c>
      <c r="B5" s="249">
        <v>877.66666666666663</v>
      </c>
      <c r="C5" s="275">
        <v>855.33333333333337</v>
      </c>
      <c r="D5" s="275">
        <v>2.5446259020129087</v>
      </c>
      <c r="E5" s="393">
        <v>1496.6666666666667</v>
      </c>
      <c r="F5" s="275">
        <v>0</v>
      </c>
      <c r="G5" s="393">
        <v>8.3933333333333326</v>
      </c>
      <c r="H5" s="275">
        <v>99.043676414736026</v>
      </c>
      <c r="I5" s="393">
        <v>13.066666666666668</v>
      </c>
      <c r="J5" s="275">
        <v>98.511203949867067</v>
      </c>
      <c r="K5" s="275"/>
      <c r="L5" s="393" t="s">
        <v>55</v>
      </c>
      <c r="M5" s="275">
        <v>31200</v>
      </c>
      <c r="N5" s="393">
        <v>31433.333333333332</v>
      </c>
      <c r="O5" s="275">
        <v>0</v>
      </c>
      <c r="P5" s="393">
        <v>13500</v>
      </c>
      <c r="Q5" s="275">
        <v>56.730769230769226</v>
      </c>
      <c r="R5" s="393">
        <v>469</v>
      </c>
      <c r="S5" s="275">
        <v>98.496794871794876</v>
      </c>
      <c r="T5" s="393">
        <v>115</v>
      </c>
      <c r="U5" s="275">
        <v>99.631410256410263</v>
      </c>
      <c r="V5" s="112"/>
    </row>
    <row r="6" spans="1:22" x14ac:dyDescent="0.25">
      <c r="A6" s="206" t="s">
        <v>64</v>
      </c>
      <c r="B6" s="249">
        <v>181.33333333333334</v>
      </c>
      <c r="C6" s="275">
        <v>258.66666666666669</v>
      </c>
      <c r="D6" s="275">
        <v>0</v>
      </c>
      <c r="E6" s="393">
        <v>308</v>
      </c>
      <c r="F6" s="275">
        <v>0</v>
      </c>
      <c r="G6" s="393" t="s">
        <v>1746</v>
      </c>
      <c r="H6" s="275">
        <v>99.671875</v>
      </c>
      <c r="I6" s="393">
        <v>19.2</v>
      </c>
      <c r="J6" s="275">
        <v>89.411764705882362</v>
      </c>
      <c r="K6" s="275"/>
      <c r="L6" s="393" t="s">
        <v>64</v>
      </c>
      <c r="M6" s="275">
        <v>6000</v>
      </c>
      <c r="N6" s="393">
        <v>4863.333333333333</v>
      </c>
      <c r="O6" s="275">
        <v>18.944444444444446</v>
      </c>
      <c r="P6" s="393">
        <v>1353.3333333333333</v>
      </c>
      <c r="Q6" s="275">
        <v>77.444444444444443</v>
      </c>
      <c r="R6" s="393">
        <v>133.20000000000002</v>
      </c>
      <c r="S6" s="275">
        <v>97.780000000000015</v>
      </c>
      <c r="T6" s="393">
        <v>10.393333333333333</v>
      </c>
      <c r="U6" s="275">
        <v>99.826777777777764</v>
      </c>
      <c r="V6" s="112"/>
    </row>
    <row r="7" spans="1:22" x14ac:dyDescent="0.25">
      <c r="A7" s="205" t="s">
        <v>72</v>
      </c>
      <c r="B7" s="249">
        <v>1193.3333333333333</v>
      </c>
      <c r="C7" s="275">
        <v>1623.3333333333333</v>
      </c>
      <c r="D7" s="275">
        <v>0</v>
      </c>
      <c r="E7" s="393">
        <v>3133.3333333333335</v>
      </c>
      <c r="F7" s="275">
        <v>0</v>
      </c>
      <c r="G7" s="393">
        <v>28.766666666666669</v>
      </c>
      <c r="H7" s="275">
        <v>97.58938547486035</v>
      </c>
      <c r="I7" s="393">
        <v>18.033333333333335</v>
      </c>
      <c r="J7" s="275">
        <v>98.488826815642469</v>
      </c>
      <c r="K7" s="275"/>
      <c r="L7" s="393" t="s">
        <v>72</v>
      </c>
      <c r="M7" s="275">
        <v>38966.666666666664</v>
      </c>
      <c r="N7" s="393">
        <v>38233.333333333336</v>
      </c>
      <c r="O7" s="275">
        <v>1.881950384944391</v>
      </c>
      <c r="P7" s="393">
        <v>6523.333333333333</v>
      </c>
      <c r="Q7" s="275">
        <v>83.259195893926432</v>
      </c>
      <c r="R7" s="393">
        <v>1280</v>
      </c>
      <c r="S7" s="275">
        <v>96.715141146278867</v>
      </c>
      <c r="T7" s="393">
        <v>56.033333333333331</v>
      </c>
      <c r="U7" s="275">
        <v>99.856201881950369</v>
      </c>
      <c r="V7" s="112"/>
    </row>
    <row r="8" spans="1:22" x14ac:dyDescent="0.25">
      <c r="A8" s="206" t="s">
        <v>78</v>
      </c>
      <c r="B8" s="249">
        <v>208</v>
      </c>
      <c r="C8" s="275">
        <v>227.33333333333334</v>
      </c>
      <c r="D8" s="275">
        <v>0</v>
      </c>
      <c r="E8" s="393">
        <v>165</v>
      </c>
      <c r="F8" s="275">
        <v>20.673076923076923</v>
      </c>
      <c r="G8" s="393" t="s">
        <v>1746</v>
      </c>
      <c r="H8" s="275">
        <v>99.713942307692307</v>
      </c>
      <c r="I8" s="393" t="s">
        <v>1743</v>
      </c>
      <c r="J8" s="275">
        <v>99.726762820512818</v>
      </c>
      <c r="K8" s="275"/>
      <c r="L8" s="393" t="s">
        <v>78</v>
      </c>
      <c r="M8" s="275">
        <v>458.33333333333331</v>
      </c>
      <c r="N8" s="393">
        <v>343.33333333333331</v>
      </c>
      <c r="O8" s="275">
        <v>25.090909090909083</v>
      </c>
      <c r="P8" s="393">
        <v>33.466666666666669</v>
      </c>
      <c r="Q8" s="275">
        <v>92.698181818181823</v>
      </c>
      <c r="R8" s="393">
        <v>25.866666666666664</v>
      </c>
      <c r="S8" s="275">
        <v>94.356363636363639</v>
      </c>
      <c r="T8" s="393" t="s">
        <v>1754</v>
      </c>
      <c r="U8" s="275">
        <v>99.87236363636363</v>
      </c>
      <c r="V8" s="112"/>
    </row>
    <row r="9" spans="1:22" x14ac:dyDescent="0.25">
      <c r="A9" s="205" t="s">
        <v>85</v>
      </c>
      <c r="B9" s="249">
        <v>607.66666666666663</v>
      </c>
      <c r="C9" s="275">
        <v>970.33333333333337</v>
      </c>
      <c r="D9" s="275">
        <v>0</v>
      </c>
      <c r="E9" s="393">
        <v>77.466666666666654</v>
      </c>
      <c r="F9" s="275">
        <v>87.251782775644543</v>
      </c>
      <c r="G9" s="393">
        <v>26.333333333333332</v>
      </c>
      <c r="H9" s="275">
        <v>95.666483817882622</v>
      </c>
      <c r="I9" s="393">
        <v>8.3966666666666665</v>
      </c>
      <c r="J9" s="275">
        <v>98.618211738891944</v>
      </c>
      <c r="K9" s="275"/>
      <c r="L9" s="393" t="s">
        <v>85</v>
      </c>
      <c r="M9" s="275">
        <v>257.66666666666669</v>
      </c>
      <c r="N9" s="393">
        <v>189.33333333333334</v>
      </c>
      <c r="O9" s="275">
        <v>26.520051746442437</v>
      </c>
      <c r="P9" s="393">
        <v>12.066666666666668</v>
      </c>
      <c r="Q9" s="275">
        <v>95.316946959896498</v>
      </c>
      <c r="R9" s="393">
        <v>24.833333333333332</v>
      </c>
      <c r="S9" s="275">
        <v>90.362225097024591</v>
      </c>
      <c r="T9" s="393" t="s">
        <v>1755</v>
      </c>
      <c r="U9" s="275">
        <v>99.886351875808529</v>
      </c>
      <c r="V9" s="112"/>
    </row>
    <row r="10" spans="1:22" x14ac:dyDescent="0.25">
      <c r="A10" s="206" t="s">
        <v>91</v>
      </c>
      <c r="B10" s="249">
        <v>155</v>
      </c>
      <c r="C10" s="275">
        <v>295.33333333333331</v>
      </c>
      <c r="D10" s="275">
        <v>0</v>
      </c>
      <c r="E10" s="393">
        <v>283.66666666666669</v>
      </c>
      <c r="F10" s="275">
        <v>0</v>
      </c>
      <c r="G10" s="393">
        <v>11.943333333333333</v>
      </c>
      <c r="H10" s="275">
        <v>92.294623655913995</v>
      </c>
      <c r="I10" s="393">
        <v>9.7133333333333329</v>
      </c>
      <c r="J10" s="275">
        <v>93.733333333333334</v>
      </c>
      <c r="K10" s="275"/>
      <c r="L10" s="393" t="s">
        <v>91</v>
      </c>
      <c r="M10" s="275">
        <v>15.200000000000001</v>
      </c>
      <c r="N10" s="393">
        <v>16</v>
      </c>
      <c r="O10" s="275">
        <v>0</v>
      </c>
      <c r="P10" s="393" t="s">
        <v>1749</v>
      </c>
      <c r="Q10" s="275">
        <v>98.009868421052644</v>
      </c>
      <c r="R10" s="393" t="s">
        <v>1752</v>
      </c>
      <c r="S10" s="275">
        <v>98.030701754385959</v>
      </c>
      <c r="T10" s="393" t="s">
        <v>1755</v>
      </c>
      <c r="U10" s="275">
        <v>98.073464912280713</v>
      </c>
      <c r="V10" s="112"/>
    </row>
    <row r="11" spans="1:22" x14ac:dyDescent="0.25">
      <c r="A11" s="205" t="s">
        <v>98</v>
      </c>
      <c r="B11" s="249">
        <v>26.166666666666668</v>
      </c>
      <c r="C11" s="275">
        <v>107.23333333333333</v>
      </c>
      <c r="D11" s="275">
        <v>0</v>
      </c>
      <c r="E11" s="393">
        <v>267.33333333333331</v>
      </c>
      <c r="F11" s="275">
        <v>0</v>
      </c>
      <c r="G11" s="393">
        <v>7.6850000000000005</v>
      </c>
      <c r="H11" s="275">
        <v>70.630573248407643</v>
      </c>
      <c r="I11" s="393">
        <v>7.9249999999999998</v>
      </c>
      <c r="J11" s="275">
        <v>69.713375796178354</v>
      </c>
      <c r="K11" s="275"/>
      <c r="L11" s="393" t="s">
        <v>98</v>
      </c>
      <c r="M11" s="275">
        <v>13.233333333333334</v>
      </c>
      <c r="N11" s="393">
        <v>30.066666666666663</v>
      </c>
      <c r="O11" s="275">
        <v>0</v>
      </c>
      <c r="P11" s="393" t="s">
        <v>1749</v>
      </c>
      <c r="Q11" s="275">
        <v>97.714105793450884</v>
      </c>
      <c r="R11" s="393">
        <v>8.5850000000000009</v>
      </c>
      <c r="S11" s="275">
        <v>35.125944584382871</v>
      </c>
      <c r="T11" s="393" t="s">
        <v>1755</v>
      </c>
      <c r="U11" s="275">
        <v>97.787153652392945</v>
      </c>
      <c r="V11" s="112"/>
    </row>
    <row r="12" spans="1:22" x14ac:dyDescent="0.25">
      <c r="A12" s="206" t="s">
        <v>104</v>
      </c>
      <c r="B12" s="249">
        <v>6.14</v>
      </c>
      <c r="C12" s="275">
        <v>53</v>
      </c>
      <c r="D12" s="275">
        <v>0</v>
      </c>
      <c r="E12" s="393">
        <v>41.75</v>
      </c>
      <c r="F12" s="275">
        <v>0</v>
      </c>
      <c r="G12" s="393" t="s">
        <v>1747</v>
      </c>
      <c r="H12" s="275">
        <v>95.15</v>
      </c>
      <c r="I12" s="393" t="s">
        <v>1744</v>
      </c>
      <c r="J12" s="275">
        <v>95.371878393051034</v>
      </c>
      <c r="K12" s="275"/>
      <c r="L12" s="393" t="s">
        <v>104</v>
      </c>
      <c r="M12" s="275" t="s">
        <v>1749</v>
      </c>
      <c r="N12" s="393">
        <v>12.273333333333333</v>
      </c>
      <c r="O12" s="275">
        <v>0</v>
      </c>
      <c r="P12" s="393" t="s">
        <v>1749</v>
      </c>
      <c r="Q12" s="275">
        <v>0</v>
      </c>
      <c r="R12" s="393" t="s">
        <v>1752</v>
      </c>
      <c r="S12" s="275">
        <v>1.046831955922866</v>
      </c>
      <c r="T12" s="393" t="s">
        <v>1755</v>
      </c>
      <c r="U12" s="275">
        <v>3.1955922865013804</v>
      </c>
      <c r="V12" s="112"/>
    </row>
    <row r="13" spans="1:22" x14ac:dyDescent="0.25">
      <c r="A13" s="205" t="s">
        <v>110</v>
      </c>
      <c r="B13" s="249" t="s">
        <v>1742</v>
      </c>
      <c r="C13" s="275">
        <v>11.5</v>
      </c>
      <c r="D13" s="275">
        <v>0</v>
      </c>
      <c r="E13" s="393">
        <v>15.4</v>
      </c>
      <c r="F13" s="275">
        <v>0</v>
      </c>
      <c r="G13" s="393" t="s">
        <v>1748</v>
      </c>
      <c r="H13" s="275">
        <v>0</v>
      </c>
      <c r="I13" s="393" t="s">
        <v>1742</v>
      </c>
      <c r="J13" s="275">
        <v>0.29239766081870072</v>
      </c>
      <c r="K13" s="275"/>
      <c r="L13" s="393" t="s">
        <v>110</v>
      </c>
      <c r="M13" s="275" t="s">
        <v>1750</v>
      </c>
      <c r="N13" s="393">
        <v>7.4500000000000011</v>
      </c>
      <c r="O13" s="275">
        <v>0</v>
      </c>
      <c r="P13" s="393" t="s">
        <v>1750</v>
      </c>
      <c r="Q13" s="275">
        <v>0</v>
      </c>
      <c r="R13" s="393" t="s">
        <v>1753</v>
      </c>
      <c r="S13" s="275">
        <v>1.1019283746556481</v>
      </c>
      <c r="T13" s="393" t="s">
        <v>1756</v>
      </c>
      <c r="U13" s="275">
        <v>3.0303030303030272</v>
      </c>
      <c r="V13" s="112"/>
    </row>
    <row r="14" spans="1:22" x14ac:dyDescent="0.25">
      <c r="A14" s="206" t="s">
        <v>118</v>
      </c>
      <c r="B14" s="249">
        <v>98.8</v>
      </c>
      <c r="C14" s="249">
        <v>857.33333333333337</v>
      </c>
      <c r="D14" s="249">
        <v>0</v>
      </c>
      <c r="E14" s="408" t="s">
        <v>1745</v>
      </c>
      <c r="F14" s="275">
        <v>99.397773279352236</v>
      </c>
      <c r="G14" s="393" t="s">
        <v>1746</v>
      </c>
      <c r="H14" s="275">
        <v>99.397773279352236</v>
      </c>
      <c r="I14" s="393" t="s">
        <v>1743</v>
      </c>
      <c r="J14" s="275">
        <v>99.42476383265857</v>
      </c>
      <c r="K14" s="275"/>
      <c r="L14" s="393" t="s">
        <v>118</v>
      </c>
      <c r="M14" s="275">
        <v>15.166666666666666</v>
      </c>
      <c r="N14" s="393">
        <v>13.4</v>
      </c>
      <c r="O14" s="275">
        <v>11.648351648351644</v>
      </c>
      <c r="P14" s="393" t="s">
        <v>1751</v>
      </c>
      <c r="Q14" s="275">
        <v>96.010989010988993</v>
      </c>
      <c r="R14" s="393" t="s">
        <v>1745</v>
      </c>
      <c r="S14" s="275">
        <v>96.054945054945051</v>
      </c>
      <c r="T14" s="393" t="s">
        <v>1754</v>
      </c>
      <c r="U14" s="275">
        <v>96.142857142857153</v>
      </c>
      <c r="V14" s="112"/>
    </row>
    <row r="15" spans="1:22" x14ac:dyDescent="0.25">
      <c r="A15" s="205" t="s">
        <v>124</v>
      </c>
      <c r="B15" s="249" t="s">
        <v>1743</v>
      </c>
      <c r="C15" s="275">
        <v>34.06666666666667</v>
      </c>
      <c r="D15" s="275">
        <v>0</v>
      </c>
      <c r="E15" s="393">
        <v>10.45</v>
      </c>
      <c r="F15" s="275">
        <v>0</v>
      </c>
      <c r="G15" s="393" t="s">
        <v>1746</v>
      </c>
      <c r="H15" s="275">
        <v>0</v>
      </c>
      <c r="I15" s="393" t="s">
        <v>1743</v>
      </c>
      <c r="J15" s="275">
        <v>-1.2878587085651816E-14</v>
      </c>
      <c r="K15" s="275"/>
      <c r="L15" s="393" t="s">
        <v>124</v>
      </c>
      <c r="M15" s="275">
        <v>9.09</v>
      </c>
      <c r="N15" s="393">
        <v>12.333333333333334</v>
      </c>
      <c r="O15" s="275">
        <v>0</v>
      </c>
      <c r="P15" s="393" t="s">
        <v>1751</v>
      </c>
      <c r="Q15" s="275">
        <v>93.34433443344335</v>
      </c>
      <c r="R15" s="393" t="s">
        <v>1745</v>
      </c>
      <c r="S15" s="275">
        <v>93.417675100843425</v>
      </c>
      <c r="T15" s="393" t="s">
        <v>1754</v>
      </c>
      <c r="U15" s="275">
        <v>93.564356435643575</v>
      </c>
      <c r="V15" s="112"/>
    </row>
    <row r="16" spans="1:22" x14ac:dyDescent="0.25">
      <c r="A16" s="206" t="s">
        <v>129</v>
      </c>
      <c r="B16" s="249">
        <v>5320</v>
      </c>
      <c r="C16" s="275">
        <v>23400</v>
      </c>
      <c r="D16" s="275">
        <v>0</v>
      </c>
      <c r="E16" s="393">
        <v>2830</v>
      </c>
      <c r="F16" s="275">
        <v>46.804511278195491</v>
      </c>
      <c r="G16" s="393">
        <v>452</v>
      </c>
      <c r="H16" s="275">
        <v>91.503759398496243</v>
      </c>
      <c r="I16" s="393">
        <v>128.56666666666666</v>
      </c>
      <c r="J16" s="275">
        <v>97.583333333333329</v>
      </c>
      <c r="K16" s="275"/>
      <c r="L16" s="393" t="s">
        <v>129</v>
      </c>
      <c r="M16" s="275">
        <v>23633.333333333332</v>
      </c>
      <c r="N16" s="393">
        <v>18166.666666666668</v>
      </c>
      <c r="O16" s="275">
        <v>23.131170662905493</v>
      </c>
      <c r="P16" s="393">
        <v>2300</v>
      </c>
      <c r="Q16" s="275">
        <v>90.267983074753189</v>
      </c>
      <c r="R16" s="393">
        <v>1296.6666666666667</v>
      </c>
      <c r="S16" s="275">
        <v>94.513399153737666</v>
      </c>
      <c r="T16" s="393">
        <v>144.66666666666666</v>
      </c>
      <c r="U16" s="275">
        <v>99.387870239774315</v>
      </c>
      <c r="V16" s="112"/>
    </row>
    <row r="17" spans="1:22" x14ac:dyDescent="0.25">
      <c r="A17" s="205" t="s">
        <v>139</v>
      </c>
      <c r="B17" s="249" t="s">
        <v>1744</v>
      </c>
      <c r="C17" s="275">
        <v>12.340000000000002</v>
      </c>
      <c r="D17" s="275">
        <v>0</v>
      </c>
      <c r="E17" s="393">
        <v>26.599999999999998</v>
      </c>
      <c r="F17" s="275">
        <v>0</v>
      </c>
      <c r="G17" s="393" t="s">
        <v>1747</v>
      </c>
      <c r="H17" s="275">
        <v>0</v>
      </c>
      <c r="I17" s="393" t="s">
        <v>1744</v>
      </c>
      <c r="J17" s="275">
        <v>0.17564402810305113</v>
      </c>
      <c r="K17" s="275"/>
      <c r="L17" s="393" t="s">
        <v>139</v>
      </c>
      <c r="M17" s="275">
        <v>6660</v>
      </c>
      <c r="N17" s="393">
        <v>6980</v>
      </c>
      <c r="O17" s="275">
        <v>0</v>
      </c>
      <c r="P17" s="393">
        <v>3560</v>
      </c>
      <c r="Q17" s="275">
        <v>46.546546546546544</v>
      </c>
      <c r="R17" s="393">
        <v>89.333333333333329</v>
      </c>
      <c r="S17" s="275">
        <v>98.658658658658666</v>
      </c>
      <c r="T17" s="393">
        <v>26.2</v>
      </c>
      <c r="U17" s="275">
        <v>99.60660660660659</v>
      </c>
      <c r="V17" s="112"/>
    </row>
    <row r="18" spans="1:22" x14ac:dyDescent="0.25">
      <c r="A18" s="206" t="s">
        <v>144</v>
      </c>
      <c r="B18" s="249">
        <v>39.9</v>
      </c>
      <c r="C18" s="275">
        <v>14.133333333333333</v>
      </c>
      <c r="D18" s="275">
        <v>64.578111946532999</v>
      </c>
      <c r="E18" s="393">
        <v>31</v>
      </c>
      <c r="F18" s="275">
        <v>22.305764411027571</v>
      </c>
      <c r="G18" s="393" t="s">
        <v>1746</v>
      </c>
      <c r="H18" s="275">
        <v>98.508771929824562</v>
      </c>
      <c r="I18" s="393" t="s">
        <v>1743</v>
      </c>
      <c r="J18" s="275">
        <v>98.575605680868833</v>
      </c>
      <c r="K18" s="275"/>
      <c r="L18" s="393" t="s">
        <v>144</v>
      </c>
      <c r="M18" s="275">
        <v>16233.333333333334</v>
      </c>
      <c r="N18" s="393">
        <v>11533.333333333334</v>
      </c>
      <c r="O18" s="275">
        <v>28.952772073921977</v>
      </c>
      <c r="P18" s="393">
        <v>3300</v>
      </c>
      <c r="Q18" s="275">
        <v>79.671457905544159</v>
      </c>
      <c r="R18" s="393">
        <v>274.66666666666669</v>
      </c>
      <c r="S18" s="275">
        <v>98.308008213552355</v>
      </c>
      <c r="T18" s="393">
        <v>13.166666666666666</v>
      </c>
      <c r="U18" s="275">
        <v>99.918891170431223</v>
      </c>
      <c r="V18" s="112"/>
    </row>
    <row r="19" spans="1:22" x14ac:dyDescent="0.25">
      <c r="A19" s="205" t="s">
        <v>150</v>
      </c>
      <c r="B19" s="249">
        <v>1626.6666666666667</v>
      </c>
      <c r="C19" s="275">
        <v>1203.3333333333333</v>
      </c>
      <c r="D19" s="275">
        <v>26.02459016393443</v>
      </c>
      <c r="E19" s="393">
        <v>674.66666666666663</v>
      </c>
      <c r="F19" s="275">
        <v>58.524590163934427</v>
      </c>
      <c r="G19" s="393">
        <v>22.766666666666666</v>
      </c>
      <c r="H19" s="275">
        <v>98.600409836065566</v>
      </c>
      <c r="I19" s="393">
        <v>7.02</v>
      </c>
      <c r="J19" s="275">
        <v>99.568442622950812</v>
      </c>
      <c r="K19" s="275"/>
      <c r="L19" s="393" t="s">
        <v>150</v>
      </c>
      <c r="M19" s="275">
        <v>90466.666666666672</v>
      </c>
      <c r="N19" s="393">
        <v>85833.333333333328</v>
      </c>
      <c r="O19" s="275">
        <v>5.1215917464996368</v>
      </c>
      <c r="P19" s="393">
        <v>15333.333333333334</v>
      </c>
      <c r="Q19" s="275">
        <v>83.050847457627114</v>
      </c>
      <c r="R19" s="393">
        <v>2750</v>
      </c>
      <c r="S19" s="275">
        <v>96.960206337509206</v>
      </c>
      <c r="T19" s="393">
        <v>83.86666666666666</v>
      </c>
      <c r="U19" s="275">
        <v>99.907295504789985</v>
      </c>
      <c r="V19" s="112"/>
    </row>
    <row r="20" spans="1:22" x14ac:dyDescent="0.25">
      <c r="A20" s="206" t="s">
        <v>159</v>
      </c>
      <c r="B20" s="249">
        <v>65.466666666666683</v>
      </c>
      <c r="C20" s="275">
        <v>58.866666666666674</v>
      </c>
      <c r="D20" s="275">
        <v>10.081466395112043</v>
      </c>
      <c r="E20" s="393">
        <v>8.3166666666666664</v>
      </c>
      <c r="F20" s="275">
        <v>87.296334012219972</v>
      </c>
      <c r="G20" s="393" t="s">
        <v>1748</v>
      </c>
      <c r="H20" s="275">
        <v>98.182281059063143</v>
      </c>
      <c r="I20" s="393" t="s">
        <v>1742</v>
      </c>
      <c r="J20" s="275">
        <v>98.263747454175146</v>
      </c>
      <c r="K20" s="275"/>
      <c r="L20" s="393" t="s">
        <v>159</v>
      </c>
      <c r="M20" s="275">
        <v>7876.666666666667</v>
      </c>
      <c r="N20" s="393">
        <v>4236.666666666667</v>
      </c>
      <c r="O20" s="275">
        <v>46.212441811256873</v>
      </c>
      <c r="P20" s="393">
        <v>494.66666666666669</v>
      </c>
      <c r="Q20" s="275">
        <v>93.719847651290749</v>
      </c>
      <c r="R20" s="393">
        <v>307</v>
      </c>
      <c r="S20" s="275">
        <v>96.102412187896746</v>
      </c>
      <c r="T20" s="393">
        <v>6.3</v>
      </c>
      <c r="U20" s="275">
        <v>99.920016927634364</v>
      </c>
      <c r="V20" s="112"/>
    </row>
    <row r="21" spans="1:22" x14ac:dyDescent="0.25">
      <c r="A21" s="205" t="s">
        <v>165</v>
      </c>
      <c r="B21" s="249">
        <v>44133.333333333336</v>
      </c>
      <c r="C21" s="275">
        <v>53666.666666666664</v>
      </c>
      <c r="D21" s="275">
        <v>0</v>
      </c>
      <c r="E21" s="393">
        <v>4623.333333333333</v>
      </c>
      <c r="F21" s="275">
        <v>89.524169184290031</v>
      </c>
      <c r="G21" s="393">
        <v>1700</v>
      </c>
      <c r="H21" s="275">
        <v>96.148036253776425</v>
      </c>
      <c r="I21" s="393">
        <v>302.66666666666669</v>
      </c>
      <c r="J21" s="275">
        <v>99.314199395770387</v>
      </c>
      <c r="K21" s="275"/>
      <c r="L21" s="393" t="s">
        <v>165</v>
      </c>
      <c r="M21" s="275">
        <v>369666.66666666669</v>
      </c>
      <c r="N21" s="393">
        <v>257000</v>
      </c>
      <c r="O21" s="275">
        <v>30.477908025247974</v>
      </c>
      <c r="P21" s="393">
        <v>22300</v>
      </c>
      <c r="Q21" s="275">
        <v>93.967538322813354</v>
      </c>
      <c r="R21" s="393">
        <v>39800</v>
      </c>
      <c r="S21" s="275">
        <v>89.233543733092873</v>
      </c>
      <c r="T21" s="393">
        <v>1336.6666666666667</v>
      </c>
      <c r="U21" s="275">
        <v>99.638412984670879</v>
      </c>
      <c r="V21" s="112"/>
    </row>
    <row r="22" spans="1:22" x14ac:dyDescent="0.25">
      <c r="A22" s="206" t="s">
        <v>177</v>
      </c>
      <c r="B22" s="249">
        <v>1530</v>
      </c>
      <c r="C22" s="275">
        <v>2516.6666666666665</v>
      </c>
      <c r="D22" s="275">
        <v>0</v>
      </c>
      <c r="E22" s="393">
        <v>103.39999999999999</v>
      </c>
      <c r="F22" s="275">
        <v>93.24183006535948</v>
      </c>
      <c r="G22" s="393">
        <v>53.833333333333336</v>
      </c>
      <c r="H22" s="275">
        <v>96.481481481481481</v>
      </c>
      <c r="I22" s="393">
        <v>23.900000000000002</v>
      </c>
      <c r="J22" s="275">
        <v>98.437908496732021</v>
      </c>
      <c r="K22" s="275"/>
      <c r="L22" s="393" t="s">
        <v>177</v>
      </c>
      <c r="M22" s="275">
        <v>623.66666666666663</v>
      </c>
      <c r="N22" s="393">
        <v>274</v>
      </c>
      <c r="O22" s="275">
        <v>56.066274719401385</v>
      </c>
      <c r="P22" s="393">
        <v>10.719999999999999</v>
      </c>
      <c r="Q22" s="275">
        <v>98.281133083912366</v>
      </c>
      <c r="R22" s="393">
        <v>70.86666666666666</v>
      </c>
      <c r="S22" s="275">
        <v>88.637092463923025</v>
      </c>
      <c r="T22" s="393" t="s">
        <v>1754</v>
      </c>
      <c r="U22" s="275">
        <v>99.906199893105281</v>
      </c>
      <c r="V22" s="112"/>
    </row>
    <row r="23" spans="1:22" x14ac:dyDescent="0.25">
      <c r="A23" s="205" t="s">
        <v>183</v>
      </c>
      <c r="B23" s="249">
        <v>1330</v>
      </c>
      <c r="C23" s="275">
        <v>2423.3333333333335</v>
      </c>
      <c r="D23" s="275">
        <v>0</v>
      </c>
      <c r="E23" s="393">
        <v>197.03333333333333</v>
      </c>
      <c r="F23" s="275">
        <v>85.185463659147871</v>
      </c>
      <c r="G23" s="393">
        <v>110.93333333333334</v>
      </c>
      <c r="H23" s="275">
        <v>91.659147869674186</v>
      </c>
      <c r="I23" s="393">
        <v>70.933333333333337</v>
      </c>
      <c r="J23" s="275">
        <v>94.666666666666671</v>
      </c>
      <c r="K23" s="275"/>
      <c r="L23" s="393" t="s">
        <v>183</v>
      </c>
      <c r="M23" s="275">
        <v>539.66666666666663</v>
      </c>
      <c r="N23" s="393">
        <v>347.33333333333331</v>
      </c>
      <c r="O23" s="275">
        <v>35.639283508338472</v>
      </c>
      <c r="P23" s="393">
        <v>8.91</v>
      </c>
      <c r="Q23" s="275">
        <v>98.348980852377991</v>
      </c>
      <c r="R23" s="393">
        <v>108.56666666666666</v>
      </c>
      <c r="S23" s="275">
        <v>79.882643607164923</v>
      </c>
      <c r="T23" s="393" t="s">
        <v>1754</v>
      </c>
      <c r="U23" s="275">
        <v>99.891599752933914</v>
      </c>
      <c r="V23" s="112"/>
    </row>
    <row r="24" spans="1:22" x14ac:dyDescent="0.25">
      <c r="A24" s="207" t="s">
        <v>191</v>
      </c>
      <c r="B24" s="249" t="s">
        <v>1743</v>
      </c>
      <c r="C24" s="275" t="s">
        <v>1745</v>
      </c>
      <c r="D24" s="275">
        <v>0</v>
      </c>
      <c r="E24" s="393" t="s">
        <v>1745</v>
      </c>
      <c r="F24" s="275">
        <v>0</v>
      </c>
      <c r="G24" s="393" t="s">
        <v>1746</v>
      </c>
      <c r="H24" s="275">
        <v>0</v>
      </c>
      <c r="I24" s="393" t="s">
        <v>1743</v>
      </c>
      <c r="J24" s="275">
        <v>-1.2878587085651816E-14</v>
      </c>
      <c r="K24" s="275"/>
      <c r="L24" s="393" t="s">
        <v>191</v>
      </c>
      <c r="M24" s="275">
        <v>6273.333333333333</v>
      </c>
      <c r="N24" s="393">
        <v>7130</v>
      </c>
      <c r="O24" s="275">
        <v>0</v>
      </c>
      <c r="P24" s="393">
        <v>3146.6666666666665</v>
      </c>
      <c r="Q24" s="275">
        <v>49.840595111583418</v>
      </c>
      <c r="R24" s="393">
        <v>158.66666666666666</v>
      </c>
      <c r="S24" s="275">
        <v>97.470775770456953</v>
      </c>
      <c r="T24" s="393">
        <v>12.266666666666666</v>
      </c>
      <c r="U24" s="275">
        <v>99.804463336875656</v>
      </c>
      <c r="V24" s="112"/>
    </row>
    <row r="25" spans="1:22" x14ac:dyDescent="0.25">
      <c r="A25" s="118" t="s">
        <v>197</v>
      </c>
      <c r="B25" s="249">
        <v>170.33333333333334</v>
      </c>
      <c r="C25" s="275">
        <v>346.33333333333331</v>
      </c>
      <c r="D25" s="275">
        <v>0</v>
      </c>
      <c r="E25" s="393">
        <v>929</v>
      </c>
      <c r="F25" s="275">
        <v>0</v>
      </c>
      <c r="G25" s="393">
        <v>10.355</v>
      </c>
      <c r="H25" s="275">
        <v>93.920743639921724</v>
      </c>
      <c r="I25" s="393">
        <v>6.78</v>
      </c>
      <c r="J25" s="275">
        <v>96.019569471624266</v>
      </c>
      <c r="K25" s="275"/>
      <c r="L25" s="393" t="s">
        <v>197</v>
      </c>
      <c r="M25" s="275">
        <v>209666.66666666666</v>
      </c>
      <c r="N25" s="393">
        <v>201666.66666666666</v>
      </c>
      <c r="O25" s="275">
        <v>3.8155802861685166</v>
      </c>
      <c r="P25" s="393">
        <v>27666.666666666668</v>
      </c>
      <c r="Q25" s="275">
        <v>86.804451510333863</v>
      </c>
      <c r="R25" s="393">
        <v>12123.333333333334</v>
      </c>
      <c r="S25" s="275">
        <v>94.21780604133545</v>
      </c>
      <c r="T25" s="393">
        <v>536.33333333333337</v>
      </c>
      <c r="U25" s="275">
        <v>99.744197138314789</v>
      </c>
      <c r="V25" s="112"/>
    </row>
    <row r="26" spans="1:22" x14ac:dyDescent="0.25">
      <c r="A26" s="207" t="s">
        <v>202</v>
      </c>
      <c r="B26" s="249">
        <v>8043.333333333333</v>
      </c>
      <c r="C26" s="275">
        <v>11066.666666666666</v>
      </c>
      <c r="D26" s="275">
        <v>0</v>
      </c>
      <c r="E26" s="393">
        <v>1366.6666666666667</v>
      </c>
      <c r="F26" s="275">
        <v>83.00870285951099</v>
      </c>
      <c r="G26" s="393">
        <v>195.33333333333334</v>
      </c>
      <c r="H26" s="275">
        <v>96.357231661831747</v>
      </c>
      <c r="I26" s="393">
        <v>127.66666666666667</v>
      </c>
      <c r="J26" s="275">
        <v>98.412764193949442</v>
      </c>
      <c r="K26" s="275"/>
      <c r="L26" s="393" t="s">
        <v>202</v>
      </c>
      <c r="M26" s="275">
        <v>57566.666666666664</v>
      </c>
      <c r="N26" s="393">
        <v>32933.333333333336</v>
      </c>
      <c r="O26" s="275">
        <v>42.790966994788647</v>
      </c>
      <c r="P26" s="393">
        <v>6643.333333333333</v>
      </c>
      <c r="Q26" s="275">
        <v>88.459756803705844</v>
      </c>
      <c r="R26" s="393">
        <v>6140</v>
      </c>
      <c r="S26" s="275">
        <v>89.334105385060795</v>
      </c>
      <c r="T26" s="393">
        <v>1036.3333333333333</v>
      </c>
      <c r="U26" s="275">
        <v>98.199768384481743</v>
      </c>
      <c r="V26" s="112"/>
    </row>
    <row r="27" spans="1:22" x14ac:dyDescent="0.25">
      <c r="A27" s="118" t="s">
        <v>212</v>
      </c>
      <c r="B27" s="249" t="s">
        <v>1744</v>
      </c>
      <c r="C27" s="275" t="s">
        <v>1752</v>
      </c>
      <c r="D27" s="275">
        <v>0</v>
      </c>
      <c r="E27" s="393" t="s">
        <v>1752</v>
      </c>
      <c r="F27" s="275">
        <v>0</v>
      </c>
      <c r="G27" s="393" t="s">
        <v>1752</v>
      </c>
      <c r="H27" s="275">
        <v>0</v>
      </c>
      <c r="I27" s="393" t="s">
        <v>1744</v>
      </c>
      <c r="J27" s="275">
        <v>0.17564402810305113</v>
      </c>
      <c r="K27" s="275"/>
      <c r="L27" s="393" t="s">
        <v>212</v>
      </c>
      <c r="M27" s="275" t="s">
        <v>1752</v>
      </c>
      <c r="N27" s="393" t="s">
        <v>1752</v>
      </c>
      <c r="O27" s="275">
        <v>0</v>
      </c>
      <c r="P27" s="393" t="s">
        <v>1752</v>
      </c>
      <c r="Q27" s="275">
        <v>0</v>
      </c>
      <c r="R27" s="393" t="s">
        <v>1752</v>
      </c>
      <c r="S27" s="275">
        <v>1.046831955922866</v>
      </c>
      <c r="T27" s="393" t="s">
        <v>1755</v>
      </c>
      <c r="U27" s="275">
        <v>3.1955922865013804</v>
      </c>
      <c r="V27" s="112"/>
    </row>
    <row r="28" spans="1:22" x14ac:dyDescent="0.25">
      <c r="A28" s="207" t="s">
        <v>216</v>
      </c>
      <c r="B28" s="249" t="s">
        <v>1743</v>
      </c>
      <c r="C28" s="275" t="s">
        <v>1745</v>
      </c>
      <c r="D28" s="275">
        <v>0</v>
      </c>
      <c r="E28" s="393" t="s">
        <v>1745</v>
      </c>
      <c r="F28" s="275">
        <v>0</v>
      </c>
      <c r="G28" s="393" t="s">
        <v>1745</v>
      </c>
      <c r="H28" s="275">
        <v>0</v>
      </c>
      <c r="I28" s="393" t="s">
        <v>1743</v>
      </c>
      <c r="J28" s="275">
        <v>-1.2878587085651816E-14</v>
      </c>
      <c r="K28" s="275"/>
      <c r="L28" s="393" t="s">
        <v>216</v>
      </c>
      <c r="M28" s="275" t="s">
        <v>1771</v>
      </c>
      <c r="N28" s="393" t="s">
        <v>1771</v>
      </c>
      <c r="O28" s="275">
        <v>0</v>
      </c>
      <c r="P28" s="393" t="s">
        <v>1771</v>
      </c>
      <c r="Q28" s="275">
        <v>0</v>
      </c>
      <c r="R28" s="393" t="s">
        <v>1745</v>
      </c>
      <c r="S28" s="275">
        <v>1.1019283746556481</v>
      </c>
      <c r="T28" s="393" t="s">
        <v>1772</v>
      </c>
      <c r="U28" s="275">
        <v>3.3057851239669453</v>
      </c>
      <c r="V28" s="112"/>
    </row>
    <row r="29" spans="1:22" x14ac:dyDescent="0.25">
      <c r="A29" s="118" t="s">
        <v>220</v>
      </c>
      <c r="B29" s="249" t="s">
        <v>1744</v>
      </c>
      <c r="C29" s="275" t="s">
        <v>1752</v>
      </c>
      <c r="D29" s="275">
        <v>0</v>
      </c>
      <c r="E29" s="393" t="s">
        <v>1752</v>
      </c>
      <c r="F29" s="275">
        <v>0</v>
      </c>
      <c r="G29" s="393" t="s">
        <v>1752</v>
      </c>
      <c r="H29" s="275">
        <v>0</v>
      </c>
      <c r="I29" s="393" t="s">
        <v>1744</v>
      </c>
      <c r="J29" s="275">
        <v>0.17564402810305113</v>
      </c>
      <c r="K29" s="275"/>
      <c r="L29" s="393" t="s">
        <v>220</v>
      </c>
      <c r="M29" s="275" t="s">
        <v>1752</v>
      </c>
      <c r="N29" s="393" t="s">
        <v>1752</v>
      </c>
      <c r="O29" s="275">
        <v>0</v>
      </c>
      <c r="P29" s="393" t="s">
        <v>1752</v>
      </c>
      <c r="Q29" s="275">
        <v>0</v>
      </c>
      <c r="R29" s="393" t="s">
        <v>1752</v>
      </c>
      <c r="S29" s="275">
        <v>1.046831955922866</v>
      </c>
      <c r="T29" s="393" t="s">
        <v>1755</v>
      </c>
      <c r="U29" s="275">
        <v>3.1955922865013804</v>
      </c>
      <c r="V29" s="112"/>
    </row>
    <row r="30" spans="1:22" x14ac:dyDescent="0.25">
      <c r="A30" s="207" t="s">
        <v>224</v>
      </c>
      <c r="B30" s="249" t="s">
        <v>1743</v>
      </c>
      <c r="C30" s="275" t="s">
        <v>1745</v>
      </c>
      <c r="D30" s="275">
        <v>0</v>
      </c>
      <c r="E30" s="393" t="s">
        <v>1745</v>
      </c>
      <c r="F30" s="275">
        <v>0</v>
      </c>
      <c r="G30" s="393" t="s">
        <v>1745</v>
      </c>
      <c r="H30" s="275">
        <v>0</v>
      </c>
      <c r="I30" s="393" t="s">
        <v>1743</v>
      </c>
      <c r="J30" s="275">
        <v>-1.2878587085651816E-14</v>
      </c>
      <c r="K30" s="275"/>
      <c r="L30" s="393" t="s">
        <v>224</v>
      </c>
      <c r="M30" s="275" t="s">
        <v>1771</v>
      </c>
      <c r="N30" s="393" t="s">
        <v>1771</v>
      </c>
      <c r="O30" s="275">
        <v>0</v>
      </c>
      <c r="P30" s="393" t="s">
        <v>1771</v>
      </c>
      <c r="Q30" s="275">
        <v>0</v>
      </c>
      <c r="R30" s="393" t="s">
        <v>1745</v>
      </c>
      <c r="S30" s="275">
        <v>1.1019283746556481</v>
      </c>
      <c r="T30" s="393" t="s">
        <v>1772</v>
      </c>
      <c r="U30" s="275">
        <v>3.3057851239669453</v>
      </c>
      <c r="V30" s="112"/>
    </row>
    <row r="31" spans="1:22" s="7" customFormat="1" x14ac:dyDescent="0.25">
      <c r="A31" s="280" t="s">
        <v>1760</v>
      </c>
      <c r="B31" s="279">
        <v>4.2300000000000004</v>
      </c>
      <c r="C31" s="279">
        <v>8.57</v>
      </c>
      <c r="D31" s="279"/>
      <c r="E31" s="279">
        <v>12.19</v>
      </c>
      <c r="F31" s="394"/>
      <c r="G31" s="279">
        <v>7.45</v>
      </c>
      <c r="H31" s="394"/>
      <c r="I31" s="394">
        <v>12.25</v>
      </c>
      <c r="J31" s="394"/>
      <c r="K31" s="394"/>
      <c r="L31" s="394"/>
      <c r="M31" s="394">
        <v>4.22</v>
      </c>
      <c r="N31" s="394">
        <v>8.42</v>
      </c>
      <c r="O31" s="394"/>
      <c r="P31" s="394">
        <v>12.07</v>
      </c>
      <c r="Q31" s="394"/>
      <c r="R31" s="394">
        <v>9.1999999999999993</v>
      </c>
      <c r="S31" s="394"/>
      <c r="T31" s="394">
        <v>12.08</v>
      </c>
      <c r="U31" s="394"/>
      <c r="V31" s="263"/>
    </row>
    <row r="32" spans="1:22" x14ac:dyDescent="0.25">
      <c r="L32" s="261"/>
      <c r="M32" s="247"/>
      <c r="N32" s="261"/>
      <c r="O32" s="247"/>
      <c r="P32" s="261"/>
      <c r="Q32" s="247"/>
      <c r="R32" s="261"/>
      <c r="S32" s="247"/>
      <c r="T32" s="261"/>
      <c r="U32" s="247"/>
    </row>
    <row r="33" spans="1:21" x14ac:dyDescent="0.25">
      <c r="A33" s="278" t="s">
        <v>1757</v>
      </c>
    </row>
    <row r="34" spans="1:21" ht="45.75" x14ac:dyDescent="0.25">
      <c r="A34" s="303" t="s">
        <v>23</v>
      </c>
      <c r="B34" s="304" t="s">
        <v>1739</v>
      </c>
      <c r="C34" s="304" t="s">
        <v>1740</v>
      </c>
      <c r="D34" s="305" t="s">
        <v>1706</v>
      </c>
      <c r="E34" s="306" t="s">
        <v>1741</v>
      </c>
      <c r="F34" s="305" t="s">
        <v>1706</v>
      </c>
      <c r="G34" s="307" t="s">
        <v>1740</v>
      </c>
      <c r="H34" s="305" t="s">
        <v>1706</v>
      </c>
      <c r="I34" s="306" t="s">
        <v>1741</v>
      </c>
      <c r="J34" s="305" t="s">
        <v>1706</v>
      </c>
      <c r="K34" s="305"/>
      <c r="L34" s="306" t="s">
        <v>23</v>
      </c>
      <c r="M34" s="321" t="s">
        <v>1762</v>
      </c>
      <c r="N34" s="306" t="s">
        <v>1763</v>
      </c>
      <c r="O34" s="305" t="s">
        <v>1706</v>
      </c>
      <c r="P34" s="306" t="s">
        <v>1764</v>
      </c>
      <c r="Q34" s="305" t="s">
        <v>1706</v>
      </c>
      <c r="R34" s="306" t="s">
        <v>1763</v>
      </c>
      <c r="S34" s="305" t="s">
        <v>1706</v>
      </c>
      <c r="T34" s="306" t="s">
        <v>1764</v>
      </c>
      <c r="U34" s="305" t="s">
        <v>1706</v>
      </c>
    </row>
    <row r="35" spans="1:21" ht="15.75" thickBot="1" x14ac:dyDescent="0.3">
      <c r="A35" s="308"/>
      <c r="B35" s="309" t="s">
        <v>1270</v>
      </c>
      <c r="C35" s="448" t="s">
        <v>1719</v>
      </c>
      <c r="D35" s="447"/>
      <c r="E35" s="446" t="s">
        <v>1721</v>
      </c>
      <c r="F35" s="447"/>
      <c r="G35" s="446" t="s">
        <v>1722</v>
      </c>
      <c r="H35" s="447"/>
      <c r="I35" s="446" t="s">
        <v>1723</v>
      </c>
      <c r="J35" s="448"/>
      <c r="K35" s="312" t="s">
        <v>1761</v>
      </c>
      <c r="L35" s="311"/>
      <c r="M35" s="310" t="s">
        <v>1297</v>
      </c>
      <c r="N35" s="446" t="s">
        <v>1724</v>
      </c>
      <c r="O35" s="447"/>
      <c r="P35" s="446" t="s">
        <v>1725</v>
      </c>
      <c r="Q35" s="447"/>
      <c r="R35" s="446" t="s">
        <v>1726</v>
      </c>
      <c r="S35" s="447"/>
      <c r="T35" s="446" t="s">
        <v>1727</v>
      </c>
      <c r="U35" s="448"/>
    </row>
    <row r="36" spans="1:21" s="25" customFormat="1" x14ac:dyDescent="0.25">
      <c r="A36" s="313" t="s">
        <v>32</v>
      </c>
      <c r="B36" s="322" t="str">
        <f>CONCATENATE('% Reduction_Final'!B144,'% Reduction_Final'!AZ143,'% Reduction_Final'!AI144)</f>
        <v>61.17±1.9</v>
      </c>
      <c r="C36" s="322" t="str">
        <f>CONCATENATE('% Reduction_Final'!AJ144,'% Reduction_Final'!AZ144,'% Reduction_Final'!AK144)</f>
        <v>121.4±88.53</v>
      </c>
      <c r="D36" s="322" t="str">
        <f>CONCATENATE('% Reduction_Final'!AL144,'% Reduction_Final'!AZ144,'% Reduction_Final'!AM144)</f>
        <v>0±144.73</v>
      </c>
      <c r="E36" s="314" t="str">
        <f>CONCATENATE('% Reduction_Final'!AN144,'% Reduction_Final'!AZ144,'% Reduction_Final'!AO144)</f>
        <v>295.27±222.98</v>
      </c>
      <c r="F36" s="323" t="str">
        <f>CONCATENATE('% Reduction_Final'!AP144,'% Reduction_Final'!AZ144,'% Reduction_Final'!AQ144)</f>
        <v>0±352.92</v>
      </c>
      <c r="G36" s="314" t="str">
        <f>CONCATENATE('% Reduction_Final'!AR144,'% Reduction_Final'!AZ144,'% Reduction_Final'!AS144)</f>
        <v>0.6±0</v>
      </c>
      <c r="H36" s="323" t="str">
        <f>CONCATENATE('% Reduction_Final'!AT144,'% Reduction_Final'!AZ144,'% Reduction_Final'!AU144)</f>
        <v>99.03±0</v>
      </c>
      <c r="I36" s="314" t="str">
        <f>CONCATENATE('% Reduction_Final'!AV144,'% Reduction_Final'!AZ144,'% Reduction_Final'!AW144)</f>
        <v>85.33±8.79</v>
      </c>
      <c r="J36" s="323" t="str">
        <f>CONCATENATE('% Reduction_Final'!AX144,'% Reduction_Final'!AZ144,'% Reduction_Final'!AY144)</f>
        <v>0±14.37</v>
      </c>
      <c r="K36" s="323"/>
      <c r="L36" s="314" t="s">
        <v>32</v>
      </c>
      <c r="M36" s="323" t="str">
        <f>CONCATENATE('% Reduction_Final'!BC144,'% Reduction_Final'!AZ144,'% Reduction_Final'!BD144)</f>
        <v>3786.67±1921.05</v>
      </c>
      <c r="N36" s="314" t="str">
        <f>CONCATENATE('% Reduction_Final'!BE144,'% Reduction_Final'!AZ144,'% Reduction_Final'!BF144)</f>
        <v>980±33.78</v>
      </c>
      <c r="O36" s="323" t="str">
        <f>CONCATENATE('% Reduction_Final'!BG144,'% Reduction_Final'!AZ144,'% Reduction_Final'!BH144)</f>
        <v>74.12±0.89</v>
      </c>
      <c r="P36" s="314" t="str">
        <f>CONCATENATE('% Reduction_Final'!BI144,'% Reduction_Final'!AZ144,'% Reduction_Final'!BJ144)</f>
        <v>2136.67±1370.27</v>
      </c>
      <c r="Q36" s="323" t="str">
        <f>CONCATENATE('% Reduction_Final'!BK144,'% Reduction_Final'!AZ144,'% Reduction_Final'!BL144)</f>
        <v>43.58±36.19</v>
      </c>
      <c r="R36" s="314" t="str">
        <f>CONCATENATE('% Reduction_Final'!BM144,'% Reduction_Final'!AZ144,'% Reduction_Final'!BN144)</f>
        <v>124.6±29.76</v>
      </c>
      <c r="S36" s="323" t="str">
        <f>CONCATENATE('% Reduction_Final'!BO144,'% Reduction_Final'!AZ144,'% Reduction_Final'!BP144)</f>
        <v>96.71±0.79</v>
      </c>
      <c r="T36" s="314" t="str">
        <f>CONCATENATE('% Reduction_Final'!BQ144,'% Reduction_Final'!AZ144,'% Reduction_Final'!BR144)</f>
        <v>746.67±157.91</v>
      </c>
      <c r="U36" s="323" t="str">
        <f>CONCATENATE('% Reduction_Final'!BS144,'% Reduction_Final'!AZ144,'% Reduction_Final'!BT144)</f>
        <v>80.29±4.17</v>
      </c>
    </row>
    <row r="37" spans="1:21" s="25" customFormat="1" x14ac:dyDescent="0.25">
      <c r="A37" s="315" t="s">
        <v>45</v>
      </c>
      <c r="B37" s="322" t="str">
        <f>CONCATENATE('% Reduction_Final'!B145,'% Reduction_Final'!AZ144,'% Reduction_Final'!AI145)</f>
        <v>158±7.94</v>
      </c>
      <c r="C37" s="322" t="str">
        <f>CONCATENATE('% Reduction_Final'!AJ145,'% Reduction_Final'!AZ145,'% Reduction_Final'!AK145)</f>
        <v>701.67±373.42</v>
      </c>
      <c r="D37" s="322" t="str">
        <f>CONCATENATE('% Reduction_Final'!AL145,'% Reduction_Final'!AZ145,'% Reduction_Final'!AM145)</f>
        <v>0±236.34</v>
      </c>
      <c r="E37" s="314" t="str">
        <f>CONCATENATE('% Reduction_Final'!AN145,'% Reduction_Final'!AZ145,'% Reduction_Final'!AO145)</f>
        <v>382±32.19</v>
      </c>
      <c r="F37" s="323" t="str">
        <f>CONCATENATE('% Reduction_Final'!AP145,'% Reduction_Final'!AZ145,'% Reduction_Final'!AQ145)</f>
        <v>0±20.37</v>
      </c>
      <c r="G37" s="314" t="str">
        <f>CONCATENATE('% Reduction_Final'!AR145,'% Reduction_Final'!AZ145,'% Reduction_Final'!AS145)</f>
        <v>0.6±0</v>
      </c>
      <c r="H37" s="323" t="str">
        <f>CONCATENATE('% Reduction_Final'!AT145,'% Reduction_Final'!AZ145,'% Reduction_Final'!AU145)</f>
        <v>99.62±0</v>
      </c>
      <c r="I37" s="314" t="str">
        <f>CONCATENATE('% Reduction_Final'!AV145,'% Reduction_Final'!AZ145,'% Reduction_Final'!AW145)</f>
        <v>16.6±2.09</v>
      </c>
      <c r="J37" s="323" t="str">
        <f>CONCATENATE('% Reduction_Final'!AX145,'% Reduction_Final'!AZ145,'% Reduction_Final'!AY145)</f>
        <v>89.49±1.32</v>
      </c>
      <c r="K37" s="323"/>
      <c r="L37" s="314" t="s">
        <v>45</v>
      </c>
      <c r="M37" s="323" t="str">
        <f>CONCATENATE('% Reduction_Final'!BC145,'% Reduction_Final'!AZ145,'% Reduction_Final'!BD145)</f>
        <v>11553.33±3333.13</v>
      </c>
      <c r="N37" s="314" t="str">
        <f>CONCATENATE('% Reduction_Final'!BE145,'% Reduction_Final'!AZ145,'% Reduction_Final'!BF145)</f>
        <v>11966.67±1401.19</v>
      </c>
      <c r="O37" s="323" t="str">
        <f>CONCATENATE('% Reduction_Final'!BG145,'% Reduction_Final'!AZ145,'% Reduction_Final'!BH145)</f>
        <v>0±12.13</v>
      </c>
      <c r="P37" s="314" t="str">
        <f>CONCATENATE('% Reduction_Final'!BI145,'% Reduction_Final'!AZ145,'% Reduction_Final'!BJ145)</f>
        <v>6666.67±1976.09</v>
      </c>
      <c r="Q37" s="323" t="str">
        <f>CONCATENATE('% Reduction_Final'!BK145,'% Reduction_Final'!AZ145,'% Reduction_Final'!BL145)</f>
        <v>42.3±17.1</v>
      </c>
      <c r="R37" s="314" t="str">
        <f>CONCATENATE('% Reduction_Final'!BM145,'% Reduction_Final'!AZ145,'% Reduction_Final'!BN145)</f>
        <v>137.53±45.45</v>
      </c>
      <c r="S37" s="323" t="str">
        <f>CONCATENATE('% Reduction_Final'!BO145,'% Reduction_Final'!AZ145,'% Reduction_Final'!BP145)</f>
        <v>98.81±0.39</v>
      </c>
      <c r="T37" s="314" t="str">
        <f>CONCATENATE('% Reduction_Final'!BQ145,'% Reduction_Final'!AZ145,'% Reduction_Final'!BR145)</f>
        <v>281.33±58.02</v>
      </c>
      <c r="U37" s="323" t="str">
        <f>CONCATENATE('% Reduction_Final'!BS145,'% Reduction_Final'!AZ145,'% Reduction_Final'!BT145)</f>
        <v>97.56±0.5</v>
      </c>
    </row>
    <row r="38" spans="1:21" s="25" customFormat="1" x14ac:dyDescent="0.25">
      <c r="A38" s="313" t="s">
        <v>55</v>
      </c>
      <c r="B38" s="322" t="str">
        <f>CONCATENATE('% Reduction_Final'!B146,'% Reduction_Final'!AZ145,'% Reduction_Final'!AI146)</f>
        <v>877.67±19.86</v>
      </c>
      <c r="C38" s="322" t="str">
        <f>CONCATENATE('% Reduction_Final'!AJ146,'% Reduction_Final'!AZ146,'% Reduction_Final'!AK146)</f>
        <v>855.33±127.97</v>
      </c>
      <c r="D38" s="322" t="str">
        <f>CONCATENATE('% Reduction_Final'!AL146,'% Reduction_Final'!AZ146,'% Reduction_Final'!AM146)</f>
        <v>2.54±14.58</v>
      </c>
      <c r="E38" s="314" t="str">
        <f>CONCATENATE('% Reduction_Final'!AN146,'% Reduction_Final'!AZ146,'% Reduction_Final'!AO146)</f>
        <v>1496.67±152.75</v>
      </c>
      <c r="F38" s="323" t="str">
        <f>CONCATENATE('% Reduction_Final'!AP146,'% Reduction_Final'!AZ146,'% Reduction_Final'!AQ146)</f>
        <v>0±17.4</v>
      </c>
      <c r="G38" s="314" t="str">
        <f>CONCATENATE('% Reduction_Final'!AR146,'% Reduction_Final'!AZ146,'% Reduction_Final'!AS146)</f>
        <v>8.39±1.85</v>
      </c>
      <c r="H38" s="323" t="str">
        <f>CONCATENATE('% Reduction_Final'!AT146,'% Reduction_Final'!AZ146,'% Reduction_Final'!AU146)</f>
        <v>99.04±0.21</v>
      </c>
      <c r="I38" s="314" t="str">
        <f>CONCATENATE('% Reduction_Final'!AV146,'% Reduction_Final'!AZ146,'% Reduction_Final'!AW146)</f>
        <v>13.07±2.27</v>
      </c>
      <c r="J38" s="323" t="str">
        <f>CONCATENATE('% Reduction_Final'!AX146,'% Reduction_Final'!AZ146,'% Reduction_Final'!AY146)</f>
        <v>98.51±0.26</v>
      </c>
      <c r="K38" s="323"/>
      <c r="L38" s="314" t="s">
        <v>55</v>
      </c>
      <c r="M38" s="323" t="str">
        <f>CONCATENATE('% Reduction_Final'!BC146,'% Reduction_Final'!AZ146,'% Reduction_Final'!BD146)</f>
        <v>31200±7714.92</v>
      </c>
      <c r="N38" s="314" t="str">
        <f>CONCATENATE('% Reduction_Final'!BE146,'% Reduction_Final'!AZ146,'% Reduction_Final'!BF146)</f>
        <v>31433.33±5717.81</v>
      </c>
      <c r="O38" s="323" t="str">
        <f>CONCATENATE('% Reduction_Final'!BG146,'% Reduction_Final'!AZ146,'% Reduction_Final'!BH146)</f>
        <v>0±18.33</v>
      </c>
      <c r="P38" s="314" t="str">
        <f>CONCATENATE('% Reduction_Final'!BI146,'% Reduction_Final'!AZ146,'% Reduction_Final'!BJ146)</f>
        <v>13500±2930.87</v>
      </c>
      <c r="Q38" s="323" t="str">
        <f>CONCATENATE('% Reduction_Final'!BK146,'% Reduction_Final'!AZ146,'% Reduction_Final'!BL146)</f>
        <v>56.73±9.39</v>
      </c>
      <c r="R38" s="314" t="str">
        <f>CONCATENATE('% Reduction_Final'!BM146,'% Reduction_Final'!AZ146,'% Reduction_Final'!BN146)</f>
        <v>469±164.17</v>
      </c>
      <c r="S38" s="323" t="str">
        <f>CONCATENATE('% Reduction_Final'!BO146,'% Reduction_Final'!AZ146,'% Reduction_Final'!BP146)</f>
        <v>98.5±0.53</v>
      </c>
      <c r="T38" s="314" t="str">
        <f>CONCATENATE('% Reduction_Final'!BQ146,'% Reduction_Final'!AZ146,'% Reduction_Final'!BR146)</f>
        <v>115±19.97</v>
      </c>
      <c r="U38" s="323" t="str">
        <f>CONCATENATE('% Reduction_Final'!BS146,'% Reduction_Final'!AZ146,'% Reduction_Final'!BT146)</f>
        <v>99.63±0.06</v>
      </c>
    </row>
    <row r="39" spans="1:21" s="25" customFormat="1" x14ac:dyDescent="0.25">
      <c r="A39" s="315" t="s">
        <v>64</v>
      </c>
      <c r="B39" s="322" t="str">
        <f>CONCATENATE('% Reduction_Final'!B147,'% Reduction_Final'!AZ146,'% Reduction_Final'!AI147)</f>
        <v>181.33±5.69</v>
      </c>
      <c r="C39" s="322" t="str">
        <f>CONCATENATE('% Reduction_Final'!AJ147,'% Reduction_Final'!AZ147,'% Reduction_Final'!AK147)</f>
        <v>258.67±27.1</v>
      </c>
      <c r="D39" s="322" t="str">
        <f>CONCATENATE('% Reduction_Final'!AL147,'% Reduction_Final'!AZ147,'% Reduction_Final'!AM147)</f>
        <v>0±14.94</v>
      </c>
      <c r="E39" s="314" t="str">
        <f>CONCATENATE('% Reduction_Final'!AN147,'% Reduction_Final'!AZ147,'% Reduction_Final'!AO147)</f>
        <v>308±16.09</v>
      </c>
      <c r="F39" s="323" t="str">
        <f>CONCATENATE('% Reduction_Final'!AP147,'% Reduction_Final'!AZ147,'% Reduction_Final'!AQ147)</f>
        <v>0±8.87</v>
      </c>
      <c r="G39" s="314" t="str">
        <f>CONCATENATE('% Reduction_Final'!AR147,'% Reduction_Final'!AZ147,'% Reduction_Final'!AS147)</f>
        <v>0.6±0</v>
      </c>
      <c r="H39" s="323" t="str">
        <f>CONCATENATE('% Reduction_Final'!AT147,'% Reduction_Final'!AZ147,'% Reduction_Final'!AU147)</f>
        <v>99.67±0</v>
      </c>
      <c r="I39" s="314" t="str">
        <f>CONCATENATE('% Reduction_Final'!AV147,'% Reduction_Final'!AZ147,'% Reduction_Final'!AW147)</f>
        <v>19.2±0</v>
      </c>
      <c r="J39" s="323" t="str">
        <f>CONCATENATE('% Reduction_Final'!AX147,'% Reduction_Final'!AZ147,'% Reduction_Final'!AY147)</f>
        <v>89.41±0</v>
      </c>
      <c r="K39" s="323"/>
      <c r="L39" s="314" t="s">
        <v>64</v>
      </c>
      <c r="M39" s="323" t="str">
        <f>CONCATENATE('% Reduction_Final'!BC147,'% Reduction_Final'!AZ147,'% Reduction_Final'!BD147)</f>
        <v>6000±516.43</v>
      </c>
      <c r="N39" s="314" t="str">
        <f>CONCATENATE('% Reduction_Final'!BE147,'% Reduction_Final'!AZ147,'% Reduction_Final'!BF147)</f>
        <v>4863.33±829.24</v>
      </c>
      <c r="O39" s="323" t="str">
        <f>CONCATENATE('% Reduction_Final'!BG147,'% Reduction_Final'!AZ147,'% Reduction_Final'!BH147)</f>
        <v>18.94±13.82</v>
      </c>
      <c r="P39" s="314" t="str">
        <f>CONCATENATE('% Reduction_Final'!BI147,'% Reduction_Final'!AZ147,'% Reduction_Final'!BJ147)</f>
        <v>1353.33±170.1</v>
      </c>
      <c r="Q39" s="323" t="str">
        <f>CONCATENATE('% Reduction_Final'!BK147,'% Reduction_Final'!AZ147,'% Reduction_Final'!BL147)</f>
        <v>77.44±2.83</v>
      </c>
      <c r="R39" s="314" t="str">
        <f>CONCATENATE('% Reduction_Final'!BM147,'% Reduction_Final'!AZ147,'% Reduction_Final'!BN147)</f>
        <v>133.2±48.81</v>
      </c>
      <c r="S39" s="323" t="str">
        <f>CONCATENATE('% Reduction_Final'!BO147,'% Reduction_Final'!AZ147,'% Reduction_Final'!BP147)</f>
        <v>97.78±0.81</v>
      </c>
      <c r="T39" s="314" t="str">
        <f>CONCATENATE('% Reduction_Final'!BQ147,'% Reduction_Final'!AZ147,'% Reduction_Final'!BR147)</f>
        <v>10.39±0.8</v>
      </c>
      <c r="U39" s="323" t="str">
        <f>CONCATENATE('% Reduction_Final'!BS147,'% Reduction_Final'!AZ147,'% Reduction_Final'!BT147)</f>
        <v>99.83±0.01</v>
      </c>
    </row>
    <row r="40" spans="1:21" s="25" customFormat="1" x14ac:dyDescent="0.25">
      <c r="A40" s="313" t="s">
        <v>72</v>
      </c>
      <c r="B40" s="322" t="str">
        <f>CONCATENATE('% Reduction_Final'!B148,'% Reduction_Final'!AZ147,'% Reduction_Final'!AI148)</f>
        <v>1193.33±32.14</v>
      </c>
      <c r="C40" s="322" t="str">
        <f>CONCATENATE('% Reduction_Final'!AJ148,'% Reduction_Final'!AZ148,'% Reduction_Final'!AK148)</f>
        <v>1623.33±100.66</v>
      </c>
      <c r="D40" s="322" t="str">
        <f>CONCATENATE('% Reduction_Final'!AL148,'% Reduction_Final'!AZ148,'% Reduction_Final'!AM148)</f>
        <v>0±8.43</v>
      </c>
      <c r="E40" s="314" t="str">
        <f>CONCATENATE('% Reduction_Final'!AN148,'% Reduction_Final'!AZ148,'% Reduction_Final'!AO148)</f>
        <v>3133.33±384.23</v>
      </c>
      <c r="F40" s="323" t="str">
        <f>CONCATENATE('% Reduction_Final'!AP148,'% Reduction_Final'!AZ148,'% Reduction_Final'!AQ148)</f>
        <v>0±32.2</v>
      </c>
      <c r="G40" s="314" t="str">
        <f>CONCATENATE('% Reduction_Final'!AR148,'% Reduction_Final'!AZ148,'% Reduction_Final'!AS148)</f>
        <v>28.77±5.01</v>
      </c>
      <c r="H40" s="323" t="str">
        <f>CONCATENATE('% Reduction_Final'!AT148,'% Reduction_Final'!AZ148,'% Reduction_Final'!AU148)</f>
        <v>97.59±0.42</v>
      </c>
      <c r="I40" s="314" t="str">
        <f>CONCATENATE('% Reduction_Final'!AV148,'% Reduction_Final'!AZ148,'% Reduction_Final'!AW148)</f>
        <v>18.03±1.29</v>
      </c>
      <c r="J40" s="323" t="str">
        <f>CONCATENATE('% Reduction_Final'!AX148,'% Reduction_Final'!AZ148,'% Reduction_Final'!AY148)</f>
        <v>98.49±0.11</v>
      </c>
      <c r="K40" s="323"/>
      <c r="L40" s="314" t="s">
        <v>72</v>
      </c>
      <c r="M40" s="323" t="str">
        <f>CONCATENATE('% Reduction_Final'!BC148,'% Reduction_Final'!AZ148,'% Reduction_Final'!BD148)</f>
        <v>38966.67±7595.61</v>
      </c>
      <c r="N40" s="314" t="str">
        <f>CONCATENATE('% Reduction_Final'!BE148,'% Reduction_Final'!AZ148,'% Reduction_Final'!BF148)</f>
        <v>38233.33±2746.51</v>
      </c>
      <c r="O40" s="323" t="str">
        <f>CONCATENATE('% Reduction_Final'!BG148,'% Reduction_Final'!AZ148,'% Reduction_Final'!BH148)</f>
        <v>1.88±7.05</v>
      </c>
      <c r="P40" s="314" t="str">
        <f>CONCATENATE('% Reduction_Final'!BI148,'% Reduction_Final'!AZ148,'% Reduction_Final'!BJ148)</f>
        <v>6523.33±1419.31</v>
      </c>
      <c r="Q40" s="323" t="str">
        <f>CONCATENATE('% Reduction_Final'!BK148,'% Reduction_Final'!AZ148,'% Reduction_Final'!BL148)</f>
        <v>83.26±3.64</v>
      </c>
      <c r="R40" s="314" t="str">
        <f>CONCATENATE('% Reduction_Final'!BM148,'% Reduction_Final'!AZ148,'% Reduction_Final'!BN148)</f>
        <v>1280±225.39</v>
      </c>
      <c r="S40" s="323" t="str">
        <f>CONCATENATE('% Reduction_Final'!BO148,'% Reduction_Final'!AZ148,'% Reduction_Final'!BP148)</f>
        <v>96.72±0.58</v>
      </c>
      <c r="T40" s="314" t="str">
        <f>CONCATENATE('% Reduction_Final'!BQ148,'% Reduction_Final'!AZ148,'% Reduction_Final'!BR148)</f>
        <v>56.03±1.62</v>
      </c>
      <c r="U40" s="323" t="str">
        <f>CONCATENATE('% Reduction_Final'!BS148,'% Reduction_Final'!AZ148,'% Reduction_Final'!BT148)</f>
        <v>99.86±0.004</v>
      </c>
    </row>
    <row r="41" spans="1:21" s="25" customFormat="1" x14ac:dyDescent="0.25">
      <c r="A41" s="315" t="s">
        <v>78</v>
      </c>
      <c r="B41" s="322" t="str">
        <f>CONCATENATE('% Reduction_Final'!B149,'% Reduction_Final'!AZ148,'% Reduction_Final'!AI149)</f>
        <v>208±13.12</v>
      </c>
      <c r="C41" s="322" t="str">
        <f>CONCATENATE('% Reduction_Final'!AJ149,'% Reduction_Final'!AZ149,'% Reduction_Final'!AK149)</f>
        <v>227.33±22.01</v>
      </c>
      <c r="D41" s="322" t="str">
        <f>CONCATENATE('% Reduction_Final'!AL149,'% Reduction_Final'!AZ149,'% Reduction_Final'!AM149)</f>
        <v>0±10.58</v>
      </c>
      <c r="E41" s="314" t="str">
        <f>CONCATENATE('% Reduction_Final'!AN149,'% Reduction_Final'!AZ149,'% Reduction_Final'!AO149)</f>
        <v>165±28.62</v>
      </c>
      <c r="F41" s="323" t="str">
        <f>CONCATENATE('% Reduction_Final'!AP149,'% Reduction_Final'!AZ149,'% Reduction_Final'!AQ149)</f>
        <v>20.67±13.76</v>
      </c>
      <c r="G41" s="314" t="str">
        <f>CONCATENATE('% Reduction_Final'!AR149,'% Reduction_Final'!AZ149,'% Reduction_Final'!AS149)</f>
        <v>0.6±0</v>
      </c>
      <c r="H41" s="323" t="str">
        <f>CONCATENATE('% Reduction_Final'!AT149,'% Reduction_Final'!AZ149,'% Reduction_Final'!AU149)</f>
        <v>99.71±0</v>
      </c>
      <c r="I41" s="314" t="str">
        <f>CONCATENATE('% Reduction_Final'!AV149,'% Reduction_Final'!AZ149,'% Reduction_Final'!AW149)</f>
        <v>0.57±0.01</v>
      </c>
      <c r="J41" s="323" t="str">
        <f>CONCATENATE('% Reduction_Final'!AX149,'% Reduction_Final'!AZ149,'% Reduction_Final'!AY149)</f>
        <v>99.73±0.01</v>
      </c>
      <c r="K41" s="323"/>
      <c r="L41" s="314" t="s">
        <v>78</v>
      </c>
      <c r="M41" s="323" t="str">
        <f>CONCATENATE('% Reduction_Final'!BC149,'% Reduction_Final'!AZ149,'% Reduction_Final'!BD149)</f>
        <v>458.33±37.86</v>
      </c>
      <c r="N41" s="314" t="str">
        <f>CONCATENATE('% Reduction_Final'!BE149,'% Reduction_Final'!AZ149,'% Reduction_Final'!BF149)</f>
        <v>343.33±45.83</v>
      </c>
      <c r="O41" s="323" t="str">
        <f>CONCATENATE('% Reduction_Final'!BG149,'% Reduction_Final'!AZ149,'% Reduction_Final'!BH149)</f>
        <v>25.09±10</v>
      </c>
      <c r="P41" s="314" t="str">
        <f>CONCATENATE('% Reduction_Final'!BI149,'% Reduction_Final'!AZ149,'% Reduction_Final'!BJ149)</f>
        <v>33.47±0.32</v>
      </c>
      <c r="Q41" s="323" t="str">
        <f>CONCATENATE('% Reduction_Final'!BK149,'% Reduction_Final'!AZ149,'% Reduction_Final'!BL149)</f>
        <v>92.7±0.07</v>
      </c>
      <c r="R41" s="314" t="str">
        <f>CONCATENATE('% Reduction_Final'!BM149,'% Reduction_Final'!AZ149,'% Reduction_Final'!BN149)</f>
        <v>25.87±7.41</v>
      </c>
      <c r="S41" s="323" t="str">
        <f>CONCATENATE('% Reduction_Final'!BO149,'% Reduction_Final'!AZ149,'% Reduction_Final'!BP149)</f>
        <v>94.36±1.62</v>
      </c>
      <c r="T41" s="314" t="str">
        <f>CONCATENATE('% Reduction_Final'!BQ149,'% Reduction_Final'!AZ149,'% Reduction_Final'!BR149)</f>
        <v>0.6±0.01</v>
      </c>
      <c r="U41" s="323" t="str">
        <f>CONCATENATE('% Reduction_Final'!BS149,'% Reduction_Final'!AZ149,'% Reduction_Final'!BT149)</f>
        <v>99.87±0</v>
      </c>
    </row>
    <row r="42" spans="1:21" s="25" customFormat="1" x14ac:dyDescent="0.25">
      <c r="A42" s="313" t="s">
        <v>85</v>
      </c>
      <c r="B42" s="322" t="str">
        <f>CONCATENATE('% Reduction_Final'!B150,'% Reduction_Final'!AZ149,'% Reduction_Final'!AI150)</f>
        <v>607.67±17.9</v>
      </c>
      <c r="C42" s="322" t="str">
        <f>CONCATENATE('% Reduction_Final'!AJ150,'% Reduction_Final'!AZ150,'% Reduction_Final'!AK150)</f>
        <v>970.33±131.02</v>
      </c>
      <c r="D42" s="322" t="str">
        <f>CONCATENATE('% Reduction_Final'!AL150,'% Reduction_Final'!AZ150,'% Reduction_Final'!AM150)</f>
        <v>0±21.56</v>
      </c>
      <c r="E42" s="314" t="str">
        <f>CONCATENATE('% Reduction_Final'!AN150,'% Reduction_Final'!AZ150,'% Reduction_Final'!AO150)</f>
        <v>77.47±25.23</v>
      </c>
      <c r="F42" s="323" t="str">
        <f>CONCATENATE('% Reduction_Final'!AP150,'% Reduction_Final'!AZ150,'% Reduction_Final'!AQ150)</f>
        <v>87.25±4.15</v>
      </c>
      <c r="G42" s="314" t="str">
        <f>CONCATENATE('% Reduction_Final'!AR150,'% Reduction_Final'!AZ150,'% Reduction_Final'!AS150)</f>
        <v>26.33±4.96</v>
      </c>
      <c r="H42" s="323" t="str">
        <f>CONCATENATE('% Reduction_Final'!AT150,'% Reduction_Final'!AZ150,'% Reduction_Final'!AU150)</f>
        <v>95.67±0.82</v>
      </c>
      <c r="I42" s="314" t="str">
        <f>CONCATENATE('% Reduction_Final'!AV150,'% Reduction_Final'!AZ150,'% Reduction_Final'!AW150)</f>
        <v>8.4±2.15</v>
      </c>
      <c r="J42" s="323" t="str">
        <f>CONCATENATE('% Reduction_Final'!AX150,'% Reduction_Final'!AZ150,'% Reduction_Final'!AY150)</f>
        <v>98.62±0.35</v>
      </c>
      <c r="K42" s="323"/>
      <c r="L42" s="314" t="s">
        <v>85</v>
      </c>
      <c r="M42" s="323" t="str">
        <f>CONCATENATE('% Reduction_Final'!BC150,'% Reduction_Final'!AZ150,'% Reduction_Final'!BD150)</f>
        <v>257.67±8.5</v>
      </c>
      <c r="N42" s="314" t="str">
        <f>CONCATENATE('% Reduction_Final'!BE150,'% Reduction_Final'!AZ150,'% Reduction_Final'!BF150)</f>
        <v>189.33±35.64</v>
      </c>
      <c r="O42" s="323" t="str">
        <f>CONCATENATE('% Reduction_Final'!BG150,'% Reduction_Final'!AZ150,'% Reduction_Final'!BH150)</f>
        <v>26.52±13.83</v>
      </c>
      <c r="P42" s="314" t="str">
        <f>CONCATENATE('% Reduction_Final'!BI150,'% Reduction_Final'!AZ150,'% Reduction_Final'!BJ150)</f>
        <v>12.07±1.25</v>
      </c>
      <c r="Q42" s="323" t="str">
        <f>CONCATENATE('% Reduction_Final'!BK150,'% Reduction_Final'!AZ150,'% Reduction_Final'!BL150)</f>
        <v>95.32±0.48</v>
      </c>
      <c r="R42" s="314" t="str">
        <f>CONCATENATE('% Reduction_Final'!BM150,'% Reduction_Final'!AZ150,'% Reduction_Final'!BN150)</f>
        <v>24.83±5.81</v>
      </c>
      <c r="S42" s="323" t="str">
        <f>CONCATENATE('% Reduction_Final'!BO150,'% Reduction_Final'!AZ150,'% Reduction_Final'!BP150)</f>
        <v>90.36±2.25</v>
      </c>
      <c r="T42" s="314" t="str">
        <f>CONCATENATE('% Reduction_Final'!BQ150,'% Reduction_Final'!AZ150,'% Reduction_Final'!BR150)</f>
        <v>0.29±0.004</v>
      </c>
      <c r="U42" s="323" t="str">
        <f>CONCATENATE('% Reduction_Final'!BS150,'% Reduction_Final'!AZ150,'% Reduction_Final'!BT150)</f>
        <v>99.89±0</v>
      </c>
    </row>
    <row r="43" spans="1:21" s="25" customFormat="1" x14ac:dyDescent="0.25">
      <c r="A43" s="315" t="s">
        <v>91</v>
      </c>
      <c r="B43" s="322" t="str">
        <f>CONCATENATE('% Reduction_Final'!B151,'% Reduction_Final'!AZ150,'% Reduction_Final'!AI151)</f>
        <v>155±13.75</v>
      </c>
      <c r="C43" s="322" t="str">
        <f>CONCATENATE('% Reduction_Final'!AJ151,'% Reduction_Final'!AZ151,'% Reduction_Final'!AK151)</f>
        <v>295.33±77.69</v>
      </c>
      <c r="D43" s="322" t="str">
        <f>CONCATENATE('% Reduction_Final'!AL151,'% Reduction_Final'!AZ151,'% Reduction_Final'!AM151)</f>
        <v>0±50.12</v>
      </c>
      <c r="E43" s="314" t="str">
        <f>CONCATENATE('% Reduction_Final'!AN151,'% Reduction_Final'!AZ151,'% Reduction_Final'!AO151)</f>
        <v>283.67±63.22</v>
      </c>
      <c r="F43" s="323" t="str">
        <f>CONCATENATE('% Reduction_Final'!AP151,'% Reduction_Final'!AZ151,'% Reduction_Final'!AQ151)</f>
        <v>0±40.78</v>
      </c>
      <c r="G43" s="314" t="str">
        <f>CONCATENATE('% Reduction_Final'!AR151,'% Reduction_Final'!AZ151,'% Reduction_Final'!AS151)</f>
        <v>11.94±2.04</v>
      </c>
      <c r="H43" s="323" t="str">
        <f>CONCATENATE('% Reduction_Final'!AT151,'% Reduction_Final'!AZ151,'% Reduction_Final'!AU151)</f>
        <v>92.29±1.32</v>
      </c>
      <c r="I43" s="314" t="str">
        <f>CONCATENATE('% Reduction_Final'!AV151,'% Reduction_Final'!AZ151,'% Reduction_Final'!AW151)</f>
        <v>9.71±3.12</v>
      </c>
      <c r="J43" s="323" t="str">
        <f>CONCATENATE('% Reduction_Final'!AX151,'% Reduction_Final'!AZ151,'% Reduction_Final'!AY151)</f>
        <v>93.73±2.02</v>
      </c>
      <c r="K43" s="323"/>
      <c r="L43" s="314" t="s">
        <v>91</v>
      </c>
      <c r="M43" s="323" t="str">
        <f>CONCATENATE('% Reduction_Final'!BC151,'% Reduction_Final'!AZ151,'% Reduction_Final'!BD151)</f>
        <v>15.2±2.53</v>
      </c>
      <c r="N43" s="314" t="str">
        <f>CONCATENATE('% Reduction_Final'!BE151,'% Reduction_Final'!AZ151,'% Reduction_Final'!BF151)</f>
        <v>16±2.91</v>
      </c>
      <c r="O43" s="323" t="str">
        <f>CONCATENATE('% Reduction_Final'!BG151,'% Reduction_Final'!AZ151,'% Reduction_Final'!BH151)</f>
        <v>0±19.17</v>
      </c>
      <c r="P43" s="314" t="str">
        <f>CONCATENATE('% Reduction_Final'!BI151,'% Reduction_Final'!AZ151,'% Reduction_Final'!BJ151)</f>
        <v>0.3±0.004</v>
      </c>
      <c r="Q43" s="323" t="str">
        <f>CONCATENATE('% Reduction_Final'!BK151,'% Reduction_Final'!AZ151,'% Reduction_Final'!BL151)</f>
        <v>98.01±0.03</v>
      </c>
      <c r="R43" s="314" t="str">
        <f>CONCATENATE('% Reduction_Final'!BM151,'% Reduction_Final'!AZ151,'% Reduction_Final'!BN151)</f>
        <v>0.3±0.01</v>
      </c>
      <c r="S43" s="323" t="str">
        <f>CONCATENATE('% Reduction_Final'!BO151,'% Reduction_Final'!AZ151,'% Reduction_Final'!BP151)</f>
        <v>98.03±0.06</v>
      </c>
      <c r="T43" s="314" t="str">
        <f>CONCATENATE('% Reduction_Final'!BQ151,'% Reduction_Final'!AZ151,'% Reduction_Final'!BR151)</f>
        <v>0.29±0.004</v>
      </c>
      <c r="U43" s="323" t="str">
        <f>CONCATENATE('% Reduction_Final'!BS151,'% Reduction_Final'!AZ151,'% Reduction_Final'!BT151)</f>
        <v>98.07±0.03</v>
      </c>
    </row>
    <row r="44" spans="1:21" s="25" customFormat="1" x14ac:dyDescent="0.25">
      <c r="A44" s="313" t="s">
        <v>98</v>
      </c>
      <c r="B44" s="322" t="str">
        <f>CONCATENATE('% Reduction_Final'!B152,'% Reduction_Final'!AZ151,'% Reduction_Final'!AI152)</f>
        <v>26.17±3.58</v>
      </c>
      <c r="C44" s="322" t="str">
        <f>CONCATENATE('% Reduction_Final'!AJ152,'% Reduction_Final'!AZ152,'% Reduction_Final'!AK152)</f>
        <v>107.23±47.55</v>
      </c>
      <c r="D44" s="322" t="str">
        <f>CONCATENATE('% Reduction_Final'!AL152,'% Reduction_Final'!AZ152,'% Reduction_Final'!AM152)</f>
        <v>0±181.71</v>
      </c>
      <c r="E44" s="314" t="str">
        <f>CONCATENATE('% Reduction_Final'!AN152,'% Reduction_Final'!AZ152,'% Reduction_Final'!AO152)</f>
        <v>267.33±52.37</v>
      </c>
      <c r="F44" s="323" t="str">
        <f>CONCATENATE('% Reduction_Final'!AP152,'% Reduction_Final'!AZ152,'% Reduction_Final'!AQ152)</f>
        <v>0±200.13</v>
      </c>
      <c r="G44" s="314" t="str">
        <f>CONCATENATE('% Reduction_Final'!AR152,'% Reduction_Final'!AZ152,'% Reduction_Final'!AS152)</f>
        <v>7.68±0.46</v>
      </c>
      <c r="H44" s="323" t="str">
        <f>CONCATENATE('% Reduction_Final'!AT152,'% Reduction_Final'!AZ152,'% Reduction_Final'!AU152)</f>
        <v>70.63±1.76</v>
      </c>
      <c r="I44" s="314" t="str">
        <f>CONCATENATE('% Reduction_Final'!AV152,'% Reduction_Final'!AZ152,'% Reduction_Final'!AW152)</f>
        <v>7.92±0.71</v>
      </c>
      <c r="J44" s="323" t="str">
        <f>CONCATENATE('% Reduction_Final'!AX152,'% Reduction_Final'!AZ152,'% Reduction_Final'!AY152)</f>
        <v>69.71±2.73</v>
      </c>
      <c r="K44" s="323"/>
      <c r="L44" s="314" t="s">
        <v>98</v>
      </c>
      <c r="M44" s="323" t="str">
        <f>CONCATENATE('% Reduction_Final'!BC152,'% Reduction_Final'!AZ152,'% Reduction_Final'!BD152)</f>
        <v>13.23±3.11</v>
      </c>
      <c r="N44" s="314" t="str">
        <f>CONCATENATE('% Reduction_Final'!BE152,'% Reduction_Final'!AZ152,'% Reduction_Final'!BF152)</f>
        <v>30.07±6.2</v>
      </c>
      <c r="O44" s="323" t="str">
        <f>CONCATENATE('% Reduction_Final'!BG152,'% Reduction_Final'!AZ152,'% Reduction_Final'!BH152)</f>
        <v>0±46.85</v>
      </c>
      <c r="P44" s="314" t="str">
        <f>CONCATENATE('% Reduction_Final'!BI152,'% Reduction_Final'!AZ152,'% Reduction_Final'!BJ152)</f>
        <v>0.3±0.004</v>
      </c>
      <c r="Q44" s="323" t="str">
        <f>CONCATENATE('% Reduction_Final'!BK152,'% Reduction_Final'!AZ152,'% Reduction_Final'!BL152)</f>
        <v>97.71±0.03</v>
      </c>
      <c r="R44" s="314" t="str">
        <f>CONCATENATE('% Reduction_Final'!BM152,'% Reduction_Final'!AZ152,'% Reduction_Final'!BN152)</f>
        <v>8.58±1.36</v>
      </c>
      <c r="S44" s="323" t="str">
        <f>CONCATENATE('% Reduction_Final'!BO152,'% Reduction_Final'!AZ152,'% Reduction_Final'!BP152)</f>
        <v>35.12±10.31</v>
      </c>
      <c r="T44" s="314" t="str">
        <f>CONCATENATE('% Reduction_Final'!BQ152,'% Reduction_Final'!AZ152,'% Reduction_Final'!BR152)</f>
        <v>0.29±0.004</v>
      </c>
      <c r="U44" s="323" t="str">
        <f>CONCATENATE('% Reduction_Final'!BS152,'% Reduction_Final'!AZ152,'% Reduction_Final'!BT152)</f>
        <v>97.79±0.03</v>
      </c>
    </row>
    <row r="45" spans="1:21" s="25" customFormat="1" x14ac:dyDescent="0.25">
      <c r="A45" s="315" t="s">
        <v>104</v>
      </c>
      <c r="B45" s="322" t="str">
        <f>CONCATENATE('% Reduction_Final'!B153,'% Reduction_Final'!AZ152,'% Reduction_Final'!AI153)</f>
        <v>6.14±0</v>
      </c>
      <c r="C45" s="322" t="str">
        <f>CONCATENATE('% Reduction_Final'!AJ153,'% Reduction_Final'!AZ153,'% Reduction_Final'!AK153)</f>
        <v>53±10.45</v>
      </c>
      <c r="D45" s="322" t="str">
        <f>CONCATENATE('% Reduction_Final'!AL153,'% Reduction_Final'!AZ153,'% Reduction_Final'!AM153)</f>
        <v>0±170.25</v>
      </c>
      <c r="E45" s="314" t="str">
        <f>CONCATENATE('% Reduction_Final'!AN153,'% Reduction_Final'!AZ153,'% Reduction_Final'!AO153)</f>
        <v>41.75±15.2</v>
      </c>
      <c r="F45" s="323" t="str">
        <f>CONCATENATE('% Reduction_Final'!AP153,'% Reduction_Final'!AZ153,'% Reduction_Final'!AQ153)</f>
        <v>0±247.6</v>
      </c>
      <c r="G45" s="314" t="str">
        <f>CONCATENATE('% Reduction_Final'!AR153,'% Reduction_Final'!AZ153,'% Reduction_Final'!AS153)</f>
        <v>0.3±0</v>
      </c>
      <c r="H45" s="323" t="str">
        <f>CONCATENATE('% Reduction_Final'!AT153,'% Reduction_Final'!AZ153,'% Reduction_Final'!AU153)</f>
        <v>95.15±0</v>
      </c>
      <c r="I45" s="314" t="str">
        <f>CONCATENATE('% Reduction_Final'!AV153,'% Reduction_Final'!AZ153,'% Reduction_Final'!AW153)</f>
        <v>0.28±0.01</v>
      </c>
      <c r="J45" s="323" t="str">
        <f>CONCATENATE('% Reduction_Final'!AX153,'% Reduction_Final'!AZ153,'% Reduction_Final'!AY153)</f>
        <v>95.37±0.1</v>
      </c>
      <c r="K45" s="323"/>
      <c r="L45" s="314" t="s">
        <v>104</v>
      </c>
      <c r="M45" s="323" t="str">
        <f>CONCATENATE('% Reduction_Final'!BC153,'% Reduction_Final'!AZ153,'% Reduction_Final'!BD153)</f>
        <v>0.3±0.004</v>
      </c>
      <c r="N45" s="314" t="str">
        <f>CONCATENATE('% Reduction_Final'!BE153,'% Reduction_Final'!AZ153,'% Reduction_Final'!BF153)</f>
        <v>12.27±3.11</v>
      </c>
      <c r="O45" s="323" t="str">
        <f>CONCATENATE('% Reduction_Final'!BG153,'% Reduction_Final'!AZ153,'% Reduction_Final'!BH153)</f>
        <v>0±1029.06</v>
      </c>
      <c r="P45" s="314" t="str">
        <f>CONCATENATE('% Reduction_Final'!BI153,'% Reduction_Final'!AZ153,'% Reduction_Final'!BJ153)</f>
        <v>0.3±0.004</v>
      </c>
      <c r="Q45" s="323" t="str">
        <f>CONCATENATE('% Reduction_Final'!BK153,'% Reduction_Final'!AZ153,'% Reduction_Final'!BL153)</f>
        <v>0±1.43</v>
      </c>
      <c r="R45" s="314" t="str">
        <f>CONCATENATE('% Reduction_Final'!BM153,'% Reduction_Final'!AZ153,'% Reduction_Final'!BN153)</f>
        <v>0.3±0.01</v>
      </c>
      <c r="S45" s="323" t="str">
        <f>CONCATENATE('% Reduction_Final'!BO153,'% Reduction_Final'!AZ153,'% Reduction_Final'!BP153)</f>
        <v>1.05±3.24</v>
      </c>
      <c r="T45" s="314" t="str">
        <f>CONCATENATE('% Reduction_Final'!BQ153,'% Reduction_Final'!AZ153,'% Reduction_Final'!BR153)</f>
        <v>0.29±0.004</v>
      </c>
      <c r="U45" s="323" t="str">
        <f>CONCATENATE('% Reduction_Final'!BS153,'% Reduction_Final'!AZ153,'% Reduction_Final'!BT153)</f>
        <v>3.19±1.34</v>
      </c>
    </row>
    <row r="46" spans="1:21" s="25" customFormat="1" x14ac:dyDescent="0.25">
      <c r="A46" s="313" t="s">
        <v>110</v>
      </c>
      <c r="B46" s="322" t="str">
        <f>CONCATENATE('% Reduction_Final'!B154,'% Reduction_Final'!AZ153,'% Reduction_Final'!AI154)</f>
        <v>1.14±0.07</v>
      </c>
      <c r="C46" s="322" t="str">
        <f>CONCATENATE('% Reduction_Final'!AJ154,'% Reduction_Final'!AZ154,'% Reduction_Final'!AK154)</f>
        <v>11.5±1.5</v>
      </c>
      <c r="D46" s="322" t="str">
        <f>CONCATENATE('% Reduction_Final'!AL154,'% Reduction_Final'!AZ154,'% Reduction_Final'!AM154)</f>
        <v>0±131.58</v>
      </c>
      <c r="E46" s="314" t="str">
        <f>CONCATENATE('% Reduction_Final'!AN154,'% Reduction_Final'!AZ154,'% Reduction_Final'!AO154)</f>
        <v>15.4±7.21</v>
      </c>
      <c r="F46" s="323" t="str">
        <f>CONCATENATE('% Reduction_Final'!AP154,'% Reduction_Final'!AZ154,'% Reduction_Final'!AQ154)</f>
        <v>0±632.67</v>
      </c>
      <c r="G46" s="314" t="str">
        <f>CONCATENATE('% Reduction_Final'!AR154,'% Reduction_Final'!AZ154,'% Reduction_Final'!AS154)</f>
        <v>1.19±0</v>
      </c>
      <c r="H46" s="323" t="str">
        <f>CONCATENATE('% Reduction_Final'!AT154,'% Reduction_Final'!AZ154,'% Reduction_Final'!AU154)</f>
        <v>0±0</v>
      </c>
      <c r="I46" s="314" t="str">
        <f>CONCATENATE('% Reduction_Final'!AV154,'% Reduction_Final'!AZ154,'% Reduction_Final'!AW154)</f>
        <v>1.14±0.03</v>
      </c>
      <c r="J46" s="323" t="str">
        <f>CONCATENATE('% Reduction_Final'!AX154,'% Reduction_Final'!AZ154,'% Reduction_Final'!AY154)</f>
        <v>0.29±2.41</v>
      </c>
      <c r="K46" s="323"/>
      <c r="L46" s="314" t="s">
        <v>110</v>
      </c>
      <c r="M46" s="323" t="str">
        <f>CONCATENATE('% Reduction_Final'!BC154,'% Reduction_Final'!AZ154,'% Reduction_Final'!BD154)</f>
        <v>1.21±0.02</v>
      </c>
      <c r="N46" s="314" t="str">
        <f>CONCATENATE('% Reduction_Final'!BE154,'% Reduction_Final'!AZ154,'% Reduction_Final'!BF154)</f>
        <v>7.45±1.78</v>
      </c>
      <c r="O46" s="323" t="str">
        <f>CONCATENATE('% Reduction_Final'!BG154,'% Reduction_Final'!AZ154,'% Reduction_Final'!BH154)</f>
        <v>0±147.26</v>
      </c>
      <c r="P46" s="314" t="str">
        <f>CONCATENATE('% Reduction_Final'!BI154,'% Reduction_Final'!AZ154,'% Reduction_Final'!BJ154)</f>
        <v>1.21±0.02</v>
      </c>
      <c r="Q46" s="323" t="str">
        <f>CONCATENATE('% Reduction_Final'!BK154,'% Reduction_Final'!AZ154,'% Reduction_Final'!BL154)</f>
        <v>0±1.43</v>
      </c>
      <c r="R46" s="314" t="str">
        <f>CONCATENATE('% Reduction_Final'!BM154,'% Reduction_Final'!AZ154,'% Reduction_Final'!BN154)</f>
        <v>1.2±0.04</v>
      </c>
      <c r="S46" s="323" t="str">
        <f>CONCATENATE('% Reduction_Final'!BO154,'% Reduction_Final'!AZ154,'% Reduction_Final'!BP154)</f>
        <v>1.1±3.34</v>
      </c>
      <c r="T46" s="314" t="str">
        <f>CONCATENATE('% Reduction_Final'!BQ154,'% Reduction_Final'!AZ154,'% Reduction_Final'!BR154)</f>
        <v>1.17±0.01</v>
      </c>
      <c r="U46" s="323" t="str">
        <f>CONCATENATE('% Reduction_Final'!BS154,'% Reduction_Final'!AZ154,'% Reduction_Final'!BT154)</f>
        <v>3.03±1.2</v>
      </c>
    </row>
    <row r="47" spans="1:21" s="25" customFormat="1" x14ac:dyDescent="0.25">
      <c r="A47" s="315" t="s">
        <v>118</v>
      </c>
      <c r="B47" s="322" t="str">
        <f>CONCATENATE('% Reduction_Final'!B155,'% Reduction_Final'!AZ154,'% Reduction_Final'!AI155)</f>
        <v>98.8±8.83</v>
      </c>
      <c r="C47" s="322" t="str">
        <f>CONCATENATE('% Reduction_Final'!AJ155,'% Reduction_Final'!AZ155,'% Reduction_Final'!AK155)</f>
        <v>857.33±24.03</v>
      </c>
      <c r="D47" s="322" t="str">
        <f>CONCATENATE('% Reduction_Final'!AL155,'% Reduction_Final'!AZ155,'% Reduction_Final'!AM155)</f>
        <v>99.38±0.021</v>
      </c>
      <c r="E47" s="314" t="str">
        <f>CONCATENATE('% Reduction_Final'!AN155,'% Reduction_Final'!AZ155,'% Reduction_Final'!AO155)</f>
        <v>0.6±0</v>
      </c>
      <c r="F47" s="323" t="str">
        <f>CONCATENATE('% Reduction_Final'!AP155,'% Reduction_Final'!AZ155,'% Reduction_Final'!AQ155)</f>
        <v>99.4±0</v>
      </c>
      <c r="G47" s="314" t="str">
        <f>CONCATENATE('% Reduction_Final'!AR155,'% Reduction_Final'!AZ155,'% Reduction_Final'!AS155)</f>
        <v>0.6±0</v>
      </c>
      <c r="H47" s="323" t="str">
        <f>CONCATENATE('% Reduction_Final'!AT155,'% Reduction_Final'!AZ155,'% Reduction_Final'!AU155)</f>
        <v>99.4±0</v>
      </c>
      <c r="I47" s="314" t="str">
        <f>CONCATENATE('% Reduction_Final'!AV155,'% Reduction_Final'!AZ155,'% Reduction_Final'!AW155)</f>
        <v>0.57±0.01</v>
      </c>
      <c r="J47" s="323" t="str">
        <f>CONCATENATE('% Reduction_Final'!AX155,'% Reduction_Final'!AZ155,'% Reduction_Final'!AY155)</f>
        <v>99.42±0.01</v>
      </c>
      <c r="K47" s="323"/>
      <c r="L47" s="314" t="s">
        <v>118</v>
      </c>
      <c r="M47" s="323" t="str">
        <f>CONCATENATE('% Reduction_Final'!BC155,'% Reduction_Final'!AZ155,'% Reduction_Final'!BD155)</f>
        <v>15.17±3.38</v>
      </c>
      <c r="N47" s="314" t="str">
        <f>CONCATENATE('% Reduction_Final'!BE155,'% Reduction_Final'!AZ155,'% Reduction_Final'!BF155)</f>
        <v>13.4±1.82</v>
      </c>
      <c r="O47" s="323" t="str">
        <f>CONCATENATE('% Reduction_Final'!BG155,'% Reduction_Final'!AZ155,'% Reduction_Final'!BH155)</f>
        <v>11.65±12.03</v>
      </c>
      <c r="P47" s="314" t="str">
        <f>CONCATENATE('% Reduction_Final'!BI155,'% Reduction_Final'!AZ155,'% Reduction_Final'!BJ155)</f>
        <v>0.6±0.01</v>
      </c>
      <c r="Q47" s="323" t="str">
        <f>CONCATENATE('% Reduction_Final'!BK155,'% Reduction_Final'!AZ155,'% Reduction_Final'!BL155)</f>
        <v>96.01±0.06</v>
      </c>
      <c r="R47" s="314" t="str">
        <f>CONCATENATE('% Reduction_Final'!BM155,'% Reduction_Final'!AZ155,'% Reduction_Final'!BN155)</f>
        <v>0.6±0.02</v>
      </c>
      <c r="S47" s="323" t="str">
        <f>CONCATENATE('% Reduction_Final'!BO155,'% Reduction_Final'!AZ155,'% Reduction_Final'!BP155)</f>
        <v>96.05±0.13</v>
      </c>
      <c r="T47" s="314" t="str">
        <f>CONCATENATE('% Reduction_Final'!BQ155,'% Reduction_Final'!AZ155,'% Reduction_Final'!BR155)</f>
        <v>0.6±0.01</v>
      </c>
      <c r="U47" s="323" t="str">
        <f>CONCATENATE('% Reduction_Final'!BS155,'% Reduction_Final'!AZ155,'% Reduction_Final'!BT155)</f>
        <v>96.14±0.06</v>
      </c>
    </row>
    <row r="48" spans="1:21" s="25" customFormat="1" x14ac:dyDescent="0.25">
      <c r="A48" s="313" t="s">
        <v>124</v>
      </c>
      <c r="B48" s="322" t="str">
        <f>CONCATENATE('% Reduction_Final'!B156,'% Reduction_Final'!AZ155,'% Reduction_Final'!AI156)</f>
        <v>0.57±0.03</v>
      </c>
      <c r="C48" s="322" t="str">
        <f>CONCATENATE('% Reduction_Final'!AJ156,'% Reduction_Final'!AZ156,'% Reduction_Final'!AK156)</f>
        <v>34.07±2.23</v>
      </c>
      <c r="D48" s="322" t="str">
        <f>CONCATENATE('% Reduction_Final'!AL156,'% Reduction_Final'!AZ156,'% Reduction_Final'!AM156)</f>
        <v>0±392.39</v>
      </c>
      <c r="E48" s="314" t="str">
        <f>CONCATENATE('% Reduction_Final'!AN156,'% Reduction_Final'!AZ156,'% Reduction_Final'!AO156)</f>
        <v>10.45±0.21</v>
      </c>
      <c r="F48" s="323" t="str">
        <f>CONCATENATE('% Reduction_Final'!AP156,'% Reduction_Final'!AZ156,'% Reduction_Final'!AQ156)</f>
        <v>0±-864.05</v>
      </c>
      <c r="G48" s="314" t="str">
        <f>CONCATENATE('% Reduction_Final'!AR156,'% Reduction_Final'!AZ156,'% Reduction_Final'!AS156)</f>
        <v>0.6±0</v>
      </c>
      <c r="H48" s="323" t="str">
        <f>CONCATENATE('% Reduction_Final'!AT156,'% Reduction_Final'!AZ156,'% Reduction_Final'!AU156)</f>
        <v>0±0</v>
      </c>
      <c r="I48" s="314" t="str">
        <f>CONCATENATE('% Reduction_Final'!AV156,'% Reduction_Final'!AZ156,'% Reduction_Final'!AW156)</f>
        <v>0.57±0.01</v>
      </c>
      <c r="J48" s="323" t="str">
        <f>CONCATENATE('% Reduction_Final'!AX156,'% Reduction_Final'!AZ156,'% Reduction_Final'!AY156)</f>
        <v>0±2.21</v>
      </c>
      <c r="K48" s="323"/>
      <c r="L48" s="314" t="s">
        <v>124</v>
      </c>
      <c r="M48" s="323" t="str">
        <f>CONCATENATE('% Reduction_Final'!BC156,'% Reduction_Final'!AZ156,'% Reduction_Final'!BD156)</f>
        <v>9.09±2.28</v>
      </c>
      <c r="N48" s="314" t="str">
        <f>CONCATENATE('% Reduction_Final'!BE156,'% Reduction_Final'!AZ156,'% Reduction_Final'!BF156)</f>
        <v>12.33±2.32</v>
      </c>
      <c r="O48" s="323" t="str">
        <f>CONCATENATE('% Reduction_Final'!BG156,'% Reduction_Final'!AZ156,'% Reduction_Final'!BH156)</f>
        <v>0±25.5</v>
      </c>
      <c r="P48" s="314" t="str">
        <f>CONCATENATE('% Reduction_Final'!BI156,'% Reduction_Final'!AZ156,'% Reduction_Final'!BJ156)</f>
        <v>0.6±0.01</v>
      </c>
      <c r="Q48" s="323" t="str">
        <f>CONCATENATE('% Reduction_Final'!BK156,'% Reduction_Final'!AZ156,'% Reduction_Final'!BL156)</f>
        <v>93.34±0.1</v>
      </c>
      <c r="R48" s="314" t="str">
        <f>CONCATENATE('% Reduction_Final'!BM156,'% Reduction_Final'!AZ156,'% Reduction_Final'!BN156)</f>
        <v>0.6±0.02</v>
      </c>
      <c r="S48" s="323" t="str">
        <f>CONCATENATE('% Reduction_Final'!BO156,'% Reduction_Final'!AZ156,'% Reduction_Final'!BP156)</f>
        <v>93.42±0.22</v>
      </c>
      <c r="T48" s="314" t="str">
        <f>CONCATENATE('% Reduction_Final'!BQ156,'% Reduction_Final'!AZ156,'% Reduction_Final'!BR156)</f>
        <v>0.6±0.01</v>
      </c>
      <c r="U48" s="323" t="str">
        <f>CONCATENATE('% Reduction_Final'!BS156,'% Reduction_Final'!AZ156,'% Reduction_Final'!BT156)</f>
        <v>93.56±0.1</v>
      </c>
    </row>
    <row r="49" spans="1:21" s="25" customFormat="1" x14ac:dyDescent="0.25">
      <c r="A49" s="315" t="s">
        <v>129</v>
      </c>
      <c r="B49" s="322" t="str">
        <f>CONCATENATE('% Reduction_Final'!B157,'% Reduction_Final'!AZ156,'% Reduction_Final'!AI157)</f>
        <v>5320±319.53</v>
      </c>
      <c r="C49" s="322" t="str">
        <f>CONCATENATE('% Reduction_Final'!AJ157,'% Reduction_Final'!AZ157,'% Reduction_Final'!AK157)</f>
        <v>23400±2787.47</v>
      </c>
      <c r="D49" s="322" t="str">
        <f>CONCATENATE('% Reduction_Final'!AL157,'% Reduction_Final'!AZ157,'% Reduction_Final'!AM157)</f>
        <v>0±52.4</v>
      </c>
      <c r="E49" s="314" t="str">
        <f>CONCATENATE('% Reduction_Final'!AN157,'% Reduction_Final'!AZ157,'% Reduction_Final'!AO157)</f>
        <v>2830±831.92</v>
      </c>
      <c r="F49" s="323" t="str">
        <f>CONCATENATE('% Reduction_Final'!AP157,'% Reduction_Final'!AZ157,'% Reduction_Final'!AQ157)</f>
        <v>46.8±15.64</v>
      </c>
      <c r="G49" s="314" t="str">
        <f>CONCATENATE('% Reduction_Final'!AR157,'% Reduction_Final'!AZ157,'% Reduction_Final'!AS157)</f>
        <v>452±122.57</v>
      </c>
      <c r="H49" s="323" t="str">
        <f>CONCATENATE('% Reduction_Final'!AT157,'% Reduction_Final'!AZ157,'% Reduction_Final'!AU157)</f>
        <v>91.5±2.3</v>
      </c>
      <c r="I49" s="314" t="str">
        <f>CONCATENATE('% Reduction_Final'!AV157,'% Reduction_Final'!AZ157,'% Reduction_Final'!AW157)</f>
        <v>128.57±63.24</v>
      </c>
      <c r="J49" s="323" t="str">
        <f>CONCATENATE('% Reduction_Final'!AX157,'% Reduction_Final'!AZ157,'% Reduction_Final'!AY157)</f>
        <v>97.58±1.19</v>
      </c>
      <c r="K49" s="323"/>
      <c r="L49" s="314" t="s">
        <v>129</v>
      </c>
      <c r="M49" s="323" t="str">
        <f>CONCATENATE('% Reduction_Final'!BC157,'% Reduction_Final'!AZ157,'% Reduction_Final'!BD157)</f>
        <v>23633.33±5960.14</v>
      </c>
      <c r="N49" s="314" t="str">
        <f>CONCATENATE('% Reduction_Final'!BE157,'% Reduction_Final'!AZ157,'% Reduction_Final'!BF157)</f>
        <v>18166.67±1877.05</v>
      </c>
      <c r="O49" s="323" t="str">
        <f>CONCATENATE('% Reduction_Final'!BG157,'% Reduction_Final'!AZ157,'% Reduction_Final'!BH157)</f>
        <v>23.13±7.94</v>
      </c>
      <c r="P49" s="314" t="str">
        <f>CONCATENATE('% Reduction_Final'!BI157,'% Reduction_Final'!AZ157,'% Reduction_Final'!BJ157)</f>
        <v>2300±452.11</v>
      </c>
      <c r="Q49" s="323" t="str">
        <f>CONCATENATE('% Reduction_Final'!BK157,'% Reduction_Final'!AZ157,'% Reduction_Final'!BL157)</f>
        <v>90.27±1.91</v>
      </c>
      <c r="R49" s="314" t="str">
        <f>CONCATENATE('% Reduction_Final'!BM157,'% Reduction_Final'!AZ157,'% Reduction_Final'!BN157)</f>
        <v>1296.67±105.04</v>
      </c>
      <c r="S49" s="323" t="str">
        <f>CONCATENATE('% Reduction_Final'!BO157,'% Reduction_Final'!AZ157,'% Reduction_Final'!BP157)</f>
        <v>94.51±0.44</v>
      </c>
      <c r="T49" s="314" t="str">
        <f>CONCATENATE('% Reduction_Final'!BQ157,'% Reduction_Final'!AZ157,'% Reduction_Final'!BR157)</f>
        <v>144.67±15.01</v>
      </c>
      <c r="U49" s="323" t="str">
        <f>CONCATENATE('% Reduction_Final'!BS157,'% Reduction_Final'!AZ157,'% Reduction_Final'!BT157)</f>
        <v>99.39±0.06</v>
      </c>
    </row>
    <row r="50" spans="1:21" s="25" customFormat="1" x14ac:dyDescent="0.25">
      <c r="A50" s="313" t="s">
        <v>139</v>
      </c>
      <c r="B50" s="322" t="str">
        <f>CONCATENATE('% Reduction_Final'!B158,'% Reduction_Final'!AZ157,'% Reduction_Final'!AI158)</f>
        <v>0.28±0.02</v>
      </c>
      <c r="C50" s="322" t="str">
        <f>CONCATENATE('% Reduction_Final'!AJ158,'% Reduction_Final'!AZ158,'% Reduction_Final'!AK158)</f>
        <v>12.34±5.9</v>
      </c>
      <c r="D50" s="322" t="str">
        <f>CONCATENATE('% Reduction_Final'!AL158,'% Reduction_Final'!AZ158,'% Reduction_Final'!AM158)</f>
        <v>0±2072.48</v>
      </c>
      <c r="E50" s="314" t="str">
        <f>CONCATENATE('% Reduction_Final'!AN158,'% Reduction_Final'!AZ158,'% Reduction_Final'!AO158)</f>
        <v>26.6±0.9</v>
      </c>
      <c r="F50" s="323" t="str">
        <f>CONCATENATE('% Reduction_Final'!AP158,'% Reduction_Final'!AZ158,'% Reduction_Final'!AQ158)</f>
        <v>0±316.16</v>
      </c>
      <c r="G50" s="314" t="str">
        <f>CONCATENATE('% Reduction_Final'!AR158,'% Reduction_Final'!AZ158,'% Reduction_Final'!AS158)</f>
        <v>0.3±0</v>
      </c>
      <c r="H50" s="323" t="str">
        <f>CONCATENATE('% Reduction_Final'!AT158,'% Reduction_Final'!AZ158,'% Reduction_Final'!AU158)</f>
        <v>0±0</v>
      </c>
      <c r="I50" s="314" t="str">
        <f>CONCATENATE('% Reduction_Final'!AV158,'% Reduction_Final'!AZ158,'% Reduction_Final'!AW158)</f>
        <v>0.28±0.01</v>
      </c>
      <c r="J50" s="323" t="str">
        <f>CONCATENATE('% Reduction_Final'!AX158,'% Reduction_Final'!AZ158,'% Reduction_Final'!AY158)</f>
        <v>0.17±2.2</v>
      </c>
      <c r="K50" s="323"/>
      <c r="L50" s="314" t="s">
        <v>139</v>
      </c>
      <c r="M50" s="323" t="str">
        <f>CONCATENATE('% Reduction_Final'!BC158,'% Reduction_Final'!AZ158,'% Reduction_Final'!BD158)</f>
        <v>6660±1811.05</v>
      </c>
      <c r="N50" s="314" t="str">
        <f>CONCATENATE('% Reduction_Final'!BE158,'% Reduction_Final'!AZ158,'% Reduction_Final'!BF158)</f>
        <v>6980±1057.73</v>
      </c>
      <c r="O50" s="323" t="str">
        <f>CONCATENATE('% Reduction_Final'!BG158,'% Reduction_Final'!AZ158,'% Reduction_Final'!BH158)</f>
        <v>0±15.88</v>
      </c>
      <c r="P50" s="314" t="str">
        <f>CONCATENATE('% Reduction_Final'!BI158,'% Reduction_Final'!AZ158,'% Reduction_Final'!BJ158)</f>
        <v>3560±771.56</v>
      </c>
      <c r="Q50" s="323" t="str">
        <f>CONCATENATE('% Reduction_Final'!BK158,'% Reduction_Final'!AZ158,'% Reduction_Final'!BL158)</f>
        <v>46.55±11.58</v>
      </c>
      <c r="R50" s="314" t="str">
        <f>CONCATENATE('% Reduction_Final'!BM158,'% Reduction_Final'!AZ158,'% Reduction_Final'!BN158)</f>
        <v>89.33±27.15</v>
      </c>
      <c r="S50" s="323" t="str">
        <f>CONCATENATE('% Reduction_Final'!BO158,'% Reduction_Final'!AZ158,'% Reduction_Final'!BP158)</f>
        <v>98.66±0.41</v>
      </c>
      <c r="T50" s="314" t="str">
        <f>CONCATENATE('% Reduction_Final'!BQ158,'% Reduction_Final'!AZ158,'% Reduction_Final'!BR158)</f>
        <v>26.2±3.97</v>
      </c>
      <c r="U50" s="323" t="str">
        <f>CONCATENATE('% Reduction_Final'!BS158,'% Reduction_Final'!AZ158,'% Reduction_Final'!BT158)</f>
        <v>99.61±0.06</v>
      </c>
    </row>
    <row r="51" spans="1:21" s="25" customFormat="1" x14ac:dyDescent="0.25">
      <c r="A51" s="315" t="s">
        <v>144</v>
      </c>
      <c r="B51" s="322" t="str">
        <f>CONCATENATE('% Reduction_Final'!B159,'% Reduction_Final'!AZ158,'% Reduction_Final'!AI159)</f>
        <v>39.9±2.25</v>
      </c>
      <c r="C51" s="322" t="str">
        <f>CONCATENATE('% Reduction_Final'!AJ159,'% Reduction_Final'!AZ159,'% Reduction_Final'!AK159)</f>
        <v>14.13±1.35</v>
      </c>
      <c r="D51" s="322" t="str">
        <f>CONCATENATE('% Reduction_Final'!AL159,'% Reduction_Final'!AZ159,'% Reduction_Final'!AM159)</f>
        <v>64.58±3.38</v>
      </c>
      <c r="E51" s="314" t="str">
        <f>CONCATENATE('% Reduction_Final'!AN159,'% Reduction_Final'!AZ159,'% Reduction_Final'!AO159)</f>
        <v>31±4.96</v>
      </c>
      <c r="F51" s="323" t="str">
        <f>CONCATENATE('% Reduction_Final'!AP159,'% Reduction_Final'!AZ159,'% Reduction_Final'!AQ159)</f>
        <v>22.3±12.42</v>
      </c>
      <c r="G51" s="314" t="str">
        <f>CONCATENATE('% Reduction_Final'!AR159,'% Reduction_Final'!AZ159,'% Reduction_Final'!AS159)</f>
        <v>0.6±0</v>
      </c>
      <c r="H51" s="323" t="str">
        <f>CONCATENATE('% Reduction_Final'!AT159,'% Reduction_Final'!AZ159,'% Reduction_Final'!AU159)</f>
        <v>98.51±0</v>
      </c>
      <c r="I51" s="314" t="str">
        <f>CONCATENATE('% Reduction_Final'!AV159,'% Reduction_Final'!AZ159,'% Reduction_Final'!AW159)</f>
        <v>0.57±0.01</v>
      </c>
      <c r="J51" s="323" t="str">
        <f>CONCATENATE('% Reduction_Final'!AX159,'% Reduction_Final'!AZ159,'% Reduction_Final'!AY159)</f>
        <v>98.57±0.03</v>
      </c>
      <c r="K51" s="323"/>
      <c r="L51" s="314" t="s">
        <v>144</v>
      </c>
      <c r="M51" s="323" t="str">
        <f>CONCATENATE('% Reduction_Final'!BC159,'% Reduction_Final'!AZ159,'% Reduction_Final'!BD159)</f>
        <v>16233.33±1855.62</v>
      </c>
      <c r="N51" s="314" t="str">
        <f>CONCATENATE('% Reduction_Final'!BE159,'% Reduction_Final'!AZ159,'% Reduction_Final'!BF159)</f>
        <v>11533.33±1501.11</v>
      </c>
      <c r="O51" s="323" t="str">
        <f>CONCATENATE('% Reduction_Final'!BG159,'% Reduction_Final'!AZ159,'% Reduction_Final'!BH159)</f>
        <v>28.95±9.25</v>
      </c>
      <c r="P51" s="314" t="str">
        <f>CONCATENATE('% Reduction_Final'!BI159,'% Reduction_Final'!AZ159,'% Reduction_Final'!BJ159)</f>
        <v>3300±832.89</v>
      </c>
      <c r="Q51" s="323" t="str">
        <f>CONCATENATE('% Reduction_Final'!BK159,'% Reduction_Final'!AZ159,'% Reduction_Final'!BL159)</f>
        <v>79.67±5.13</v>
      </c>
      <c r="R51" s="314" t="str">
        <f>CONCATENATE('% Reduction_Final'!BM159,'% Reduction_Final'!AZ159,'% Reduction_Final'!BN159)</f>
        <v>274.67±83.28</v>
      </c>
      <c r="S51" s="323" t="str">
        <f>CONCATENATE('% Reduction_Final'!BO159,'% Reduction_Final'!AZ159,'% Reduction_Final'!BP159)</f>
        <v>98.31±0.51</v>
      </c>
      <c r="T51" s="314" t="str">
        <f>CONCATENATE('% Reduction_Final'!BQ159,'% Reduction_Final'!AZ159,'% Reduction_Final'!BR159)</f>
        <v>13.17±2.06</v>
      </c>
      <c r="U51" s="323" t="str">
        <f>CONCATENATE('% Reduction_Final'!BS159,'% Reduction_Final'!AZ159,'% Reduction_Final'!BT159)</f>
        <v>99.92±0.01</v>
      </c>
    </row>
    <row r="52" spans="1:21" s="25" customFormat="1" x14ac:dyDescent="0.25">
      <c r="A52" s="313" t="s">
        <v>150</v>
      </c>
      <c r="B52" s="322" t="str">
        <f>CONCATENATE('% Reduction_Final'!B160,'% Reduction_Final'!AZ159,'% Reduction_Final'!AI160)</f>
        <v>1626.67±100.17</v>
      </c>
      <c r="C52" s="322" t="str">
        <f>CONCATENATE('% Reduction_Final'!AJ160,'% Reduction_Final'!AZ160,'% Reduction_Final'!AK160)</f>
        <v>1203.33±100.17</v>
      </c>
      <c r="D52" s="322" t="str">
        <f>CONCATENATE('% Reduction_Final'!AL160,'% Reduction_Final'!AZ160,'% Reduction_Final'!AM160)</f>
        <v>26.02±6.16</v>
      </c>
      <c r="E52" s="314" t="str">
        <f>CONCATENATE('% Reduction_Final'!AN160,'% Reduction_Final'!AZ160,'% Reduction_Final'!AO160)</f>
        <v>674.67±54.17</v>
      </c>
      <c r="F52" s="323" t="str">
        <f>CONCATENATE('% Reduction_Final'!AP160,'% Reduction_Final'!AZ160,'% Reduction_Final'!AQ160)</f>
        <v>58.52±3.33</v>
      </c>
      <c r="G52" s="314" t="str">
        <f>CONCATENATE('% Reduction_Final'!AR160,'% Reduction_Final'!AZ160,'% Reduction_Final'!AS160)</f>
        <v>22.77±4.45</v>
      </c>
      <c r="H52" s="323" t="str">
        <f>CONCATENATE('% Reduction_Final'!AT160,'% Reduction_Final'!AZ160,'% Reduction_Final'!AU160)</f>
        <v>98.6±0.27</v>
      </c>
      <c r="I52" s="314" t="str">
        <f>CONCATENATE('% Reduction_Final'!AV160,'% Reduction_Final'!AZ160,'% Reduction_Final'!AW160)</f>
        <v>7.02±0.96</v>
      </c>
      <c r="J52" s="323" t="str">
        <f>CONCATENATE('% Reduction_Final'!AX160,'% Reduction_Final'!AZ160,'% Reduction_Final'!AY160)</f>
        <v>99.57±0.06</v>
      </c>
      <c r="K52" s="323"/>
      <c r="L52" s="314" t="s">
        <v>150</v>
      </c>
      <c r="M52" s="323" t="str">
        <f>CONCATENATE('% Reduction_Final'!BC160,'% Reduction_Final'!AZ160,'% Reduction_Final'!BD160)</f>
        <v>90466.67±13424.73</v>
      </c>
      <c r="N52" s="314" t="str">
        <f>CONCATENATE('% Reduction_Final'!BE160,'% Reduction_Final'!AZ160,'% Reduction_Final'!BF160)</f>
        <v>85833.33±11309.43</v>
      </c>
      <c r="O52" s="323" t="str">
        <f>CONCATENATE('% Reduction_Final'!BG160,'% Reduction_Final'!AZ160,'% Reduction_Final'!BH160)</f>
        <v>5.12±12.5</v>
      </c>
      <c r="P52" s="314" t="str">
        <f>CONCATENATE('% Reduction_Final'!BI160,'% Reduction_Final'!AZ160,'% Reduction_Final'!BJ160)</f>
        <v>15333.33±4331.67</v>
      </c>
      <c r="Q52" s="323" t="str">
        <f>CONCATENATE('% Reduction_Final'!BK160,'% Reduction_Final'!AZ160,'% Reduction_Final'!BL160)</f>
        <v>83.05±4.79</v>
      </c>
      <c r="R52" s="314" t="str">
        <f>CONCATENATE('% Reduction_Final'!BM160,'% Reduction_Final'!AZ160,'% Reduction_Final'!BN160)</f>
        <v>2750±563.47</v>
      </c>
      <c r="S52" s="323" t="str">
        <f>CONCATENATE('% Reduction_Final'!BO160,'% Reduction_Final'!AZ160,'% Reduction_Final'!BP160)</f>
        <v>96.96±0.62</v>
      </c>
      <c r="T52" s="314" t="str">
        <f>CONCATENATE('% Reduction_Final'!BQ160,'% Reduction_Final'!AZ160,'% Reduction_Final'!BR160)</f>
        <v>83.87±1.96</v>
      </c>
      <c r="U52" s="323" t="str">
        <f>CONCATENATE('% Reduction_Final'!BS160,'% Reduction_Final'!AZ160,'% Reduction_Final'!BT160)</f>
        <v>99.91±0</v>
      </c>
    </row>
    <row r="53" spans="1:21" s="25" customFormat="1" x14ac:dyDescent="0.25">
      <c r="A53" s="315" t="s">
        <v>159</v>
      </c>
      <c r="B53" s="322" t="str">
        <f>CONCATENATE('% Reduction_Final'!B161,'% Reduction_Final'!AZ160,'% Reduction_Final'!AI161)</f>
        <v>65.47±1.16</v>
      </c>
      <c r="C53" s="322" t="str">
        <f>CONCATENATE('% Reduction_Final'!AJ161,'% Reduction_Final'!AZ161,'% Reduction_Final'!AK161)</f>
        <v>58.87±22.19</v>
      </c>
      <c r="D53" s="322" t="str">
        <f>CONCATENATE('% Reduction_Final'!AL161,'% Reduction_Final'!AZ161,'% Reduction_Final'!AM161)</f>
        <v>10.08±33.89</v>
      </c>
      <c r="E53" s="314" t="str">
        <f>CONCATENATE('% Reduction_Final'!AN161,'% Reduction_Final'!AZ161,'% Reduction_Final'!AO161)</f>
        <v>8.32±1.26</v>
      </c>
      <c r="F53" s="323" t="str">
        <f>CONCATENATE('% Reduction_Final'!AP161,'% Reduction_Final'!AZ161,'% Reduction_Final'!AQ161)</f>
        <v>87.3±1.93</v>
      </c>
      <c r="G53" s="314" t="str">
        <f>CONCATENATE('% Reduction_Final'!AR161,'% Reduction_Final'!AZ161,'% Reduction_Final'!AS161)</f>
        <v>1.19±0</v>
      </c>
      <c r="H53" s="323" t="str">
        <f>CONCATENATE('% Reduction_Final'!AT161,'% Reduction_Final'!AZ161,'% Reduction_Final'!AU161)</f>
        <v>98.18±0</v>
      </c>
      <c r="I53" s="314" t="str">
        <f>CONCATENATE('% Reduction_Final'!AV161,'% Reduction_Final'!AZ161,'% Reduction_Final'!AW161)</f>
        <v>1.14±0.03</v>
      </c>
      <c r="J53" s="323" t="str">
        <f>CONCATENATE('% Reduction_Final'!AX161,'% Reduction_Final'!AZ161,'% Reduction_Final'!AY161)</f>
        <v>98.26±0.04</v>
      </c>
      <c r="K53" s="323"/>
      <c r="L53" s="314" t="s">
        <v>159</v>
      </c>
      <c r="M53" s="323" t="str">
        <f>CONCATENATE('% Reduction_Final'!BC161,'% Reduction_Final'!AZ161,'% Reduction_Final'!BD161)</f>
        <v>7876.67±2440.17</v>
      </c>
      <c r="N53" s="314" t="str">
        <f>CONCATENATE('% Reduction_Final'!BE161,'% Reduction_Final'!AZ161,'% Reduction_Final'!BF161)</f>
        <v>4236.67±1032.34</v>
      </c>
      <c r="O53" s="323" t="str">
        <f>CONCATENATE('% Reduction_Final'!BG161,'% Reduction_Final'!AZ161,'% Reduction_Final'!BH161)</f>
        <v>46.21±13.11</v>
      </c>
      <c r="P53" s="314" t="str">
        <f>CONCATENATE('% Reduction_Final'!BI161,'% Reduction_Final'!AZ161,'% Reduction_Final'!BJ161)</f>
        <v>494.67±62.8</v>
      </c>
      <c r="Q53" s="323" t="str">
        <f>CONCATENATE('% Reduction_Final'!BK161,'% Reduction_Final'!AZ161,'% Reduction_Final'!BL161)</f>
        <v>93.72±0.8</v>
      </c>
      <c r="R53" s="314" t="str">
        <f>CONCATENATE('% Reduction_Final'!BM161,'% Reduction_Final'!AZ161,'% Reduction_Final'!BN161)</f>
        <v>307±97.56</v>
      </c>
      <c r="S53" s="323" t="str">
        <f>CONCATENATE('% Reduction_Final'!BO161,'% Reduction_Final'!AZ161,'% Reduction_Final'!BP161)</f>
        <v>96.1±1.24</v>
      </c>
      <c r="T53" s="314" t="str">
        <f>CONCATENATE('% Reduction_Final'!BQ161,'% Reduction_Final'!AZ161,'% Reduction_Final'!BR161)</f>
        <v>6.3±0.15</v>
      </c>
      <c r="U53" s="323" t="str">
        <f>CONCATENATE('% Reduction_Final'!BS161,'% Reduction_Final'!AZ161,'% Reduction_Final'!BT161)</f>
        <v>99.92±0</v>
      </c>
    </row>
    <row r="54" spans="1:21" s="25" customFormat="1" x14ac:dyDescent="0.25">
      <c r="A54" s="313" t="s">
        <v>165</v>
      </c>
      <c r="B54" s="322" t="str">
        <f>CONCATENATE('% Reduction_Final'!B162,'% Reduction_Final'!AZ161,'% Reduction_Final'!AI162)</f>
        <v>44133.33±3407.83</v>
      </c>
      <c r="C54" s="322" t="str">
        <f>CONCATENATE('% Reduction_Final'!AJ162,'% Reduction_Final'!AZ162,'% Reduction_Final'!AK162)</f>
        <v>53666.67±5065.9</v>
      </c>
      <c r="D54" s="322" t="str">
        <f>CONCATENATE('% Reduction_Final'!AL162,'% Reduction_Final'!AZ162,'% Reduction_Final'!AM162)</f>
        <v>0±11.48</v>
      </c>
      <c r="E54" s="314" t="str">
        <f>CONCATENATE('% Reduction_Final'!AN162,'% Reduction_Final'!AZ162,'% Reduction_Final'!AO162)</f>
        <v>4623.33±605.01</v>
      </c>
      <c r="F54" s="323" t="str">
        <f>CONCATENATE('% Reduction_Final'!AP162,'% Reduction_Final'!AZ162,'% Reduction_Final'!AQ162)</f>
        <v>89.52±1.37</v>
      </c>
      <c r="G54" s="314" t="str">
        <f>CONCATENATE('% Reduction_Final'!AR162,'% Reduction_Final'!AZ162,'% Reduction_Final'!AS162)</f>
        <v>1700±230.65</v>
      </c>
      <c r="H54" s="323" t="str">
        <f>CONCATENATE('% Reduction_Final'!AT162,'% Reduction_Final'!AZ162,'% Reduction_Final'!AU162)</f>
        <v>96.15±0.52</v>
      </c>
      <c r="I54" s="314" t="str">
        <f>CONCATENATE('% Reduction_Final'!AV162,'% Reduction_Final'!AZ162,'% Reduction_Final'!AW162)</f>
        <v>302.67±135.25</v>
      </c>
      <c r="J54" s="323" t="str">
        <f>CONCATENATE('% Reduction_Final'!AX162,'% Reduction_Final'!AZ162,'% Reduction_Final'!AY162)</f>
        <v>99.31±0.31</v>
      </c>
      <c r="K54" s="323"/>
      <c r="L54" s="314" t="s">
        <v>165</v>
      </c>
      <c r="M54" s="323" t="str">
        <f>CONCATENATE('% Reduction_Final'!BC162,'% Reduction_Final'!AZ162,'% Reduction_Final'!BD162)</f>
        <v>369666.67±79387.24</v>
      </c>
      <c r="N54" s="314" t="str">
        <f>CONCATENATE('% Reduction_Final'!BE162,'% Reduction_Final'!AZ162,'% Reduction_Final'!BF162)</f>
        <v>257000±51739.73</v>
      </c>
      <c r="O54" s="323" t="str">
        <f>CONCATENATE('% Reduction_Final'!BG162,'% Reduction_Final'!AZ162,'% Reduction_Final'!BH162)</f>
        <v>30.48±14</v>
      </c>
      <c r="P54" s="314" t="str">
        <f>CONCATENATE('% Reduction_Final'!BI162,'% Reduction_Final'!AZ162,'% Reduction_Final'!BJ162)</f>
        <v>22300±4557.41</v>
      </c>
      <c r="Q54" s="323" t="str">
        <f>CONCATENATE('% Reduction_Final'!BK162,'% Reduction_Final'!AZ162,'% Reduction_Final'!BL162)</f>
        <v>93.97±1.23</v>
      </c>
      <c r="R54" s="314" t="str">
        <f>CONCATENATE('% Reduction_Final'!BM162,'% Reduction_Final'!AZ162,'% Reduction_Final'!BN162)</f>
        <v>39800±9214.66</v>
      </c>
      <c r="S54" s="323" t="str">
        <f>CONCATENATE('% Reduction_Final'!BO162,'% Reduction_Final'!AZ162,'% Reduction_Final'!BP162)</f>
        <v>89.23±2.5</v>
      </c>
      <c r="T54" s="314" t="str">
        <f>CONCATENATE('% Reduction_Final'!BQ162,'% Reduction_Final'!AZ162,'% Reduction_Final'!BR162)</f>
        <v>1336.67±127.41</v>
      </c>
      <c r="U54" s="323" t="str">
        <f>CONCATENATE('% Reduction_Final'!BS162,'% Reduction_Final'!AZ162,'% Reduction_Final'!BT162)</f>
        <v>99.64±0.03</v>
      </c>
    </row>
    <row r="55" spans="1:21" s="25" customFormat="1" x14ac:dyDescent="0.25">
      <c r="A55" s="315" t="s">
        <v>177</v>
      </c>
      <c r="B55" s="322" t="str">
        <f>CONCATENATE('% Reduction_Final'!B163,'% Reduction_Final'!AZ162,'% Reduction_Final'!AI163)</f>
        <v>1530±95.39</v>
      </c>
      <c r="C55" s="322" t="str">
        <f>CONCATENATE('% Reduction_Final'!AJ163,'% Reduction_Final'!AZ163,'% Reduction_Final'!AK163)</f>
        <v>2516.67±170.4</v>
      </c>
      <c r="D55" s="322" t="str">
        <f>CONCATENATE('% Reduction_Final'!AL163,'% Reduction_Final'!AZ163,'% Reduction_Final'!AM163)</f>
        <v>0±11.14</v>
      </c>
      <c r="E55" s="314" t="str">
        <f>CONCATENATE('% Reduction_Final'!AN163,'% Reduction_Final'!AZ163,'% Reduction_Final'!AO163)</f>
        <v>103.4±39.6</v>
      </c>
      <c r="F55" s="323" t="str">
        <f>CONCATENATE('% Reduction_Final'!AP163,'% Reduction_Final'!AZ163,'% Reduction_Final'!AQ163)</f>
        <v>93.24±2.59</v>
      </c>
      <c r="G55" s="314" t="str">
        <f>CONCATENATE('% Reduction_Final'!AR163,'% Reduction_Final'!AZ163,'% Reduction_Final'!AS163)</f>
        <v>53.83±12.76</v>
      </c>
      <c r="H55" s="323" t="str">
        <f>CONCATENATE('% Reduction_Final'!AT163,'% Reduction_Final'!AZ163,'% Reduction_Final'!AU163)</f>
        <v>96.48±0.83</v>
      </c>
      <c r="I55" s="314" t="str">
        <f>CONCATENATE('% Reduction_Final'!AV163,'% Reduction_Final'!AZ163,'% Reduction_Final'!AW163)</f>
        <v>23.9±8.06</v>
      </c>
      <c r="J55" s="323" t="str">
        <f>CONCATENATE('% Reduction_Final'!AX163,'% Reduction_Final'!AZ163,'% Reduction_Final'!AY163)</f>
        <v>98.44±0.53</v>
      </c>
      <c r="K55" s="323"/>
      <c r="L55" s="314" t="s">
        <v>177</v>
      </c>
      <c r="M55" s="323" t="str">
        <f>CONCATENATE('% Reduction_Final'!BC163,'% Reduction_Final'!AZ163,'% Reduction_Final'!BD163)</f>
        <v>623.67±170.32</v>
      </c>
      <c r="N55" s="314" t="str">
        <f>CONCATENATE('% Reduction_Final'!BE163,'% Reduction_Final'!AZ163,'% Reduction_Final'!BF163)</f>
        <v>274±28.16</v>
      </c>
      <c r="O55" s="323" t="str">
        <f>CONCATENATE('% Reduction_Final'!BG163,'% Reduction_Final'!AZ163,'% Reduction_Final'!BH163)</f>
        <v>56.07±4.51</v>
      </c>
      <c r="P55" s="314" t="str">
        <f>CONCATENATE('% Reduction_Final'!BI163,'% Reduction_Final'!AZ163,'% Reduction_Final'!BJ163)</f>
        <v>10.72±2.56</v>
      </c>
      <c r="Q55" s="323" t="str">
        <f>CONCATENATE('% Reduction_Final'!BK163,'% Reduction_Final'!AZ163,'% Reduction_Final'!BL163)</f>
        <v>98.28±0.41</v>
      </c>
      <c r="R55" s="314" t="str">
        <f>CONCATENATE('% Reduction_Final'!BM163,'% Reduction_Final'!AZ163,'% Reduction_Final'!BN163)</f>
        <v>70.87±18.43</v>
      </c>
      <c r="S55" s="323" t="str">
        <f>CONCATENATE('% Reduction_Final'!BO163,'% Reduction_Final'!AZ163,'% Reduction_Final'!BP163)</f>
        <v>88.64±2.96</v>
      </c>
      <c r="T55" s="314" t="str">
        <f>CONCATENATE('% Reduction_Final'!BQ163,'% Reduction_Final'!AZ163,'% Reduction_Final'!BR163)</f>
        <v>0.6±0.01</v>
      </c>
      <c r="U55" s="323" t="str">
        <f>CONCATENATE('% Reduction_Final'!BS163,'% Reduction_Final'!AZ163,'% Reduction_Final'!BT163)</f>
        <v>99.91±0</v>
      </c>
    </row>
    <row r="56" spans="1:21" s="25" customFormat="1" x14ac:dyDescent="0.25">
      <c r="A56" s="313" t="s">
        <v>183</v>
      </c>
      <c r="B56" s="322" t="str">
        <f>CONCATENATE('% Reduction_Final'!B164,'% Reduction_Final'!AZ163,'% Reduction_Final'!AI164)</f>
        <v>1330±45.82</v>
      </c>
      <c r="C56" s="322" t="str">
        <f>CONCATENATE('% Reduction_Final'!AJ164,'% Reduction_Final'!AZ164,'% Reduction_Final'!AK164)</f>
        <v>2423.33±1188.71</v>
      </c>
      <c r="D56" s="322" t="str">
        <f>CONCATENATE('% Reduction_Final'!AL164,'% Reduction_Final'!AZ164,'% Reduction_Final'!AM164)</f>
        <v>0±89.38</v>
      </c>
      <c r="E56" s="314" t="str">
        <f>CONCATENATE('% Reduction_Final'!AN164,'% Reduction_Final'!AZ164,'% Reduction_Final'!AO164)</f>
        <v>197.03±103.2</v>
      </c>
      <c r="F56" s="323" t="str">
        <f>CONCATENATE('% Reduction_Final'!AP164,'% Reduction_Final'!AZ164,'% Reduction_Final'!AQ164)</f>
        <v>85.18±7.76</v>
      </c>
      <c r="G56" s="314" t="str">
        <f>CONCATENATE('% Reduction_Final'!AR164,'% Reduction_Final'!AZ164,'% Reduction_Final'!AS164)</f>
        <v>110.93±31.86</v>
      </c>
      <c r="H56" s="323" t="str">
        <f>CONCATENATE('% Reduction_Final'!AT164,'% Reduction_Final'!AZ164,'% Reduction_Final'!AU164)</f>
        <v>91.66±2.4</v>
      </c>
      <c r="I56" s="314" t="str">
        <f>CONCATENATE('% Reduction_Final'!AV164,'% Reduction_Final'!AZ164,'% Reduction_Final'!AW164)</f>
        <v>70.93±21.53</v>
      </c>
      <c r="J56" s="323" t="str">
        <f>CONCATENATE('% Reduction_Final'!AX164,'% Reduction_Final'!AZ164,'% Reduction_Final'!AY164)</f>
        <v>94.67±1.62</v>
      </c>
      <c r="K56" s="323"/>
      <c r="L56" s="314" t="s">
        <v>183</v>
      </c>
      <c r="M56" s="323" t="str">
        <f>CONCATENATE('% Reduction_Final'!BC164,'% Reduction_Final'!AZ164,'% Reduction_Final'!BD164)</f>
        <v>539.67±136.74</v>
      </c>
      <c r="N56" s="314" t="str">
        <f>CONCATENATE('% Reduction_Final'!BE164,'% Reduction_Final'!AZ164,'% Reduction_Final'!BF164)</f>
        <v>347.33±21.96</v>
      </c>
      <c r="O56" s="323" t="str">
        <f>CONCATENATE('% Reduction_Final'!BG164,'% Reduction_Final'!AZ164,'% Reduction_Final'!BH164)</f>
        <v>35.64±4.07</v>
      </c>
      <c r="P56" s="314" t="str">
        <f>CONCATENATE('% Reduction_Final'!BI164,'% Reduction_Final'!AZ164,'% Reduction_Final'!BJ164)</f>
        <v>8.91±1.68</v>
      </c>
      <c r="Q56" s="323" t="str">
        <f>CONCATENATE('% Reduction_Final'!BK164,'% Reduction_Final'!AZ164,'% Reduction_Final'!BL164)</f>
        <v>98.35±0.31</v>
      </c>
      <c r="R56" s="314" t="str">
        <f>CONCATENATE('% Reduction_Final'!BM164,'% Reduction_Final'!AZ164,'% Reduction_Final'!BN164)</f>
        <v>108.57±22.54</v>
      </c>
      <c r="S56" s="323" t="str">
        <f>CONCATENATE('% Reduction_Final'!BO164,'% Reduction_Final'!AZ164,'% Reduction_Final'!BP164)</f>
        <v>79.88±4.18</v>
      </c>
      <c r="T56" s="314" t="str">
        <f>CONCATENATE('% Reduction_Final'!BQ164,'% Reduction_Final'!AZ164,'% Reduction_Final'!BR164)</f>
        <v>0.6±0.01</v>
      </c>
      <c r="U56" s="323" t="str">
        <f>CONCATENATE('% Reduction_Final'!BS164,'% Reduction_Final'!AZ164,'% Reduction_Final'!BT164)</f>
        <v>99.89±0</v>
      </c>
    </row>
    <row r="57" spans="1:21" s="25" customFormat="1" x14ac:dyDescent="0.25">
      <c r="A57" s="316" t="s">
        <v>191</v>
      </c>
      <c r="B57" s="322" t="str">
        <f>CONCATENATE('% Reduction_Final'!B165,'% Reduction_Final'!AZ164,'% Reduction_Final'!AI165)</f>
        <v>0.57±0.03</v>
      </c>
      <c r="C57" s="322" t="str">
        <f>CONCATENATE('% Reduction_Final'!AJ165,'% Reduction_Final'!AZ165,'% Reduction_Final'!AK165)</f>
        <v>0.6±0.03</v>
      </c>
      <c r="D57" s="322" t="str">
        <f>CONCATENATE('% Reduction_Final'!AL165,'% Reduction_Final'!AZ165,'% Reduction_Final'!AM165)</f>
        <v>0±4.84</v>
      </c>
      <c r="E57" s="314" t="str">
        <f>CONCATENATE('% Reduction_Final'!AN165,'% Reduction_Final'!AZ165,'% Reduction_Final'!AO165)</f>
        <v>0.6±0</v>
      </c>
      <c r="F57" s="323" t="str">
        <f>CONCATENATE('% Reduction_Final'!AP165,'% Reduction_Final'!AZ165,'% Reduction_Final'!AQ165)</f>
        <v>0±0</v>
      </c>
      <c r="G57" s="314" t="str">
        <f>CONCATENATE('% Reduction_Final'!AR165,'% Reduction_Final'!AZ165,'% Reduction_Final'!AS165)</f>
        <v>0.6±0</v>
      </c>
      <c r="H57" s="323" t="str">
        <f>CONCATENATE('% Reduction_Final'!AT165,'% Reduction_Final'!AZ165,'% Reduction_Final'!AU165)</f>
        <v>0±0</v>
      </c>
      <c r="I57" s="314" t="str">
        <f>CONCATENATE('% Reduction_Final'!AV165,'% Reduction_Final'!AZ165,'% Reduction_Final'!AW165)</f>
        <v>0.57±0.01</v>
      </c>
      <c r="J57" s="323" t="str">
        <f>CONCATENATE('% Reduction_Final'!AX165,'% Reduction_Final'!AZ165,'% Reduction_Final'!AY165)</f>
        <v>0±2.21</v>
      </c>
      <c r="K57" s="323"/>
      <c r="L57" s="314" t="s">
        <v>191</v>
      </c>
      <c r="M57" s="323" t="str">
        <f>CONCATENATE('% Reduction_Final'!BC165,'% Reduction_Final'!AZ165,'% Reduction_Final'!BD165)</f>
        <v>6273.33±2325.13</v>
      </c>
      <c r="N57" s="314" t="str">
        <f>CONCATENATE('% Reduction_Final'!BE165,'% Reduction_Final'!AZ165,'% Reduction_Final'!BF165)</f>
        <v>7130±1103.67</v>
      </c>
      <c r="O57" s="323" t="str">
        <f>CONCATENATE('% Reduction_Final'!BG165,'% Reduction_Final'!AZ165,'% Reduction_Final'!BH165)</f>
        <v>0±17.59</v>
      </c>
      <c r="P57" s="314" t="str">
        <f>CONCATENATE('% Reduction_Final'!BI165,'% Reduction_Final'!AZ165,'% Reduction_Final'!BJ165)</f>
        <v>3146.67±688.21</v>
      </c>
      <c r="Q57" s="323" t="str">
        <f>CONCATENATE('% Reduction_Final'!BK165,'% Reduction_Final'!AZ165,'% Reduction_Final'!BL165)</f>
        <v>49.84±10.97</v>
      </c>
      <c r="R57" s="314" t="str">
        <f>CONCATENATE('% Reduction_Final'!BM165,'% Reduction_Final'!AZ165,'% Reduction_Final'!BN165)</f>
        <v>158.67±46.65</v>
      </c>
      <c r="S57" s="323" t="str">
        <f>CONCATENATE('% Reduction_Final'!BO165,'% Reduction_Final'!AZ165,'% Reduction_Final'!BP165)</f>
        <v>97.47±0.74</v>
      </c>
      <c r="T57" s="314" t="str">
        <f>CONCATENATE('% Reduction_Final'!BQ165,'% Reduction_Final'!AZ165,'% Reduction_Final'!BR165)</f>
        <v>12.27±1.5</v>
      </c>
      <c r="U57" s="323" t="str">
        <f>CONCATENATE('% Reduction_Final'!BS165,'% Reduction_Final'!AZ165,'% Reduction_Final'!BT165)</f>
        <v>99.8±0.02</v>
      </c>
    </row>
    <row r="58" spans="1:21" s="25" customFormat="1" x14ac:dyDescent="0.25">
      <c r="A58" s="317" t="s">
        <v>197</v>
      </c>
      <c r="B58" s="322" t="str">
        <f>CONCATENATE('% Reduction_Final'!B166,'% Reduction_Final'!AZ165,'% Reduction_Final'!AI166)</f>
        <v>170.33±8.08</v>
      </c>
      <c r="C58" s="322" t="str">
        <f>CONCATENATE('% Reduction_Final'!AJ166,'% Reduction_Final'!AZ166,'% Reduction_Final'!AK166)</f>
        <v>346.33±44.66</v>
      </c>
      <c r="D58" s="322" t="str">
        <f>CONCATENATE('% Reduction_Final'!AL166,'% Reduction_Final'!AZ166,'% Reduction_Final'!AM166)</f>
        <v>0±26.22</v>
      </c>
      <c r="E58" s="314" t="str">
        <f>CONCATENATE('% Reduction_Final'!AN166,'% Reduction_Final'!AZ166,'% Reduction_Final'!AO166)</f>
        <v>929±194.13</v>
      </c>
      <c r="F58" s="323" t="str">
        <f>CONCATENATE('% Reduction_Final'!AP166,'% Reduction_Final'!AZ166,'% Reduction_Final'!AQ166)</f>
        <v>0±113.97</v>
      </c>
      <c r="G58" s="314" t="str">
        <f>CONCATENATE('% Reduction_Final'!AR166,'% Reduction_Final'!AZ166,'% Reduction_Final'!AS166)</f>
        <v>10.36±2.18</v>
      </c>
      <c r="H58" s="323" t="str">
        <f>CONCATENATE('% Reduction_Final'!AT166,'% Reduction_Final'!AZ166,'% Reduction_Final'!AU166)</f>
        <v>93.92±1.28</v>
      </c>
      <c r="I58" s="314" t="str">
        <f>CONCATENATE('% Reduction_Final'!AV166,'% Reduction_Final'!AZ166,'% Reduction_Final'!AW166)</f>
        <v>6.78±0</v>
      </c>
      <c r="J58" s="323" t="str">
        <f>CONCATENATE('% Reduction_Final'!AX166,'% Reduction_Final'!AZ166,'% Reduction_Final'!AY166)</f>
        <v>96.01±0</v>
      </c>
      <c r="K58" s="323"/>
      <c r="L58" s="314" t="s">
        <v>197</v>
      </c>
      <c r="M58" s="323" t="str">
        <f>CONCATENATE('% Reduction_Final'!BC166,'% Reduction_Final'!AZ166,'% Reduction_Final'!BD166)</f>
        <v>209666.67±64902.5</v>
      </c>
      <c r="N58" s="314" t="str">
        <f>CONCATENATE('% Reduction_Final'!BE166,'% Reduction_Final'!AZ166,'% Reduction_Final'!BF166)</f>
        <v>201666.67±34947.58</v>
      </c>
      <c r="O58" s="323" t="str">
        <f>CONCATENATE('% Reduction_Final'!BG166,'% Reduction_Final'!AZ166,'% Reduction_Final'!BH166)</f>
        <v>3.81±16.67</v>
      </c>
      <c r="P58" s="314" t="str">
        <f>CONCATENATE('% Reduction_Final'!BI166,'% Reduction_Final'!AZ166,'% Reduction_Final'!BJ166)</f>
        <v>27666.67±5381.76</v>
      </c>
      <c r="Q58" s="323" t="str">
        <f>CONCATENATE('% Reduction_Final'!BK166,'% Reduction_Final'!AZ166,'% Reduction_Final'!BL166)</f>
        <v>86.8±2.57</v>
      </c>
      <c r="R58" s="314" t="str">
        <f>CONCATENATE('% Reduction_Final'!BM166,'% Reduction_Final'!AZ166,'% Reduction_Final'!BN166)</f>
        <v>12123.33±4162.41</v>
      </c>
      <c r="S58" s="323" t="str">
        <f>CONCATENATE('% Reduction_Final'!BO166,'% Reduction_Final'!AZ166,'% Reduction_Final'!BP166)</f>
        <v>94.22±1.98</v>
      </c>
      <c r="T58" s="314" t="str">
        <f>CONCATENATE('% Reduction_Final'!BQ166,'% Reduction_Final'!AZ166,'% Reduction_Final'!BR166)</f>
        <v>536.33±29.3</v>
      </c>
      <c r="U58" s="323" t="str">
        <f>CONCATENATE('% Reduction_Final'!BS166,'% Reduction_Final'!AZ166,'% Reduction_Final'!BT166)</f>
        <v>99.74±0.01</v>
      </c>
    </row>
    <row r="59" spans="1:21" s="25" customFormat="1" x14ac:dyDescent="0.25">
      <c r="A59" s="316" t="s">
        <v>202</v>
      </c>
      <c r="B59" s="322" t="str">
        <f>CONCATENATE('% Reduction_Final'!B167,'% Reduction_Final'!AZ166,'% Reduction_Final'!AI167)</f>
        <v>8043.33±593.41</v>
      </c>
      <c r="C59" s="322" t="str">
        <f>CONCATENATE('% Reduction_Final'!AJ167,'% Reduction_Final'!AZ167,'% Reduction_Final'!AK167)</f>
        <v>11066.67±493.29</v>
      </c>
      <c r="D59" s="322" t="str">
        <f>CONCATENATE('% Reduction_Final'!AL167,'% Reduction_Final'!AZ167,'% Reduction_Final'!AM167)</f>
        <v>0±6.13</v>
      </c>
      <c r="E59" s="314" t="str">
        <f>CONCATENATE('% Reduction_Final'!AN167,'% Reduction_Final'!AZ167,'% Reduction_Final'!AO167)</f>
        <v>1366.67±381.36</v>
      </c>
      <c r="F59" s="323" t="str">
        <f>CONCATENATE('% Reduction_Final'!AP167,'% Reduction_Final'!AZ167,'% Reduction_Final'!AQ167)</f>
        <v>83.01±4.74</v>
      </c>
      <c r="G59" s="314" t="str">
        <f>CONCATENATE('% Reduction_Final'!AR167,'% Reduction_Final'!AZ167,'% Reduction_Final'!AS167)</f>
        <v>195.33±159.81</v>
      </c>
      <c r="H59" s="323" t="str">
        <f>CONCATENATE('% Reduction_Final'!AT167,'% Reduction_Final'!AZ167,'% Reduction_Final'!AU167)</f>
        <v>96.36±1.97</v>
      </c>
      <c r="I59" s="314" t="str">
        <f>CONCATENATE('% Reduction_Final'!AV167,'% Reduction_Final'!AZ167,'% Reduction_Final'!AW167)</f>
        <v>127.67±21.73</v>
      </c>
      <c r="J59" s="323" t="str">
        <f>CONCATENATE('% Reduction_Final'!AX167,'% Reduction_Final'!AZ167,'% Reduction_Final'!AY167)</f>
        <v>98.41±0.27</v>
      </c>
      <c r="K59" s="323"/>
      <c r="L59" s="314" t="s">
        <v>202</v>
      </c>
      <c r="M59" s="323" t="str">
        <f>CONCATENATE('% Reduction_Final'!BC167,'% Reduction_Final'!AZ167,'% Reduction_Final'!BD167)</f>
        <v>57566.67±1401.19</v>
      </c>
      <c r="N59" s="314" t="str">
        <f>CONCATENATE('% Reduction_Final'!BE167,'% Reduction_Final'!AZ167,'% Reduction_Final'!BF167)</f>
        <v>32933.33±3855.3</v>
      </c>
      <c r="O59" s="323" t="str">
        <f>CONCATENATE('% Reduction_Final'!BG167,'% Reduction_Final'!AZ167,'% Reduction_Final'!BH167)</f>
        <v>42.8±6.7</v>
      </c>
      <c r="P59" s="314" t="str">
        <f>CONCATENATE('% Reduction_Final'!BI167,'% Reduction_Final'!AZ167,'% Reduction_Final'!BJ167)</f>
        <v>6643.33±1089.69</v>
      </c>
      <c r="Q59" s="323" t="str">
        <f>CONCATENATE('% Reduction_Final'!BK167,'% Reduction_Final'!AZ167,'% Reduction_Final'!BL167)</f>
        <v>88.46±1.9</v>
      </c>
      <c r="R59" s="314" t="str">
        <f>CONCATENATE('% Reduction_Final'!BM167,'% Reduction_Final'!AZ167,'% Reduction_Final'!BN167)</f>
        <v>6140±1077.82</v>
      </c>
      <c r="S59" s="323" t="str">
        <f>CONCATENATE('% Reduction_Final'!BO167,'% Reduction_Final'!AZ167,'% Reduction_Final'!BP167)</f>
        <v>89.33±1.87</v>
      </c>
      <c r="T59" s="314" t="str">
        <f>CONCATENATE('% Reduction_Final'!BQ167,'% Reduction_Final'!AZ167,'% Reduction_Final'!BR167)</f>
        <v>1036.33±145.26</v>
      </c>
      <c r="U59" s="323" t="str">
        <f>CONCATENATE('% Reduction_Final'!BS167,'% Reduction_Final'!AZ167,'% Reduction_Final'!BT167)</f>
        <v>98.2±0.25</v>
      </c>
    </row>
    <row r="60" spans="1:21" s="25" customFormat="1" x14ac:dyDescent="0.25">
      <c r="A60" s="317" t="s">
        <v>212</v>
      </c>
      <c r="B60" s="322" t="str">
        <f>CONCATENATE('% Reduction_Final'!B168,'% Reduction_Final'!AZ167,'% Reduction_Final'!AI168)</f>
        <v>0.28±0.02</v>
      </c>
      <c r="C60" s="322" t="str">
        <f>CONCATENATE('% Reduction_Final'!AJ168,'% Reduction_Final'!AZ168,'% Reduction_Final'!AK168)</f>
        <v>0.3±0.01</v>
      </c>
      <c r="D60" s="322" t="str">
        <f>CONCATENATE('% Reduction_Final'!AL168,'% Reduction_Final'!AZ168,'% Reduction_Final'!AM168)</f>
        <v>0±5.01</v>
      </c>
      <c r="E60" s="314" t="str">
        <f>CONCATENATE('% Reduction_Final'!AN168,'% Reduction_Final'!AZ168,'% Reduction_Final'!AO168)</f>
        <v>0.3±0</v>
      </c>
      <c r="F60" s="323" t="str">
        <f>CONCATENATE('% Reduction_Final'!AP168,'% Reduction_Final'!AZ168,'% Reduction_Final'!AQ168)</f>
        <v>0±0</v>
      </c>
      <c r="G60" s="314" t="str">
        <f>CONCATENATE('% Reduction_Final'!AR168,'% Reduction_Final'!AZ168,'% Reduction_Final'!AS168)</f>
        <v>0.3±0</v>
      </c>
      <c r="H60" s="323" t="str">
        <f>CONCATENATE('% Reduction_Final'!AT168,'% Reduction_Final'!AZ168,'% Reduction_Final'!AU168)</f>
        <v>0±0</v>
      </c>
      <c r="I60" s="314" t="str">
        <f>CONCATENATE('% Reduction_Final'!AV168,'% Reduction_Final'!AZ168,'% Reduction_Final'!AW168)</f>
        <v>0.28±0.01</v>
      </c>
      <c r="J60" s="323" t="str">
        <f>CONCATENATE('% Reduction_Final'!AX168,'% Reduction_Final'!AZ168,'% Reduction_Final'!AY168)</f>
        <v>0.17±2.2</v>
      </c>
      <c r="K60" s="323"/>
      <c r="L60" s="314" t="s">
        <v>212</v>
      </c>
      <c r="M60" s="323" t="str">
        <f>CONCATENATE('% Reduction_Final'!BC168,'% Reduction_Final'!AZ168,'% Reduction_Final'!BD168)</f>
        <v>0.3±0.004</v>
      </c>
      <c r="N60" s="314" t="str">
        <f>CONCATENATE('% Reduction_Final'!BE168,'% Reduction_Final'!AZ168,'% Reduction_Final'!BF168)</f>
        <v>0.3±0.004</v>
      </c>
      <c r="O60" s="323" t="str">
        <f>CONCATENATE('% Reduction_Final'!BG168,'% Reduction_Final'!AZ168,'% Reduction_Final'!BH168)</f>
        <v>0±1.43</v>
      </c>
      <c r="P60" s="314" t="str">
        <f>CONCATENATE('% Reduction_Final'!BI168,'% Reduction_Final'!AZ168,'% Reduction_Final'!BJ168)</f>
        <v>0.3±0.004</v>
      </c>
      <c r="Q60" s="323" t="str">
        <f>CONCATENATE('% Reduction_Final'!BK168,'% Reduction_Final'!AZ168,'% Reduction_Final'!BL168)</f>
        <v>0±1.43</v>
      </c>
      <c r="R60" s="314" t="str">
        <f>CONCATENATE('% Reduction_Final'!BM168,'% Reduction_Final'!AZ168,'% Reduction_Final'!BN168)</f>
        <v>0.3±0.01</v>
      </c>
      <c r="S60" s="323" t="str">
        <f>CONCATENATE('% Reduction_Final'!BO168,'% Reduction_Final'!AZ168,'% Reduction_Final'!BP168)</f>
        <v>1.05±3.24</v>
      </c>
      <c r="T60" s="314" t="str">
        <f>CONCATENATE('% Reduction_Final'!BQ168,'% Reduction_Final'!AZ168,'% Reduction_Final'!BR168)</f>
        <v>0.29±0.004</v>
      </c>
      <c r="U60" s="323" t="str">
        <f>CONCATENATE('% Reduction_Final'!BS168,'% Reduction_Final'!AZ168,'% Reduction_Final'!BT168)</f>
        <v>3.2±1.34</v>
      </c>
    </row>
    <row r="61" spans="1:21" s="25" customFormat="1" x14ac:dyDescent="0.25">
      <c r="A61" s="316" t="s">
        <v>216</v>
      </c>
      <c r="B61" s="322" t="str">
        <f>CONCATENATE('% Reduction_Final'!B169,'% Reduction_Final'!AZ168,'% Reduction_Final'!AI169)</f>
        <v>0.57±0.03</v>
      </c>
      <c r="C61" s="322" t="str">
        <f>CONCATENATE('% Reduction_Final'!AJ169,'% Reduction_Final'!AZ169,'% Reduction_Final'!AK169)</f>
        <v>0.6±</v>
      </c>
      <c r="D61" s="322" t="str">
        <f>CONCATENATE('% Reduction_Final'!AL169,'% Reduction_Final'!AZ169,'% Reduction_Final'!AM169)</f>
        <v>0±4.84</v>
      </c>
      <c r="E61" s="314" t="str">
        <f>CONCATENATE('% Reduction_Final'!AN169,'% Reduction_Final'!AZ169,'% Reduction_Final'!AO169)</f>
        <v>0.6±0</v>
      </c>
      <c r="F61" s="323" t="str">
        <f>CONCATENATE('% Reduction_Final'!AP169,'% Reduction_Final'!AZ169,'% Reduction_Final'!AQ169)</f>
        <v>0±0</v>
      </c>
      <c r="G61" s="314" t="str">
        <f>CONCATENATE('% Reduction_Final'!AR169,'% Reduction_Final'!AZ169,'% Reduction_Final'!AS169)</f>
        <v>0.6±0</v>
      </c>
      <c r="H61" s="323" t="str">
        <f>CONCATENATE('% Reduction_Final'!AT169,'% Reduction_Final'!AZ169,'% Reduction_Final'!AU169)</f>
        <v>0±0</v>
      </c>
      <c r="I61" s="314" t="str">
        <f>CONCATENATE('% Reduction_Final'!AV169,'% Reduction_Final'!AZ169,'% Reduction_Final'!AW169)</f>
        <v>0.57±0.01</v>
      </c>
      <c r="J61" s="323" t="str">
        <f>CONCATENATE('% Reduction_Final'!AX169,'% Reduction_Final'!AZ169,'% Reduction_Final'!AY169)</f>
        <v>0±2.21</v>
      </c>
      <c r="K61" s="323"/>
      <c r="L61" s="314" t="s">
        <v>216</v>
      </c>
      <c r="M61" s="323" t="str">
        <f>CONCATENATE('% Reduction_Final'!BC169,'% Reduction_Final'!AZ169,'% Reduction_Final'!BD169)</f>
        <v>0.6±0.01</v>
      </c>
      <c r="N61" s="314" t="str">
        <f>CONCATENATE('% Reduction_Final'!BE169,'% Reduction_Final'!AZ169,'% Reduction_Final'!BF169)</f>
        <v>0.6±0.01</v>
      </c>
      <c r="O61" s="323" t="str">
        <f>CONCATENATE('% Reduction_Final'!BG169,'% Reduction_Final'!AZ169,'% Reduction_Final'!BH169)</f>
        <v>0±1.43</v>
      </c>
      <c r="P61" s="314" t="str">
        <f>CONCATENATE('% Reduction_Final'!BI169,'% Reduction_Final'!AZ169,'% Reduction_Final'!BJ169)</f>
        <v>0.6±0.01</v>
      </c>
      <c r="Q61" s="323" t="str">
        <f>CONCATENATE('% Reduction_Final'!BK169,'% Reduction_Final'!AZ169,'% Reduction_Final'!BL169)</f>
        <v>0±1.43</v>
      </c>
      <c r="R61" s="314" t="str">
        <f>CONCATENATE('% Reduction_Final'!BM169,'% Reduction_Final'!AZ169,'% Reduction_Final'!BN169)</f>
        <v>0.6±0.02</v>
      </c>
      <c r="S61" s="323" t="str">
        <f>CONCATENATE('% Reduction_Final'!BO169,'% Reduction_Final'!AZ169,'% Reduction_Final'!BP169)</f>
        <v>1.1±3.34</v>
      </c>
      <c r="T61" s="314" t="str">
        <f>CONCATENATE('% Reduction_Final'!BQ169,'% Reduction_Final'!AZ169,'% Reduction_Final'!BR169)</f>
        <v>0.6±0.01</v>
      </c>
      <c r="U61" s="323" t="str">
        <f>CONCATENATE('% Reduction_Final'!BS169,'% Reduction_Final'!AZ169,'% Reduction_Final'!BT169)</f>
        <v>3.31±1.43</v>
      </c>
    </row>
    <row r="62" spans="1:21" s="25" customFormat="1" x14ac:dyDescent="0.25">
      <c r="A62" s="317" t="s">
        <v>220</v>
      </c>
      <c r="B62" s="322" t="str">
        <f>CONCATENATE('% Reduction_Final'!B170,'% Reduction_Final'!AZ169,'% Reduction_Final'!AI170)</f>
        <v>0.28±0.02</v>
      </c>
      <c r="C62" s="322" t="str">
        <f>CONCATENATE('% Reduction_Final'!AJ170,'% Reduction_Final'!AZ170,'% Reduction_Final'!AK170)</f>
        <v>0.3±0.01</v>
      </c>
      <c r="D62" s="322" t="str">
        <f>CONCATENATE('% Reduction_Final'!AL170,'% Reduction_Final'!AZ170,'% Reduction_Final'!AM170)</f>
        <v>0±5.01</v>
      </c>
      <c r="E62" s="314" t="str">
        <f>CONCATENATE('% Reduction_Final'!AN170,'% Reduction_Final'!AZ170,'% Reduction_Final'!AO170)</f>
        <v>0.3±0</v>
      </c>
      <c r="F62" s="323" t="str">
        <f>CONCATENATE('% Reduction_Final'!AP170,'% Reduction_Final'!AZ170,'% Reduction_Final'!AQ170)</f>
        <v>0±0</v>
      </c>
      <c r="G62" s="314" t="str">
        <f>CONCATENATE('% Reduction_Final'!AR170,'% Reduction_Final'!AZ170,'% Reduction_Final'!AS170)</f>
        <v>0.3±0</v>
      </c>
      <c r="H62" s="323" t="str">
        <f>CONCATENATE('% Reduction_Final'!AT170,'% Reduction_Final'!AZ170,'% Reduction_Final'!AU170)</f>
        <v>0±0</v>
      </c>
      <c r="I62" s="314" t="str">
        <f>CONCATENATE('% Reduction_Final'!AV170,'% Reduction_Final'!AZ170,'% Reduction_Final'!AW170)</f>
        <v>0.28±0.01</v>
      </c>
      <c r="J62" s="323" t="str">
        <f>CONCATENATE('% Reduction_Final'!AX170,'% Reduction_Final'!AZ170,'% Reduction_Final'!AY170)</f>
        <v>0.17±2.2</v>
      </c>
      <c r="K62" s="323"/>
      <c r="L62" s="314" t="s">
        <v>220</v>
      </c>
      <c r="M62" s="323" t="str">
        <f>CONCATENATE('% Reduction_Final'!BC170,'% Reduction_Final'!AZ170,'% Reduction_Final'!BD170)</f>
        <v>0.3±0.004</v>
      </c>
      <c r="N62" s="314" t="str">
        <f>CONCATENATE('% Reduction_Final'!BE170,'% Reduction_Final'!AZ170,'% Reduction_Final'!BF170)</f>
        <v>0.3±0.004</v>
      </c>
      <c r="O62" s="323" t="str">
        <f>CONCATENATE('% Reduction_Final'!BG170,'% Reduction_Final'!AZ170,'% Reduction_Final'!BH170)</f>
        <v>0±1.43</v>
      </c>
      <c r="P62" s="314" t="str">
        <f>CONCATENATE('% Reduction_Final'!BI170,'% Reduction_Final'!AZ170,'% Reduction_Final'!BJ170)</f>
        <v>0.3±0.004</v>
      </c>
      <c r="Q62" s="323" t="str">
        <f>CONCATENATE('% Reduction_Final'!BK170,'% Reduction_Final'!AZ170,'% Reduction_Final'!BL170)</f>
        <v>0±1.43</v>
      </c>
      <c r="R62" s="314" t="str">
        <f>CONCATENATE('% Reduction_Final'!BM170,'% Reduction_Final'!AZ170,'% Reduction_Final'!BN170)</f>
        <v>0.3±0.01</v>
      </c>
      <c r="S62" s="323" t="str">
        <f>CONCATENATE('% Reduction_Final'!BO170,'% Reduction_Final'!AZ170,'% Reduction_Final'!BP170)</f>
        <v>1.05±3.24</v>
      </c>
      <c r="T62" s="314" t="str">
        <f>CONCATENATE('% Reduction_Final'!BQ170,'% Reduction_Final'!AZ170,'% Reduction_Final'!BR170)</f>
        <v>0.29±0.004</v>
      </c>
      <c r="U62" s="323" t="str">
        <f>CONCATENATE('% Reduction_Final'!BS170,'% Reduction_Final'!AZ170,'% Reduction_Final'!BT170)</f>
        <v>3.2±1.34</v>
      </c>
    </row>
    <row r="63" spans="1:21" s="25" customFormat="1" x14ac:dyDescent="0.25">
      <c r="A63" s="316" t="s">
        <v>224</v>
      </c>
      <c r="B63" s="322" t="str">
        <f>CONCATENATE('% Reduction_Final'!B171,'% Reduction_Final'!AZ170,'% Reduction_Final'!AI171)</f>
        <v>0.57±0.03</v>
      </c>
      <c r="C63" s="322" t="str">
        <f>CONCATENATE('% Reduction_Final'!AJ171,'% Reduction_Final'!AZ171,'% Reduction_Final'!AK171)</f>
        <v>0.6±0.03</v>
      </c>
      <c r="D63" s="322" t="str">
        <f>CONCATENATE('% Reduction_Final'!AL171,'% Reduction_Final'!AZ171,'% Reduction_Final'!AM171)</f>
        <v>0±4.87</v>
      </c>
      <c r="E63" s="314" t="str">
        <f>CONCATENATE('% Reduction_Final'!AN171,'% Reduction_Final'!AZ171,'% Reduction_Final'!AO171)</f>
        <v>0.6±0</v>
      </c>
      <c r="F63" s="323" t="str">
        <f>CONCATENATE('% Reduction_Final'!AP171,'% Reduction_Final'!AZ171,'% Reduction_Final'!AQ171)</f>
        <v>0±0</v>
      </c>
      <c r="G63" s="314" t="str">
        <f>CONCATENATE('% Reduction_Final'!AR171,'% Reduction_Final'!AZ171,'% Reduction_Final'!AS171)</f>
        <v>0.6±0</v>
      </c>
      <c r="H63" s="323" t="str">
        <f>CONCATENATE('% Reduction_Final'!AT171,'% Reduction_Final'!AZ171,'% Reduction_Final'!AU171)</f>
        <v>0±0</v>
      </c>
      <c r="I63" s="314" t="str">
        <f>CONCATENATE('% Reduction_Final'!AV171,'% Reduction_Final'!AZ171,'% Reduction_Final'!AW171)</f>
        <v>0.57±0.01</v>
      </c>
      <c r="J63" s="323" t="str">
        <f>CONCATENATE('% Reduction_Final'!AX171,'% Reduction_Final'!AZ171,'% Reduction_Final'!AY171)</f>
        <v>0±2.21</v>
      </c>
      <c r="K63" s="323"/>
      <c r="L63" s="314" t="s">
        <v>224</v>
      </c>
      <c r="M63" s="323" t="str">
        <f>CONCATENATE('% Reduction_Final'!BC171,'% Reduction_Final'!AZ171,'% Reduction_Final'!BD171)</f>
        <v>0.6±0.01</v>
      </c>
      <c r="N63" s="314" t="str">
        <f>CONCATENATE('% Reduction_Final'!BE171,'% Reduction_Final'!AZ171,'% Reduction_Final'!BF171)</f>
        <v>0.6±0.01</v>
      </c>
      <c r="O63" s="323" t="str">
        <f>CONCATENATE('% Reduction_Final'!BG171,'% Reduction_Final'!AZ171,'% Reduction_Final'!BH171)</f>
        <v>0±1.43</v>
      </c>
      <c r="P63" s="314" t="str">
        <f>CONCATENATE('% Reduction_Final'!BI171,'% Reduction_Final'!AZ171,'% Reduction_Final'!BJ171)</f>
        <v>0.6±0.01</v>
      </c>
      <c r="Q63" s="323" t="str">
        <f>CONCATENATE('% Reduction_Final'!BK171,'% Reduction_Final'!AZ171,'% Reduction_Final'!BL171)</f>
        <v>0±1.43</v>
      </c>
      <c r="R63" s="314" t="str">
        <f>CONCATENATE('% Reduction_Final'!BM171,'% Reduction_Final'!AZ171,'% Reduction_Final'!BN171)</f>
        <v>0.6±0.02</v>
      </c>
      <c r="S63" s="323" t="str">
        <f>CONCATENATE('% Reduction_Final'!BO171,'% Reduction_Final'!AZ171,'% Reduction_Final'!BP171)</f>
        <v>1.1±3.34</v>
      </c>
      <c r="T63" s="314" t="str">
        <f>CONCATENATE('% Reduction_Final'!BQ171,'% Reduction_Final'!AZ171,'% Reduction_Final'!BR171)</f>
        <v>0.6±0.01</v>
      </c>
      <c r="U63" s="323" t="str">
        <f>CONCATENATE('% Reduction_Final'!BS171,'% Reduction_Final'!AZ171,'% Reduction_Final'!BT171)</f>
        <v>3.31±1.43</v>
      </c>
    </row>
    <row r="64" spans="1:21" x14ac:dyDescent="0.25">
      <c r="A64" s="318" t="s">
        <v>1760</v>
      </c>
      <c r="B64" s="319">
        <v>4.2300000000000004</v>
      </c>
      <c r="C64" s="320">
        <v>8.57</v>
      </c>
      <c r="D64" s="395" t="str">
        <f>CONCATENATE('% Reduction_Final'!AL172,'% Reduction_Final'!AZ172,'% Reduction_Final'!AM172)</f>
        <v/>
      </c>
      <c r="E64" s="320">
        <v>12.19</v>
      </c>
      <c r="F64" s="396" t="str">
        <f>CONCATENATE('% Reduction_Final'!AP172,'% Reduction_Final'!AZ172,'% Reduction_Final'!AQ172)</f>
        <v/>
      </c>
      <c r="G64" s="320">
        <v>7.45</v>
      </c>
      <c r="H64" s="396" t="str">
        <f>CONCATENATE('% Reduction_Final'!AT172,'% Reduction_Final'!AZ172,'% Reduction_Final'!AU172)</f>
        <v/>
      </c>
      <c r="I64" s="320">
        <v>12.25</v>
      </c>
      <c r="J64" s="396" t="str">
        <f>CONCATENATE('% Reduction_Final'!AX172,'% Reduction_Final'!AZ172,'% Reduction_Final'!AY172)</f>
        <v/>
      </c>
      <c r="K64" s="320"/>
      <c r="L64" s="320"/>
      <c r="M64" s="320">
        <v>4.22</v>
      </c>
      <c r="N64" s="320">
        <v>8.42</v>
      </c>
      <c r="O64" s="396" t="str">
        <f>CONCATENATE('% Reduction_Final'!BG172,'% Reduction_Final'!AZ172,'% Reduction_Final'!BH172)</f>
        <v/>
      </c>
      <c r="P64" s="320">
        <v>12.07</v>
      </c>
      <c r="Q64" s="396" t="str">
        <f>CONCATENATE('% Reduction_Final'!BK172,'% Reduction_Final'!AZ172,'% Reduction_Final'!BL172)</f>
        <v/>
      </c>
      <c r="R64" s="320">
        <v>9.1999999999999993</v>
      </c>
      <c r="S64" s="396" t="str">
        <f>CONCATENATE('% Reduction_Final'!BO172,'% Reduction_Final'!AZ172,'% Reduction_Final'!BP172)</f>
        <v/>
      </c>
      <c r="T64" s="320">
        <v>12.08</v>
      </c>
      <c r="U64" s="397" t="str">
        <f>CONCATENATE('% Reduction_Final'!BS172,'% Reduction_Final'!AZ172,'% Reduction_Final'!BT172)</f>
        <v/>
      </c>
    </row>
  </sheetData>
  <mergeCells count="8">
    <mergeCell ref="R35:S35"/>
    <mergeCell ref="T35:U35"/>
    <mergeCell ref="C35:D35"/>
    <mergeCell ref="E35:F35"/>
    <mergeCell ref="G35:H35"/>
    <mergeCell ref="I35:J35"/>
    <mergeCell ref="N35:O35"/>
    <mergeCell ref="P35:Q35"/>
  </mergeCells>
  <pageMargins left="0.7" right="0.7" top="0.75" bottom="0.75" header="0.3" footer="0.3"/>
  <pageSetup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4DC43-D0AB-4E4C-8587-64698956F582}">
  <dimension ref="A1:AN608"/>
  <sheetViews>
    <sheetView topLeftCell="A65" zoomScale="96" zoomScaleNormal="96" workbookViewId="0">
      <selection activeCell="K113" sqref="K113"/>
    </sheetView>
  </sheetViews>
  <sheetFormatPr defaultColWidth="10.85546875" defaultRowHeight="15" x14ac:dyDescent="0.25"/>
  <cols>
    <col min="1" max="1" width="22.5703125" style="112" customWidth="1"/>
    <col min="2" max="2" width="10.85546875" style="191"/>
    <col min="3" max="3" width="14.140625" style="190" customWidth="1"/>
    <col min="4" max="4" width="11.85546875" style="191" customWidth="1"/>
    <col min="5" max="5" width="16.42578125" style="189" customWidth="1"/>
    <col min="6" max="6" width="10.85546875" style="192"/>
    <col min="7" max="7" width="13.42578125" style="189" customWidth="1"/>
    <col min="8" max="8" width="11.5703125" style="192" customWidth="1"/>
    <col min="9" max="9" width="13.42578125" style="189" customWidth="1"/>
    <col min="10" max="10" width="10.85546875" style="192"/>
    <col min="11" max="11" width="10.140625" style="189" customWidth="1"/>
    <col min="12" max="12" width="10.85546875" style="193"/>
    <col min="13" max="13" width="14.28515625" style="190" customWidth="1"/>
    <col min="14" max="14" width="10.85546875" style="191"/>
    <col min="15" max="15" width="10.85546875" style="190"/>
    <col min="16" max="16" width="10.85546875" style="191"/>
    <col min="17" max="17" width="10.85546875" style="190"/>
    <col min="18" max="18" width="10.85546875" style="191"/>
    <col min="19" max="19" width="10.85546875" style="190"/>
    <col min="20" max="20" width="10.85546875" style="191"/>
    <col min="21" max="21" width="10.85546875" style="192"/>
    <col min="22" max="16384" width="10.85546875" style="112"/>
  </cols>
  <sheetData>
    <row r="1" spans="1:23" x14ac:dyDescent="0.25">
      <c r="T1" s="231"/>
      <c r="U1" s="189"/>
    </row>
    <row r="2" spans="1:23" x14ac:dyDescent="0.25">
      <c r="B2" s="449" t="s">
        <v>1270</v>
      </c>
      <c r="C2" s="450"/>
      <c r="D2" s="188" t="s">
        <v>1677</v>
      </c>
      <c r="F2" s="449" t="s">
        <v>1682</v>
      </c>
      <c r="G2" s="450"/>
      <c r="H2" s="449" t="s">
        <v>1686</v>
      </c>
      <c r="I2" s="450"/>
      <c r="J2" s="449" t="s">
        <v>1690</v>
      </c>
      <c r="K2" s="450"/>
      <c r="L2" s="449" t="s">
        <v>1297</v>
      </c>
      <c r="M2" s="450"/>
      <c r="N2" s="449" t="s">
        <v>1339</v>
      </c>
      <c r="O2" s="450"/>
      <c r="P2" s="449" t="s">
        <v>1343</v>
      </c>
      <c r="Q2" s="450"/>
      <c r="R2" s="188" t="s">
        <v>1347</v>
      </c>
      <c r="T2" s="451" t="s">
        <v>1351</v>
      </c>
      <c r="U2" s="450"/>
      <c r="W2" s="112" t="s">
        <v>1700</v>
      </c>
    </row>
    <row r="3" spans="1:23" x14ac:dyDescent="0.25">
      <c r="B3" s="191" t="s">
        <v>1239</v>
      </c>
      <c r="C3" s="190" t="s">
        <v>1324</v>
      </c>
      <c r="D3" s="191" t="s">
        <v>1239</v>
      </c>
      <c r="E3" s="189" t="s">
        <v>1678</v>
      </c>
      <c r="F3" s="192" t="s">
        <v>1239</v>
      </c>
      <c r="G3" s="189" t="s">
        <v>1678</v>
      </c>
      <c r="H3" s="192" t="s">
        <v>1239</v>
      </c>
      <c r="I3" s="189" t="s">
        <v>1678</v>
      </c>
      <c r="J3" s="192" t="s">
        <v>1239</v>
      </c>
      <c r="K3" s="189" t="s">
        <v>1678</v>
      </c>
      <c r="L3" s="193" t="s">
        <v>1239</v>
      </c>
      <c r="M3" s="190" t="s">
        <v>1678</v>
      </c>
      <c r="N3" s="191" t="s">
        <v>1239</v>
      </c>
      <c r="O3" s="190" t="s">
        <v>1324</v>
      </c>
      <c r="P3" s="191" t="s">
        <v>1239</v>
      </c>
      <c r="Q3" s="190" t="s">
        <v>1324</v>
      </c>
      <c r="R3" s="191" t="s">
        <v>1239</v>
      </c>
      <c r="S3" s="190" t="s">
        <v>1324</v>
      </c>
      <c r="T3" s="231" t="s">
        <v>1239</v>
      </c>
      <c r="U3" s="189" t="s">
        <v>1324</v>
      </c>
      <c r="W3" s="112" t="s">
        <v>1701</v>
      </c>
    </row>
    <row r="4" spans="1:23" x14ac:dyDescent="0.25">
      <c r="A4" s="122"/>
      <c r="B4" s="191" t="s">
        <v>1239</v>
      </c>
      <c r="C4" s="190" t="s">
        <v>1324</v>
      </c>
      <c r="D4" s="191" t="s">
        <v>1239</v>
      </c>
      <c r="E4" s="189" t="s">
        <v>1324</v>
      </c>
      <c r="F4" s="192" t="s">
        <v>1239</v>
      </c>
      <c r="G4" s="189" t="s">
        <v>1324</v>
      </c>
      <c r="H4" s="192" t="s">
        <v>1239</v>
      </c>
      <c r="I4" s="189" t="s">
        <v>1324</v>
      </c>
      <c r="J4" s="192" t="s">
        <v>1239</v>
      </c>
      <c r="K4" s="189" t="s">
        <v>1324</v>
      </c>
      <c r="L4" s="193" t="s">
        <v>1239</v>
      </c>
      <c r="M4" s="190" t="s">
        <v>1324</v>
      </c>
      <c r="N4" s="191" t="s">
        <v>1239</v>
      </c>
      <c r="O4" s="190" t="s">
        <v>1324</v>
      </c>
      <c r="P4" s="191" t="s">
        <v>1239</v>
      </c>
      <c r="Q4" s="190" t="s">
        <v>1324</v>
      </c>
      <c r="R4" s="191" t="s">
        <v>1239</v>
      </c>
      <c r="S4" s="190" t="s">
        <v>1324</v>
      </c>
      <c r="T4" s="231" t="s">
        <v>1239</v>
      </c>
      <c r="U4" s="189" t="s">
        <v>1324</v>
      </c>
      <c r="W4" s="112" t="s">
        <v>1702</v>
      </c>
    </row>
    <row r="5" spans="1:23" s="135" customFormat="1" ht="30.75" thickBot="1" x14ac:dyDescent="0.3">
      <c r="A5" s="124" t="s">
        <v>23</v>
      </c>
      <c r="B5" s="194" t="s">
        <v>1695</v>
      </c>
      <c r="C5" s="195"/>
      <c r="D5" s="196" t="s">
        <v>1695</v>
      </c>
      <c r="E5" s="197"/>
      <c r="F5" s="196" t="s">
        <v>1695</v>
      </c>
      <c r="G5" s="197"/>
      <c r="H5" s="196" t="s">
        <v>1695</v>
      </c>
      <c r="I5" s="197"/>
      <c r="J5" s="196" t="s">
        <v>1695</v>
      </c>
      <c r="K5" s="197"/>
      <c r="L5" s="194" t="s">
        <v>1695</v>
      </c>
      <c r="M5" s="195"/>
      <c r="N5" s="194" t="s">
        <v>1695</v>
      </c>
      <c r="O5" s="195"/>
      <c r="P5" s="194" t="s">
        <v>1695</v>
      </c>
      <c r="Q5" s="195"/>
      <c r="R5" s="194" t="s">
        <v>1695</v>
      </c>
      <c r="S5" s="195"/>
      <c r="T5" s="232" t="s">
        <v>1695</v>
      </c>
      <c r="U5" s="197"/>
    </row>
    <row r="6" spans="1:23" x14ac:dyDescent="0.25">
      <c r="A6" s="122" t="s">
        <v>32</v>
      </c>
      <c r="B6" s="198">
        <f>'Extract Conc-0.5LOD'!AO23</f>
        <v>61.166666666666664</v>
      </c>
      <c r="C6" s="199">
        <f>'Extract Conc-0.5LOD'!AP23</f>
        <v>1.9008769905844358</v>
      </c>
      <c r="D6" s="200">
        <f>'Extract Conc-0.5LOD'!AW23</f>
        <v>121.4</v>
      </c>
      <c r="E6" s="230">
        <f>'Extract Conc-0.5LOD'!AX23</f>
        <v>88.529769004555746</v>
      </c>
      <c r="F6" s="198">
        <f>'Extract Conc-0.5LOD'!BE23</f>
        <v>295.26666666666665</v>
      </c>
      <c r="G6" s="199">
        <f>'Extract Conc-0.5LOD'!BF23</f>
        <v>222.98164348962308</v>
      </c>
      <c r="H6" s="201">
        <f>'Extract Conc-0.5LOD'!BM23</f>
        <v>0.59499999999999997</v>
      </c>
      <c r="I6" s="199">
        <f>'Extract Conc-0.5LOD'!BN23</f>
        <v>0</v>
      </c>
      <c r="J6" s="198">
        <f>'Extract Conc-0.5LOD'!BU23</f>
        <v>85.333333333333329</v>
      </c>
      <c r="K6" s="199">
        <f>'Extract Conc-0.5LOD'!BV23</f>
        <v>8.787680771018783</v>
      </c>
      <c r="L6" s="198">
        <f>'Extract Conc-0.5LOD'!CC23</f>
        <v>3786.6666666666665</v>
      </c>
      <c r="M6" s="199">
        <f>'Extract Conc-0.5LOD'!CD23</f>
        <v>1921.0500600799896</v>
      </c>
      <c r="N6" s="198">
        <v>980</v>
      </c>
      <c r="O6" s="199">
        <f>'Extract Conc-0.5LOD'!CL23</f>
        <v>33.77869150810907</v>
      </c>
      <c r="P6" s="198">
        <f>'Extract Conc-0.5LOD'!CS23</f>
        <v>2136.6666666666665</v>
      </c>
      <c r="Q6" s="199">
        <f>'Extract Conc-0.5LOD'!CT23</f>
        <v>1370.2676137650385</v>
      </c>
      <c r="R6" s="198">
        <f>'Extract Conc-0.5LOD'!DA23</f>
        <v>124.60000000000001</v>
      </c>
      <c r="S6" s="199">
        <f>'Extract Conc-0.5LOD'!DB23</f>
        <v>29.763736324594689</v>
      </c>
      <c r="T6" s="233">
        <f>'Extract Conc-0.5LOD'!DI23</f>
        <v>746.66666666666663</v>
      </c>
      <c r="U6" s="199">
        <f>'Extract Conc-0.5LOD'!DJ23</f>
        <v>157.90609023509313</v>
      </c>
    </row>
    <row r="7" spans="1:23" x14ac:dyDescent="0.25">
      <c r="A7" s="142" t="s">
        <v>45</v>
      </c>
      <c r="B7" s="198">
        <f>'Extract Conc-0.5LOD'!AO24</f>
        <v>158</v>
      </c>
      <c r="C7" s="199">
        <f>'Extract Conc-0.5LOD'!AP24</f>
        <v>7.9372539331937721</v>
      </c>
      <c r="D7" s="198">
        <f>'Extract Conc-0.5LOD'!AW24</f>
        <v>701.66666666666663</v>
      </c>
      <c r="E7" s="230">
        <f>'Extract Conc-0.5LOD'!AX24</f>
        <v>373.41978165776567</v>
      </c>
      <c r="F7" s="198">
        <f>'Extract Conc-0.5LOD'!BE24</f>
        <v>382</v>
      </c>
      <c r="G7" s="199">
        <f>'Extract Conc-0.5LOD'!BF24</f>
        <v>32.186953878862163</v>
      </c>
      <c r="H7" s="201">
        <f>'Extract Conc-0.5LOD'!BM24</f>
        <v>0.59499999999999997</v>
      </c>
      <c r="I7" s="199">
        <f>'Extract Conc-0.5LOD'!BN24</f>
        <v>0</v>
      </c>
      <c r="J7" s="198">
        <f>'Extract Conc-0.5LOD'!BU24</f>
        <v>16.599999999999998</v>
      </c>
      <c r="K7" s="199">
        <f>'Extract Conc-0.5LOD'!BV24</f>
        <v>2.088061301782127</v>
      </c>
      <c r="L7" s="198">
        <f>'Extract Conc-0.5LOD'!CC24</f>
        <v>11553.333333333334</v>
      </c>
      <c r="M7" s="199">
        <f>'Extract Conc-0.5LOD'!CD24</f>
        <v>3333.1266602596043</v>
      </c>
      <c r="N7" s="198">
        <v>11966.666666666666</v>
      </c>
      <c r="O7" s="199">
        <f>'Extract Conc-0.5LOD'!CL24</f>
        <v>1401.1899704655802</v>
      </c>
      <c r="P7" s="198">
        <f>'Extract Conc-0.5LOD'!CS24</f>
        <v>6666.666666666667</v>
      </c>
      <c r="Q7" s="199">
        <f>'Extract Conc-0.5LOD'!CT24</f>
        <v>1976.0904162849774</v>
      </c>
      <c r="R7" s="198">
        <f>'Extract Conc-0.5LOD'!DA24</f>
        <v>137.53333333333333</v>
      </c>
      <c r="S7" s="199">
        <f>'Extract Conc-0.5LOD'!DB24</f>
        <v>45.447258809892318</v>
      </c>
      <c r="T7" s="198">
        <f>'Extract Conc-0.5LOD'!DI24</f>
        <v>281.33333333333331</v>
      </c>
      <c r="U7" s="199">
        <f>'Extract Conc-0.5LOD'!DJ24</f>
        <v>58.020111455712737</v>
      </c>
    </row>
    <row r="8" spans="1:23" x14ac:dyDescent="0.25">
      <c r="A8" s="122" t="s">
        <v>55</v>
      </c>
      <c r="B8" s="198">
        <f>'Extract Conc-0.5LOD'!AO25</f>
        <v>877.66666666666663</v>
      </c>
      <c r="C8" s="199">
        <f>'Extract Conc-0.5LOD'!AP25</f>
        <v>19.857828011475309</v>
      </c>
      <c r="D8" s="198">
        <f>'Extract Conc-0.5LOD'!AW25</f>
        <v>855.33333333333337</v>
      </c>
      <c r="E8" s="230">
        <f>'Extract Conc-0.5LOD'!AX25</f>
        <v>127.97004857908453</v>
      </c>
      <c r="F8" s="198">
        <f>'Extract Conc-0.5LOD'!BE25</f>
        <v>1496.6666666666667</v>
      </c>
      <c r="G8" s="199">
        <f>'Extract Conc-0.5LOD'!BF25</f>
        <v>152.75252316519467</v>
      </c>
      <c r="H8" s="198">
        <f>'Extract Conc-0.5LOD'!BM25</f>
        <v>8.3933333333333326</v>
      </c>
      <c r="I8" s="199">
        <f>'Extract Conc-0.5LOD'!BN25</f>
        <v>1.854436122742797</v>
      </c>
      <c r="J8" s="198">
        <f>'Extract Conc-0.5LOD'!BU25</f>
        <v>13.066666666666668</v>
      </c>
      <c r="K8" s="199">
        <f>'Extract Conc-0.5LOD'!BV25</f>
        <v>2.2722969289538817</v>
      </c>
      <c r="L8" s="198">
        <f>'Extract Conc-0.5LOD'!CC25</f>
        <v>31200</v>
      </c>
      <c r="M8" s="199">
        <f>'Extract Conc-0.5LOD'!CD25</f>
        <v>7714.9206087943639</v>
      </c>
      <c r="N8" s="198">
        <v>31433.333333333332</v>
      </c>
      <c r="O8" s="199">
        <f>'Extract Conc-0.5LOD'!CL25</f>
        <v>5717.8084379710772</v>
      </c>
      <c r="P8" s="198">
        <f>'Extract Conc-0.5LOD'!CS25</f>
        <v>13500</v>
      </c>
      <c r="Q8" s="199">
        <f>'Extract Conc-0.5LOD'!CT25</f>
        <v>2930.8701779505691</v>
      </c>
      <c r="R8" s="198">
        <f>'Extract Conc-0.5LOD'!DA25</f>
        <v>469</v>
      </c>
      <c r="S8" s="199">
        <f>'Extract Conc-0.5LOD'!DB25</f>
        <v>164.17368851311102</v>
      </c>
      <c r="T8" s="198">
        <f>'Extract Conc-0.5LOD'!DI25</f>
        <v>115</v>
      </c>
      <c r="U8" s="199">
        <f>'Extract Conc-0.5LOD'!DJ25</f>
        <v>19.974984355438178</v>
      </c>
    </row>
    <row r="9" spans="1:23" x14ac:dyDescent="0.25">
      <c r="A9" s="142" t="s">
        <v>64</v>
      </c>
      <c r="B9" s="198">
        <f>'Extract Conc-0.5LOD'!AO26</f>
        <v>181.33333333333334</v>
      </c>
      <c r="C9" s="199">
        <f>'Extract Conc-0.5LOD'!AP26</f>
        <v>5.6862407030773268</v>
      </c>
      <c r="D9" s="198">
        <f>'Extract Conc-0.5LOD'!AW26</f>
        <v>258.66666666666669</v>
      </c>
      <c r="E9" s="230">
        <f>'Extract Conc-0.5LOD'!AX26</f>
        <v>27.098585448936877</v>
      </c>
      <c r="F9" s="198">
        <f>'Extract Conc-0.5LOD'!BE26</f>
        <v>308</v>
      </c>
      <c r="G9" s="199">
        <f>'Extract Conc-0.5LOD'!BF26</f>
        <v>16.093476939431081</v>
      </c>
      <c r="H9" s="201">
        <f>'Extract Conc-0.5LOD'!BM26</f>
        <v>0.59499999999999997</v>
      </c>
      <c r="I9" s="199">
        <f>'Extract Conc-0.5LOD'!BN26</f>
        <v>0</v>
      </c>
      <c r="J9" s="200">
        <f>'Extract Conc-0.5LOD'!BU26</f>
        <v>19.2</v>
      </c>
      <c r="K9" s="199"/>
      <c r="L9" s="198">
        <f>'Extract Conc-0.5LOD'!CC26</f>
        <v>6000</v>
      </c>
      <c r="M9" s="199">
        <f>'Extract Conc-0.5LOD'!CD26</f>
        <v>516.43005334701422</v>
      </c>
      <c r="N9" s="198">
        <v>4863.333333333333</v>
      </c>
      <c r="O9" s="199">
        <f>'Extract Conc-0.5LOD'!CL26</f>
        <v>829.23659671612165</v>
      </c>
      <c r="P9" s="198">
        <f>'Extract Conc-0.5LOD'!CS26</f>
        <v>1353.3333333333333</v>
      </c>
      <c r="Q9" s="199">
        <f>'Extract Conc-0.5LOD'!CT26</f>
        <v>170.09801096230811</v>
      </c>
      <c r="R9" s="198">
        <f>'Extract Conc-0.5LOD'!DA26</f>
        <v>133.20000000000002</v>
      </c>
      <c r="S9" s="199">
        <f>'Extract Conc-0.5LOD'!DB26</f>
        <v>48.81106431947569</v>
      </c>
      <c r="T9" s="198">
        <f>'Extract Conc-0.5LOD'!DI26</f>
        <v>10.393333333333333</v>
      </c>
      <c r="U9" s="199">
        <f>'Extract Conc-0.5LOD'!DJ26</f>
        <v>0.80133222407022575</v>
      </c>
    </row>
    <row r="10" spans="1:23" x14ac:dyDescent="0.25">
      <c r="A10" s="122" t="s">
        <v>72</v>
      </c>
      <c r="B10" s="198">
        <f>'Extract Conc-0.5LOD'!AO27</f>
        <v>1193.3333333333333</v>
      </c>
      <c r="C10" s="199">
        <f>'Extract Conc-0.5LOD'!AP27</f>
        <v>32.145502536643185</v>
      </c>
      <c r="D10" s="198">
        <f>'Extract Conc-0.5LOD'!AW27</f>
        <v>1623.3333333333333</v>
      </c>
      <c r="E10" s="230">
        <f>'Extract Conc-0.5LOD'!AX27</f>
        <v>100.66445913694334</v>
      </c>
      <c r="F10" s="198">
        <f>'Extract Conc-0.5LOD'!BE27</f>
        <v>3133.3333333333335</v>
      </c>
      <c r="G10" s="199">
        <f>'Extract Conc-0.5LOD'!BF27</f>
        <v>384.23083339749473</v>
      </c>
      <c r="H10" s="198">
        <f>'Extract Conc-0.5LOD'!BM27</f>
        <v>28.766666666666669</v>
      </c>
      <c r="I10" s="199">
        <f>'Extract Conc-0.5LOD'!BN27</f>
        <v>5.0083264004388761</v>
      </c>
      <c r="J10" s="198">
        <f>'Extract Conc-0.5LOD'!BU27</f>
        <v>18.033333333333335</v>
      </c>
      <c r="K10" s="199">
        <f>'Extract Conc-0.5LOD'!BV27</f>
        <v>1.2897028081435398</v>
      </c>
      <c r="L10" s="198">
        <f>'Extract Conc-0.5LOD'!CC27</f>
        <v>38966.666666666664</v>
      </c>
      <c r="M10" s="199">
        <f>'Extract Conc-0.5LOD'!CD27</f>
        <v>7595.6127687852477</v>
      </c>
      <c r="N10" s="198">
        <v>38233.333333333336</v>
      </c>
      <c r="O10" s="199">
        <f>'Extract Conc-0.5LOD'!CL27</f>
        <v>2746.5129406819356</v>
      </c>
      <c r="P10" s="198">
        <f>'Extract Conc-0.5LOD'!CS27</f>
        <v>6523.333333333333</v>
      </c>
      <c r="Q10" s="199">
        <f>'Extract Conc-0.5LOD'!CT27</f>
        <v>1419.3073428025855</v>
      </c>
      <c r="R10" s="198">
        <f>'Extract Conc-0.5LOD'!DA27</f>
        <v>1280</v>
      </c>
      <c r="S10" s="199">
        <f>'Extract Conc-0.5LOD'!DB27</f>
        <v>225.38855339169291</v>
      </c>
      <c r="T10" s="198">
        <f>'Extract Conc-0.5LOD'!DI27</f>
        <v>56.033333333333331</v>
      </c>
      <c r="U10" s="199">
        <f>'Extract Conc-0.5LOD'!DJ27</f>
        <v>1.6165807537309536</v>
      </c>
    </row>
    <row r="11" spans="1:23" x14ac:dyDescent="0.25">
      <c r="A11" s="142" t="s">
        <v>78</v>
      </c>
      <c r="B11" s="198">
        <f>'Extract Conc-0.5LOD'!AO28</f>
        <v>208</v>
      </c>
      <c r="C11" s="199">
        <f>'Extract Conc-0.5LOD'!AP28</f>
        <v>13.114877048604001</v>
      </c>
      <c r="D11" s="198">
        <f>'Extract Conc-0.5LOD'!AW28</f>
        <v>227.33333333333334</v>
      </c>
      <c r="E11" s="230">
        <f>'Extract Conc-0.5LOD'!AX28</f>
        <v>22.007574453658755</v>
      </c>
      <c r="F11" s="198">
        <f>'Extract Conc-0.5LOD'!BE28</f>
        <v>165</v>
      </c>
      <c r="G11" s="199">
        <f>'Extract Conc-0.5LOD'!BF28</f>
        <v>28.61817604250837</v>
      </c>
      <c r="H11" s="201">
        <f>'Extract Conc-0.5LOD'!BM28</f>
        <v>0.59499999999999997</v>
      </c>
      <c r="I11" s="199">
        <f>'Extract Conc-0.5LOD'!BN28</f>
        <v>0</v>
      </c>
      <c r="J11" s="201">
        <f>'Extract Conc-0.5LOD'!BU28</f>
        <v>0.56833333333333336</v>
      </c>
      <c r="K11" s="199">
        <f>'Extract Conc-0.5LOD'!BV28</f>
        <v>1.2583057392117869E-2</v>
      </c>
      <c r="L11" s="198">
        <f>'Extract Conc-0.5LOD'!CC28</f>
        <v>458.33333333333331</v>
      </c>
      <c r="M11" s="199">
        <f>'Extract Conc-0.5LOD'!CD28</f>
        <v>37.859388972001824</v>
      </c>
      <c r="N11" s="198">
        <v>343.33333333333331</v>
      </c>
      <c r="O11" s="199">
        <f>'Extract Conc-0.5LOD'!CL28</f>
        <v>45.829393770083222</v>
      </c>
      <c r="P11" s="198">
        <f>'Extract Conc-0.5LOD'!CS28</f>
        <v>33.466666666666669</v>
      </c>
      <c r="Q11" s="199">
        <f>'Extract Conc-0.5LOD'!CT28</f>
        <v>0.32145502536643233</v>
      </c>
      <c r="R11" s="198">
        <f>'Extract Conc-0.5LOD'!DA28</f>
        <v>25.866666666666664</v>
      </c>
      <c r="S11" s="199">
        <f>'Extract Conc-0.5LOD'!DB28</f>
        <v>7.4144004028197292</v>
      </c>
      <c r="T11" s="201">
        <f>'Extract Conc-0.5LOD'!DI28</f>
        <v>0.58499999999999996</v>
      </c>
      <c r="U11" s="199">
        <f>'Extract Conc-0.5LOD'!DJ28</f>
        <v>8.6602540378443935E-3</v>
      </c>
    </row>
    <row r="12" spans="1:23" x14ac:dyDescent="0.25">
      <c r="A12" s="122" t="s">
        <v>85</v>
      </c>
      <c r="B12" s="198">
        <f>'Extract Conc-0.5LOD'!AO29</f>
        <v>607.66666666666663</v>
      </c>
      <c r="C12" s="199">
        <f>'Extract Conc-0.5LOD'!AP29</f>
        <v>17.897858344878401</v>
      </c>
      <c r="D12" s="198">
        <f>'Extract Conc-0.5LOD'!AW29</f>
        <v>970.33333333333337</v>
      </c>
      <c r="E12" s="230">
        <f>'Extract Conc-0.5LOD'!AX29</f>
        <v>131.0203546527533</v>
      </c>
      <c r="F12" s="198">
        <f>'Extract Conc-0.5LOD'!BE29</f>
        <v>77.466666666666654</v>
      </c>
      <c r="G12" s="199">
        <f>'Extract Conc-0.5LOD'!BF29</f>
        <v>25.230603110772719</v>
      </c>
      <c r="H12" s="198">
        <f>'Extract Conc-0.5LOD'!BM29</f>
        <v>26.333333333333332</v>
      </c>
      <c r="I12" s="199">
        <f>'Extract Conc-0.5LOD'!BN29</f>
        <v>4.9652123150307679</v>
      </c>
      <c r="J12" s="198">
        <f>'Extract Conc-0.5LOD'!BU29</f>
        <v>8.3966666666666665</v>
      </c>
      <c r="K12" s="199">
        <f>'Extract Conc-0.5LOD'!BV29</f>
        <v>2.1511934672021829</v>
      </c>
      <c r="L12" s="198">
        <f>'Extract Conc-0.5LOD'!CC29</f>
        <v>257.66666666666669</v>
      </c>
      <c r="M12" s="199">
        <f>'Extract Conc-0.5LOD'!CD29</f>
        <v>8.5049005481153834</v>
      </c>
      <c r="N12" s="198">
        <v>189.33333333333334</v>
      </c>
      <c r="O12" s="199">
        <f>'Extract Conc-0.5LOD'!CL29</f>
        <v>35.641735835019816</v>
      </c>
      <c r="P12" s="198">
        <f>'Extract Conc-0.5LOD'!CS29</f>
        <v>12.066666666666668</v>
      </c>
      <c r="Q12" s="199">
        <f>'Extract Conc-0.5LOD'!CT29</f>
        <v>1.250333288900737</v>
      </c>
      <c r="R12" s="198">
        <f>'Extract Conc-0.5LOD'!DA29</f>
        <v>24.833333333333332</v>
      </c>
      <c r="S12" s="199">
        <f>'Extract Conc-0.5LOD'!DB29</f>
        <v>5.807179464536417</v>
      </c>
      <c r="T12" s="201">
        <f>'Extract Conc-0.5LOD'!DI29</f>
        <v>0.29283333333333333</v>
      </c>
      <c r="U12" s="199">
        <f>'Extract Conc-0.5LOD'!DJ29</f>
        <v>4.0414518843273836E-3</v>
      </c>
    </row>
    <row r="13" spans="1:23" x14ac:dyDescent="0.25">
      <c r="A13" s="142" t="s">
        <v>91</v>
      </c>
      <c r="B13" s="198">
        <f>'Extract Conc-0.5LOD'!AO30</f>
        <v>155</v>
      </c>
      <c r="C13" s="199">
        <f>'Extract Conc-0.5LOD'!AP30</f>
        <v>13.74772708486752</v>
      </c>
      <c r="D13" s="198">
        <f>'Extract Conc-0.5LOD'!AW30</f>
        <v>295.33333333333331</v>
      </c>
      <c r="E13" s="230">
        <f>'Extract Conc-0.5LOD'!AX30</f>
        <v>77.693843599948949</v>
      </c>
      <c r="F13" s="198">
        <f>'Extract Conc-0.5LOD'!BE30</f>
        <v>283.66666666666669</v>
      </c>
      <c r="G13" s="199">
        <f>'Extract Conc-0.5LOD'!BF30</f>
        <v>63.216559012123781</v>
      </c>
      <c r="H13" s="198">
        <f>'Extract Conc-0.5LOD'!BM30</f>
        <v>11.943333333333333</v>
      </c>
      <c r="I13" s="199">
        <f>'Extract Conc-0.5LOD'!BN30</f>
        <v>2.0429472174614194</v>
      </c>
      <c r="J13" s="198">
        <f>'Extract Conc-0.5LOD'!BU30</f>
        <v>9.7133333333333329</v>
      </c>
      <c r="K13" s="199">
        <f>'Extract Conc-0.5LOD'!BV30</f>
        <v>3.1250173332852595</v>
      </c>
      <c r="L13" s="198">
        <f>'Extract Conc-0.5LOD'!CC30</f>
        <v>15.200000000000001</v>
      </c>
      <c r="M13" s="199">
        <f>'Extract Conc-0.5LOD'!CD30</f>
        <v>2.5357444666211948</v>
      </c>
      <c r="N13" s="198">
        <v>16</v>
      </c>
      <c r="O13" s="199">
        <f>'Extract Conc-0.5LOD'!CL30</f>
        <v>2.9137604568666946</v>
      </c>
      <c r="P13" s="201">
        <f>'Extract Conc-0.5LOD'!CS30</f>
        <v>0.30249999999999999</v>
      </c>
      <c r="Q13" s="199">
        <f>'Extract Conc-0.5LOD'!CT30</f>
        <v>4.3301270189221976E-3</v>
      </c>
      <c r="R13" s="201">
        <f>'Extract Conc-0.5LOD'!DA30</f>
        <v>0.29933333333333328</v>
      </c>
      <c r="S13" s="199">
        <f>'Extract Conc-0.5LOD'!DB30</f>
        <v>9.8149545762236459E-3</v>
      </c>
      <c r="T13" s="201">
        <f>'Extract Conc-0.5LOD'!DI30</f>
        <v>0.29283333333333333</v>
      </c>
      <c r="U13" s="199">
        <f>'Extract Conc-0.5LOD'!DJ30</f>
        <v>4.0414518843273836E-3</v>
      </c>
    </row>
    <row r="14" spans="1:23" x14ac:dyDescent="0.25">
      <c r="A14" s="122" t="s">
        <v>98</v>
      </c>
      <c r="B14" s="198">
        <f>'Extract Conc-0.5LOD'!AO31</f>
        <v>26.166666666666668</v>
      </c>
      <c r="C14" s="199">
        <f>'Extract Conc-0.5LOD'!AP31</f>
        <v>3.5809682117177846</v>
      </c>
      <c r="D14" s="198">
        <f>'Extract Conc-0.5LOD'!AW31</f>
        <v>107.23333333333333</v>
      </c>
      <c r="E14" s="230">
        <f>'Extract Conc-0.5LOD'!AX31</f>
        <v>47.547485036890571</v>
      </c>
      <c r="F14" s="198">
        <f>'Extract Conc-0.5LOD'!BE31</f>
        <v>267.33333333333331</v>
      </c>
      <c r="G14" s="199">
        <f>'Extract Conc-0.5LOD'!BF31</f>
        <v>52.367292591209342</v>
      </c>
      <c r="H14" s="200">
        <f>'Extract Conc-0.5LOD'!BM31</f>
        <v>7.6850000000000005</v>
      </c>
      <c r="I14" s="199">
        <f>'Extract Conc-0.5LOD'!BN31</f>
        <v>0.45961940777125554</v>
      </c>
      <c r="J14" s="198">
        <f>'Extract Conc-0.5LOD'!BU31</f>
        <v>7.9249999999999998</v>
      </c>
      <c r="K14" s="199">
        <f>'Extract Conc-0.5LOD'!BV31</f>
        <v>0.71417784899841286</v>
      </c>
      <c r="L14" s="198">
        <f>'Extract Conc-0.5LOD'!CC31</f>
        <v>13.233333333333334</v>
      </c>
      <c r="M14" s="199">
        <f>'Extract Conc-0.5LOD'!CD31</f>
        <v>3.1069813860616073</v>
      </c>
      <c r="N14" s="198">
        <v>30.066666666666663</v>
      </c>
      <c r="O14" s="199">
        <f>'Extract Conc-0.5LOD'!CL31</f>
        <v>6.2002688113769215</v>
      </c>
      <c r="P14" s="201">
        <f>'Extract Conc-0.5LOD'!CS31</f>
        <v>0.30249999999999999</v>
      </c>
      <c r="Q14" s="199">
        <f>'Extract Conc-0.5LOD'!CT31</f>
        <v>4.3301270189221976E-3</v>
      </c>
      <c r="R14" s="200">
        <f>'Extract Conc-0.5LOD'!DA31</f>
        <v>8.5850000000000009</v>
      </c>
      <c r="S14" s="199">
        <f>'Extract Conc-0.5LOD'!DB31</f>
        <v>1.3647160876900351</v>
      </c>
      <c r="T14" s="201">
        <f>'Extract Conc-0.5LOD'!DI31</f>
        <v>0.29283333333333333</v>
      </c>
      <c r="U14" s="199">
        <f>'Extract Conc-0.5LOD'!DJ31</f>
        <v>4.0414518843273836E-3</v>
      </c>
    </row>
    <row r="15" spans="1:23" x14ac:dyDescent="0.25">
      <c r="A15" s="142" t="s">
        <v>104</v>
      </c>
      <c r="B15" s="200">
        <f>'Extract Conc-0.5LOD'!AO32</f>
        <v>6.14</v>
      </c>
      <c r="C15" s="199"/>
      <c r="D15" s="198">
        <f>'Extract Conc-0.5LOD'!AW32</f>
        <v>53</v>
      </c>
      <c r="E15" s="230">
        <f>'Extract Conc-0.5LOD'!AX32</f>
        <v>10.453229166147675</v>
      </c>
      <c r="F15" s="200">
        <f>'Extract Conc-0.5LOD'!BE32</f>
        <v>41.75</v>
      </c>
      <c r="G15" s="199">
        <f>'Extract Conc-0.5LOD'!BF32</f>
        <v>15.202795795510772</v>
      </c>
      <c r="H15" s="201">
        <f>'Extract Conc-0.5LOD'!BM32</f>
        <v>0.29749999999999999</v>
      </c>
      <c r="I15" s="199">
        <f>'Extract Conc-0.5LOD'!BN32</f>
        <v>0</v>
      </c>
      <c r="J15" s="201">
        <f>'Extract Conc-0.5LOD'!BU32</f>
        <v>0.28416666666666668</v>
      </c>
      <c r="K15" s="199">
        <f>'Extract Conc-0.5LOD'!BV32</f>
        <v>6.2516664445036617E-3</v>
      </c>
      <c r="L15" s="201">
        <f>'Extract Conc-0.5LOD'!CC32</f>
        <v>0.30249999999999999</v>
      </c>
      <c r="M15" s="199">
        <f>'Extract Conc-0.5LOD'!CD32</f>
        <v>4.3301270189221967E-3</v>
      </c>
      <c r="N15" s="198">
        <v>12.273333333333333</v>
      </c>
      <c r="O15" s="199">
        <f>'Extract Conc-0.5LOD'!CL32</f>
        <v>3.112897899599874</v>
      </c>
      <c r="P15" s="201">
        <f>'Extract Conc-0.5LOD'!CS32</f>
        <v>0.30249999999999999</v>
      </c>
      <c r="Q15" s="199">
        <f>'Extract Conc-0.5LOD'!CT32</f>
        <v>4.3301270189221976E-3</v>
      </c>
      <c r="R15" s="201">
        <f>'Extract Conc-0.5LOD'!DA32</f>
        <v>0.29933333333333328</v>
      </c>
      <c r="S15" s="199">
        <f>'Extract Conc-0.5LOD'!DB32</f>
        <v>9.8149545762236459E-3</v>
      </c>
      <c r="T15" s="201">
        <f>'Extract Conc-0.5LOD'!DI32</f>
        <v>0.29283333333333333</v>
      </c>
      <c r="U15" s="199">
        <f>'Extract Conc-0.5LOD'!DJ32</f>
        <v>4.0414518843273836E-3</v>
      </c>
    </row>
    <row r="16" spans="1:23" x14ac:dyDescent="0.25">
      <c r="A16" s="122" t="s">
        <v>110</v>
      </c>
      <c r="B16" s="201">
        <f>'Extract Conc-0.5LOD'!AO33</f>
        <v>1.1399999999999999</v>
      </c>
      <c r="C16" s="199">
        <f>'Extract Conc-0.5LOD'!AP33</f>
        <v>6.6143782776614785E-2</v>
      </c>
      <c r="D16" s="198">
        <f>'Extract Conc-0.5LOD'!AW33</f>
        <v>11.5</v>
      </c>
      <c r="E16" s="230">
        <f>'Extract Conc-0.5LOD'!AX33</f>
        <v>1.5</v>
      </c>
      <c r="F16" s="200">
        <f>'Extract Conc-0.5LOD'!BE33</f>
        <v>15.4</v>
      </c>
      <c r="G16" s="199">
        <f>'Extract Conc-0.5LOD'!BF33</f>
        <v>7.2124891681027838</v>
      </c>
      <c r="H16" s="201">
        <f>'Extract Conc-0.5LOD'!BM33</f>
        <v>1.19</v>
      </c>
      <c r="I16" s="199">
        <f>'Extract Conc-0.5LOD'!BN33</f>
        <v>0</v>
      </c>
      <c r="J16" s="201">
        <f>'Extract Conc-0.5LOD'!BU33</f>
        <v>1.1366666666666667</v>
      </c>
      <c r="K16" s="199">
        <f>'Extract Conc-0.5LOD'!BV33</f>
        <v>2.7537852736430481E-2</v>
      </c>
      <c r="L16" s="201">
        <f>'Extract Conc-0.5LOD'!CC33</f>
        <v>1.21</v>
      </c>
      <c r="M16" s="199">
        <f>'Extract Conc-0.5LOD'!CD33</f>
        <v>1.7320508075688787E-2</v>
      </c>
      <c r="N16" s="200">
        <v>7.4500000000000011</v>
      </c>
      <c r="O16" s="199">
        <f>'Extract Conc-0.5LOD'!CL33</f>
        <v>1.7819090885900968</v>
      </c>
      <c r="P16" s="201">
        <f>'Extract Conc-0.5LOD'!CS33</f>
        <v>1.21</v>
      </c>
      <c r="Q16" s="199">
        <f>'Extract Conc-0.5LOD'!CT33</f>
        <v>1.732050807568879E-2</v>
      </c>
      <c r="R16" s="201">
        <f>'Extract Conc-0.5LOD'!DA33</f>
        <v>1.1966666666666665</v>
      </c>
      <c r="S16" s="199">
        <f>'Extract Conc-0.5LOD'!DB33</f>
        <v>4.0414518843273836E-2</v>
      </c>
      <c r="T16" s="201">
        <f>'Extract Conc-0.5LOD'!DI33</f>
        <v>1.1733333333333333</v>
      </c>
      <c r="U16" s="199">
        <f>'Extract Conc-0.5LOD'!DJ33</f>
        <v>1.4433756729740593E-2</v>
      </c>
    </row>
    <row r="17" spans="1:21" x14ac:dyDescent="0.25">
      <c r="A17" s="142" t="s">
        <v>118</v>
      </c>
      <c r="B17" s="198">
        <f>'Extract Conc-0.5LOD'!AO34</f>
        <v>98.8</v>
      </c>
      <c r="C17" s="199">
        <f>'Extract Conc-0.5LOD'!AP34</f>
        <v>8.8340251301431127</v>
      </c>
      <c r="D17" s="200">
        <f>'Extract Conc-0.5LOD'!AW34</f>
        <v>857.33333333333337</v>
      </c>
      <c r="E17" s="230"/>
      <c r="F17" s="201">
        <f>'Extract Conc-0.5LOD'!BE34</f>
        <v>0.59499999999999997</v>
      </c>
      <c r="G17" s="199">
        <f>'Extract Conc-0.5LOD'!BF34</f>
        <v>0</v>
      </c>
      <c r="H17" s="201">
        <f>'Extract Conc-0.5LOD'!BM34</f>
        <v>0.59499999999999997</v>
      </c>
      <c r="I17" s="199">
        <f>'Extract Conc-0.5LOD'!BN34</f>
        <v>0</v>
      </c>
      <c r="J17" s="201">
        <f>'Extract Conc-0.5LOD'!BU34</f>
        <v>0.56833333333333336</v>
      </c>
      <c r="K17" s="199">
        <f>'Extract Conc-0.5LOD'!BV34</f>
        <v>1.2583057392117869E-2</v>
      </c>
      <c r="L17" s="198">
        <f>'Extract Conc-0.5LOD'!CC34</f>
        <v>15.166666666666666</v>
      </c>
      <c r="M17" s="199">
        <f>'Extract Conc-0.5LOD'!CD34</f>
        <v>3.3857544703261206</v>
      </c>
      <c r="N17" s="198">
        <v>13.4</v>
      </c>
      <c r="O17" s="199">
        <f>'Extract Conc-0.5LOD'!CL34</f>
        <v>1.8248287590894459</v>
      </c>
      <c r="P17" s="201">
        <f>'Extract Conc-0.5LOD'!CS34</f>
        <v>0.60499999999999998</v>
      </c>
      <c r="Q17" s="199">
        <f>'Extract Conc-0.5LOD'!CT34</f>
        <v>8.6602540378443952E-3</v>
      </c>
      <c r="R17" s="201">
        <f>'Extract Conc-0.5LOD'!DA34</f>
        <v>0.59833333333333327</v>
      </c>
      <c r="S17" s="199">
        <f>'Extract Conc-0.5LOD'!DB34</f>
        <v>2.0207259421636918E-2</v>
      </c>
      <c r="T17" s="201">
        <f>'Extract Conc-0.5LOD'!DI34</f>
        <v>0.58499999999999996</v>
      </c>
      <c r="U17" s="199">
        <f>'Extract Conc-0.5LOD'!DJ34</f>
        <v>8.6602540378443935E-3</v>
      </c>
    </row>
    <row r="18" spans="1:21" x14ac:dyDescent="0.25">
      <c r="A18" s="122" t="s">
        <v>124</v>
      </c>
      <c r="B18" s="201">
        <f>'Extract Conc-0.5LOD'!AO35</f>
        <v>0.56833333333333325</v>
      </c>
      <c r="C18" s="199">
        <f>'Extract Conc-0.5LOD'!AP35</f>
        <v>3.4034296427770193E-2</v>
      </c>
      <c r="D18" s="198">
        <f>'Extract Conc-0.5LOD'!AW35</f>
        <v>34.06666666666667</v>
      </c>
      <c r="E18" s="230">
        <f>'Extract Conc-0.5LOD'!AX35</f>
        <v>2.2300971578236983</v>
      </c>
      <c r="F18" s="200">
        <f>'Extract Conc-0.5LOD'!BE35</f>
        <v>10.45</v>
      </c>
      <c r="G18" s="199">
        <f>'Extract Conc-0.5LOD'!BF35</f>
        <v>0.21213203435596351</v>
      </c>
      <c r="H18" s="201">
        <f>'Extract Conc-0.5LOD'!BM35</f>
        <v>0.59499999999999997</v>
      </c>
      <c r="I18" s="199">
        <f>'Extract Conc-0.5LOD'!BN35</f>
        <v>0</v>
      </c>
      <c r="J18" s="201">
        <f>'Extract Conc-0.5LOD'!BU35</f>
        <v>0.56833333333333336</v>
      </c>
      <c r="K18" s="199">
        <f>'Extract Conc-0.5LOD'!BV35</f>
        <v>1.2583057392117869E-2</v>
      </c>
      <c r="L18" s="200">
        <f>'Extract Conc-0.5LOD'!CC35</f>
        <v>9.09</v>
      </c>
      <c r="M18" s="199">
        <f>'Extract Conc-0.5LOD'!CD35</f>
        <v>2.2768838354206777</v>
      </c>
      <c r="N18" s="198">
        <v>12.333333333333334</v>
      </c>
      <c r="O18" s="199">
        <f>'Extract Conc-0.5LOD'!CL35</f>
        <v>2.3180451534284949</v>
      </c>
      <c r="P18" s="201">
        <f>'Extract Conc-0.5LOD'!CS35</f>
        <v>0.60499999999999998</v>
      </c>
      <c r="Q18" s="199">
        <f>'Extract Conc-0.5LOD'!CT35</f>
        <v>8.6602540378443952E-3</v>
      </c>
      <c r="R18" s="201">
        <f>'Extract Conc-0.5LOD'!DA35</f>
        <v>0.59833333333333327</v>
      </c>
      <c r="S18" s="199">
        <f>'Extract Conc-0.5LOD'!DB35</f>
        <v>2.0207259421636918E-2</v>
      </c>
      <c r="T18" s="201">
        <f>'Extract Conc-0.5LOD'!DI35</f>
        <v>0.58499999999999996</v>
      </c>
      <c r="U18" s="199">
        <f>'Extract Conc-0.5LOD'!DJ35</f>
        <v>8.6602540378443935E-3</v>
      </c>
    </row>
    <row r="19" spans="1:21" x14ac:dyDescent="0.25">
      <c r="A19" s="142" t="s">
        <v>129</v>
      </c>
      <c r="B19" s="198">
        <f>'Extract Conc-0.5LOD'!AO36</f>
        <v>5320</v>
      </c>
      <c r="C19" s="199">
        <f>'Extract Conc-0.5LOD'!AP36</f>
        <v>319.53090617340916</v>
      </c>
      <c r="D19" s="198">
        <f>'Extract Conc-0.5LOD'!AW36</f>
        <v>23400</v>
      </c>
      <c r="E19" s="230">
        <f>'Extract Conc-0.5LOD'!AX36</f>
        <v>2787.4719729532708</v>
      </c>
      <c r="F19" s="198">
        <f>'Extract Conc-0.5LOD'!BE36</f>
        <v>2830</v>
      </c>
      <c r="G19" s="199">
        <f>'Extract Conc-0.5LOD'!BF36</f>
        <v>831.92547743172281</v>
      </c>
      <c r="H19" s="198">
        <f>'Extract Conc-0.5LOD'!BM36</f>
        <v>452</v>
      </c>
      <c r="I19" s="199">
        <f>'Extract Conc-0.5LOD'!BN36</f>
        <v>122.5724275683565</v>
      </c>
      <c r="J19" s="198">
        <f>'Extract Conc-0.5LOD'!BU36</f>
        <v>128.56666666666666</v>
      </c>
      <c r="K19" s="199">
        <f>'Extract Conc-0.5LOD'!BV36</f>
        <v>63.245263327251102</v>
      </c>
      <c r="L19" s="198">
        <f>'Extract Conc-0.5LOD'!CC36</f>
        <v>23633.333333333332</v>
      </c>
      <c r="M19" s="199">
        <f>'Extract Conc-0.5LOD'!CD36</f>
        <v>5960.1454120963672</v>
      </c>
      <c r="N19" s="198">
        <v>18166.666666666668</v>
      </c>
      <c r="O19" s="199">
        <f>'Extract Conc-0.5LOD'!CL36</f>
        <v>1877.0544300401448</v>
      </c>
      <c r="P19" s="198">
        <f>'Extract Conc-0.5LOD'!CS36</f>
        <v>2300</v>
      </c>
      <c r="Q19" s="199">
        <f>'Extract Conc-0.5LOD'!CT36</f>
        <v>452.10618221829259</v>
      </c>
      <c r="R19" s="198">
        <f>'Extract Conc-0.5LOD'!DA36</f>
        <v>1296.6666666666667</v>
      </c>
      <c r="S19" s="199">
        <f>'Extract Conc-0.5LOD'!DB36</f>
        <v>105.03967504392487</v>
      </c>
      <c r="T19" s="198">
        <f>'Extract Conc-0.5LOD'!DI36</f>
        <v>144.66666666666666</v>
      </c>
      <c r="U19" s="199">
        <f>'Extract Conc-0.5LOD'!DJ36</f>
        <v>15.01110699893027</v>
      </c>
    </row>
    <row r="20" spans="1:21" x14ac:dyDescent="0.25">
      <c r="A20" s="122" t="s">
        <v>139</v>
      </c>
      <c r="B20" s="201">
        <f>'Extract Conc-0.5LOD'!AO37</f>
        <v>0.28466666666666668</v>
      </c>
      <c r="C20" s="199">
        <f>'Extract Conc-0.5LOD'!AP37</f>
        <v>1.6540354691884113E-2</v>
      </c>
      <c r="D20" s="198">
        <f>'Extract Conc-0.5LOD'!AW37</f>
        <v>12.340000000000002</v>
      </c>
      <c r="E20" s="230">
        <f>'Extract Conc-0.5LOD'!AX37</f>
        <v>5.8996694822676305</v>
      </c>
      <c r="F20" s="198">
        <f>'Extract Conc-0.5LOD'!BE37</f>
        <v>26.599999999999998</v>
      </c>
      <c r="G20" s="199">
        <f>'Extract Conc-0.5LOD'!BF37</f>
        <v>0.90000000000000036</v>
      </c>
      <c r="H20" s="201">
        <f>'Extract Conc-0.5LOD'!BM37</f>
        <v>0.29749999999999999</v>
      </c>
      <c r="I20" s="199">
        <f>'Extract Conc-0.5LOD'!BN37</f>
        <v>0</v>
      </c>
      <c r="J20" s="201">
        <f>'Extract Conc-0.5LOD'!BU37</f>
        <v>0.28416666666666668</v>
      </c>
      <c r="K20" s="199">
        <f>'Extract Conc-0.5LOD'!BV37</f>
        <v>6.2516664445036617E-3</v>
      </c>
      <c r="L20" s="198">
        <f>'Extract Conc-0.5LOD'!CC37</f>
        <v>6660</v>
      </c>
      <c r="M20" s="199">
        <f>'Extract Conc-0.5LOD'!CD37</f>
        <v>1811.0494195355354</v>
      </c>
      <c r="N20" s="198">
        <v>6980</v>
      </c>
      <c r="O20" s="199">
        <f>'Extract Conc-0.5LOD'!CL37</f>
        <v>1057.7334257741882</v>
      </c>
      <c r="P20" s="198">
        <f>'Extract Conc-0.5LOD'!CS37</f>
        <v>3560</v>
      </c>
      <c r="Q20" s="199">
        <f>'Extract Conc-0.5LOD'!CT37</f>
        <v>771.55686763841334</v>
      </c>
      <c r="R20" s="198">
        <f>'Extract Conc-0.5LOD'!DA37</f>
        <v>89.333333333333329</v>
      </c>
      <c r="S20" s="199">
        <f>'Extract Conc-0.5LOD'!DB37</f>
        <v>27.153882472555079</v>
      </c>
      <c r="T20" s="198">
        <f>'Extract Conc-0.5LOD'!DI37</f>
        <v>26.2</v>
      </c>
      <c r="U20" s="199">
        <f>'Extract Conc-0.5LOD'!DJ37</f>
        <v>3.9661064030104192</v>
      </c>
    </row>
    <row r="21" spans="1:21" x14ac:dyDescent="0.25">
      <c r="A21" s="142" t="s">
        <v>144</v>
      </c>
      <c r="B21" s="198">
        <f>'Extract Conc-0.5LOD'!AO38</f>
        <v>39.9</v>
      </c>
      <c r="C21" s="199">
        <f>'Extract Conc-0.5LOD'!AP38</f>
        <v>2.2516660498395402</v>
      </c>
      <c r="D21" s="198">
        <f>'Extract Conc-0.5LOD'!AW38</f>
        <v>14.133333333333333</v>
      </c>
      <c r="E21" s="230">
        <f>'Extract Conc-0.5LOD'!AX38</f>
        <v>1.3503086067019392</v>
      </c>
      <c r="F21" s="198">
        <f>'Extract Conc-0.5LOD'!BE38</f>
        <v>31</v>
      </c>
      <c r="G21" s="199">
        <f>'Extract Conc-0.5LOD'!BF38</f>
        <v>4.9568134925574858</v>
      </c>
      <c r="H21" s="201">
        <f>'Extract Conc-0.5LOD'!BM38</f>
        <v>0.59499999999999997</v>
      </c>
      <c r="I21" s="199">
        <f>'Extract Conc-0.5LOD'!BN38</f>
        <v>0</v>
      </c>
      <c r="J21" s="201">
        <f>'Extract Conc-0.5LOD'!BU38</f>
        <v>0.56833333333333336</v>
      </c>
      <c r="K21" s="199">
        <f>'Extract Conc-0.5LOD'!BV38</f>
        <v>1.2583057392117869E-2</v>
      </c>
      <c r="L21" s="198">
        <f>'Extract Conc-0.5LOD'!CC38</f>
        <v>16233.333333333334</v>
      </c>
      <c r="M21" s="199">
        <f>'Extract Conc-0.5LOD'!CD38</f>
        <v>1855.6220879622374</v>
      </c>
      <c r="N21" s="198">
        <v>11533.333333333334</v>
      </c>
      <c r="O21" s="199">
        <f>'Extract Conc-0.5LOD'!CL38</f>
        <v>1501.1106998930302</v>
      </c>
      <c r="P21" s="198">
        <f>'Extract Conc-0.5LOD'!CS38</f>
        <v>3300</v>
      </c>
      <c r="Q21" s="199">
        <f>'Extract Conc-0.5LOD'!CT38</f>
        <v>832.88654689579425</v>
      </c>
      <c r="R21" s="198">
        <f>'Extract Conc-0.5LOD'!DA38</f>
        <v>274.66666666666669</v>
      </c>
      <c r="S21" s="199">
        <f>'Extract Conc-0.5LOD'!DB38</f>
        <v>83.284652447694882</v>
      </c>
      <c r="T21" s="198">
        <f>'Extract Conc-0.5LOD'!DI38</f>
        <v>13.166666666666666</v>
      </c>
      <c r="U21" s="199">
        <f>'Extract Conc-0.5LOD'!DJ38</f>
        <v>2.0599352740640517</v>
      </c>
    </row>
    <row r="22" spans="1:21" x14ac:dyDescent="0.25">
      <c r="A22" s="122" t="s">
        <v>150</v>
      </c>
      <c r="B22" s="198">
        <f>'Extract Conc-0.5LOD'!AO39</f>
        <v>1626.6666666666667</v>
      </c>
      <c r="C22" s="199">
        <f>'Extract Conc-0.5LOD'!AP39</f>
        <v>100.16652800877813</v>
      </c>
      <c r="D22" s="198">
        <f>'Extract Conc-0.5LOD'!AW39</f>
        <v>1203.3333333333333</v>
      </c>
      <c r="E22" s="230">
        <f>'Extract Conc-0.5LOD'!AX39</f>
        <v>100.16652800877813</v>
      </c>
      <c r="F22" s="198">
        <f>'Extract Conc-0.5LOD'!BE39</f>
        <v>674.66666666666663</v>
      </c>
      <c r="G22" s="199">
        <f>'Extract Conc-0.5LOD'!BF39</f>
        <v>54.169487106057538</v>
      </c>
      <c r="H22" s="198">
        <f>'Extract Conc-0.5LOD'!BM39</f>
        <v>22.766666666666666</v>
      </c>
      <c r="I22" s="199">
        <f>'Extract Conc-0.5LOD'!BN39</f>
        <v>4.4523402086243919</v>
      </c>
      <c r="J22" s="198">
        <f>'Extract Conc-0.5LOD'!BU39</f>
        <v>7.02</v>
      </c>
      <c r="K22" s="199">
        <f>'Extract Conc-0.5LOD'!BV39</f>
        <v>0.96166522241370489</v>
      </c>
      <c r="L22" s="198">
        <f>'Extract Conc-0.5LOD'!CC39</f>
        <v>90466.666666666672</v>
      </c>
      <c r="M22" s="199">
        <f>'Extract Conc-0.5LOD'!CD39</f>
        <v>13424.728426800073</v>
      </c>
      <c r="N22" s="198">
        <v>85833.333333333328</v>
      </c>
      <c r="O22" s="199">
        <f>'Extract Conc-0.5LOD'!CL39</f>
        <v>11309.435588628372</v>
      </c>
      <c r="P22" s="198">
        <f>'Extract Conc-0.5LOD'!CS39</f>
        <v>15333.333333333334</v>
      </c>
      <c r="Q22" s="199">
        <f>'Extract Conc-0.5LOD'!CT39</f>
        <v>4331.6663460305108</v>
      </c>
      <c r="R22" s="198">
        <f>'Extract Conc-0.5LOD'!DA39</f>
        <v>2750</v>
      </c>
      <c r="S22" s="199">
        <f>'Extract Conc-0.5LOD'!DB39</f>
        <v>563.47138347923226</v>
      </c>
      <c r="T22" s="198">
        <f>'Extract Conc-0.5LOD'!DI39</f>
        <v>83.86666666666666</v>
      </c>
      <c r="U22" s="199">
        <f>'Extract Conc-0.5LOD'!DJ39</f>
        <v>1.9629909152447309</v>
      </c>
    </row>
    <row r="23" spans="1:21" x14ac:dyDescent="0.25">
      <c r="A23" s="142" t="s">
        <v>159</v>
      </c>
      <c r="B23" s="198">
        <f>'Extract Conc-0.5LOD'!AO40</f>
        <v>65.466666666666683</v>
      </c>
      <c r="C23" s="199">
        <f>'Extract Conc-0.5LOD'!AP40</f>
        <v>1.1590225767142464</v>
      </c>
      <c r="D23" s="198">
        <f>'Extract Conc-0.5LOD'!AW40</f>
        <v>58.866666666666674</v>
      </c>
      <c r="E23" s="230">
        <f>'Extract Conc-0.5LOD'!AX40</f>
        <v>22.187008210512104</v>
      </c>
      <c r="F23" s="198">
        <f>'Extract Conc-0.5LOD'!BE40</f>
        <v>8.3166666666666664</v>
      </c>
      <c r="G23" s="199">
        <f>'Extract Conc-0.5LOD'!BF40</f>
        <v>1.2650823425110937</v>
      </c>
      <c r="H23" s="201">
        <f>'Extract Conc-0.5LOD'!BM40</f>
        <v>1.19</v>
      </c>
      <c r="I23" s="199">
        <f>'Extract Conc-0.5LOD'!BN40</f>
        <v>0</v>
      </c>
      <c r="J23" s="201">
        <f>'Extract Conc-0.5LOD'!BU40</f>
        <v>1.1366666666666667</v>
      </c>
      <c r="K23" s="199">
        <f>'Extract Conc-0.5LOD'!BV40</f>
        <v>2.7537852736430481E-2</v>
      </c>
      <c r="L23" s="198">
        <f>'Extract Conc-0.5LOD'!CC40</f>
        <v>7876.666666666667</v>
      </c>
      <c r="M23" s="199">
        <f>'Extract Conc-0.5LOD'!CD40</f>
        <v>2440.1707590521873</v>
      </c>
      <c r="N23" s="198">
        <v>4236.666666666667</v>
      </c>
      <c r="O23" s="199">
        <f>'Extract Conc-0.5LOD'!CL40</f>
        <v>1032.3436120465569</v>
      </c>
      <c r="P23" s="198">
        <f>'Extract Conc-0.5LOD'!CS40</f>
        <v>494.66666666666669</v>
      </c>
      <c r="Q23" s="199">
        <f>'Extract Conc-0.5LOD'!CT40</f>
        <v>62.803927690338874</v>
      </c>
      <c r="R23" s="198">
        <f>'Extract Conc-0.5LOD'!DA40</f>
        <v>307</v>
      </c>
      <c r="S23" s="199">
        <f>'Extract Conc-0.5LOD'!DB40</f>
        <v>97.5551126287085</v>
      </c>
      <c r="T23" s="198">
        <f>'Extract Conc-0.5LOD'!DI40</f>
        <v>6.3</v>
      </c>
      <c r="U23" s="199">
        <f>'Extract Conc-0.5LOD'!DJ40</f>
        <v>0.14730919862656242</v>
      </c>
    </row>
    <row r="24" spans="1:21" x14ac:dyDescent="0.25">
      <c r="A24" s="122" t="s">
        <v>165</v>
      </c>
      <c r="B24" s="198">
        <f>'Extract Conc-0.5LOD'!AO41</f>
        <v>44133.333333333336</v>
      </c>
      <c r="C24" s="199">
        <f>'Extract Conc-0.5LOD'!AP41</f>
        <v>3407.8341117685486</v>
      </c>
      <c r="D24" s="198">
        <f>'Extract Conc-0.5LOD'!AW41</f>
        <v>53666.666666666664</v>
      </c>
      <c r="E24" s="230">
        <f>'Extract Conc-0.5LOD'!AX41</f>
        <v>5065.8990646610137</v>
      </c>
      <c r="F24" s="198">
        <f>'Extract Conc-0.5LOD'!BE41</f>
        <v>4623.333333333333</v>
      </c>
      <c r="G24" s="199">
        <f>'Extract Conc-0.5LOD'!BF41</f>
        <v>605.00688701314141</v>
      </c>
      <c r="H24" s="198">
        <f>'Extract Conc-0.5LOD'!BM41</f>
        <v>1700</v>
      </c>
      <c r="I24" s="199">
        <f>'Extract Conc-0.5LOD'!BN41</f>
        <v>230.65125189341592</v>
      </c>
      <c r="J24" s="198">
        <f>'Extract Conc-0.5LOD'!BU41</f>
        <v>302.66666666666669</v>
      </c>
      <c r="K24" s="199">
        <f>'Extract Conc-0.5LOD'!BV41</f>
        <v>135.24915280079702</v>
      </c>
      <c r="L24" s="198">
        <f>'Extract Conc-0.5LOD'!CC41</f>
        <v>369666.66666666669</v>
      </c>
      <c r="M24" s="199">
        <f>'Extract Conc-0.5LOD'!CD41</f>
        <v>79387.23658960138</v>
      </c>
      <c r="N24" s="198">
        <v>257000</v>
      </c>
      <c r="O24" s="199">
        <f>'Extract Conc-0.5LOD'!CL41</f>
        <v>51739.733281106121</v>
      </c>
      <c r="P24" s="198">
        <f>'Extract Conc-0.5LOD'!CS41</f>
        <v>22300</v>
      </c>
      <c r="Q24" s="199">
        <f>'Extract Conc-0.5LOD'!CT41</f>
        <v>4557.4115460423363</v>
      </c>
      <c r="R24" s="198">
        <f>'Extract Conc-0.5LOD'!DA41</f>
        <v>39800</v>
      </c>
      <c r="S24" s="199">
        <f>'Extract Conc-0.5LOD'!DB41</f>
        <v>9214.6622292952234</v>
      </c>
      <c r="T24" s="198">
        <f>'Extract Conc-0.5LOD'!DI41</f>
        <v>1336.6666666666667</v>
      </c>
      <c r="U24" s="199">
        <f>'Extract Conc-0.5LOD'!DJ41</f>
        <v>127.41009902410929</v>
      </c>
    </row>
    <row r="25" spans="1:21" x14ac:dyDescent="0.25">
      <c r="A25" s="142" t="s">
        <v>177</v>
      </c>
      <c r="B25" s="198">
        <f>'Extract Conc-0.5LOD'!AO42</f>
        <v>1530</v>
      </c>
      <c r="C25" s="199">
        <f>'Extract Conc-0.5LOD'!AP42</f>
        <v>95.393920141694565</v>
      </c>
      <c r="D25" s="198">
        <f>'Extract Conc-0.5LOD'!AW42</f>
        <v>2516.6666666666665</v>
      </c>
      <c r="E25" s="230">
        <f>'Extract Conc-0.5LOD'!AX42</f>
        <v>170.39170558842744</v>
      </c>
      <c r="F25" s="198">
        <f>'Extract Conc-0.5LOD'!BE42</f>
        <v>103.39999999999999</v>
      </c>
      <c r="G25" s="199">
        <f>'Extract Conc-0.5LOD'!BF42</f>
        <v>39.601515122530401</v>
      </c>
      <c r="H25" s="198">
        <f>'Extract Conc-0.5LOD'!BM42</f>
        <v>53.833333333333336</v>
      </c>
      <c r="I25" s="199">
        <f>'Extract Conc-0.5LOD'!BN42</f>
        <v>12.760224658419334</v>
      </c>
      <c r="J25" s="198">
        <f>'Extract Conc-0.5LOD'!BU42</f>
        <v>23.900000000000002</v>
      </c>
      <c r="K25" s="199">
        <f>'Extract Conc-0.5LOD'!BV42</f>
        <v>8.0572948313934649</v>
      </c>
      <c r="L25" s="198">
        <f>'Extract Conc-0.5LOD'!CC42</f>
        <v>623.66666666666663</v>
      </c>
      <c r="M25" s="199">
        <f>'Extract Conc-0.5LOD'!CD42</f>
        <v>170.32126506497471</v>
      </c>
      <c r="N25" s="198">
        <v>274</v>
      </c>
      <c r="O25" s="199">
        <f>'Extract Conc-0.5LOD'!CL42</f>
        <v>28.160255680657446</v>
      </c>
      <c r="P25" s="198">
        <f>'Extract Conc-0.5LOD'!CS42</f>
        <v>10.719999999999999</v>
      </c>
      <c r="Q25" s="199">
        <f>'Extract Conc-0.5LOD'!CT42</f>
        <v>2.5607030284670027</v>
      </c>
      <c r="R25" s="198">
        <f>'Extract Conc-0.5LOD'!DA42</f>
        <v>70.86666666666666</v>
      </c>
      <c r="S25" s="199">
        <f>'Extract Conc-0.5LOD'!DB42</f>
        <v>18.433755269432627</v>
      </c>
      <c r="T25" s="201">
        <f>'Extract Conc-0.5LOD'!DI42</f>
        <v>0.58499999999999996</v>
      </c>
      <c r="U25" s="199">
        <f>'Extract Conc-0.5LOD'!DJ42</f>
        <v>8.6602540378443935E-3</v>
      </c>
    </row>
    <row r="26" spans="1:21" x14ac:dyDescent="0.25">
      <c r="A26" s="122" t="s">
        <v>183</v>
      </c>
      <c r="B26" s="198">
        <f>'Extract Conc-0.5LOD'!AO43</f>
        <v>1330</v>
      </c>
      <c r="C26" s="199">
        <f>'Extract Conc-0.5LOD'!AP43</f>
        <v>45.825756949558397</v>
      </c>
      <c r="D26" s="198">
        <f>'Extract Conc-0.5LOD'!AW43</f>
        <v>2423.3333333333335</v>
      </c>
      <c r="E26" s="230">
        <f>'Extract Conc-0.5LOD'!AX43</f>
        <v>1188.7107862442126</v>
      </c>
      <c r="F26" s="198">
        <f>'Extract Conc-0.5LOD'!BE43</f>
        <v>197.03333333333333</v>
      </c>
      <c r="G26" s="199">
        <f>'Extract Conc-0.5LOD'!BF43</f>
        <v>103.20418273177364</v>
      </c>
      <c r="H26" s="198">
        <f>'Extract Conc-0.5LOD'!BM43</f>
        <v>110.93333333333334</v>
      </c>
      <c r="I26" s="199">
        <f>'Extract Conc-0.5LOD'!BN43</f>
        <v>31.862412547284194</v>
      </c>
      <c r="J26" s="198">
        <f>'Extract Conc-0.5LOD'!BU43</f>
        <v>70.933333333333337</v>
      </c>
      <c r="K26" s="199">
        <f>'Extract Conc-0.5LOD'!BV43</f>
        <v>21.53237871981014</v>
      </c>
      <c r="L26" s="198">
        <f>'Extract Conc-0.5LOD'!CC43</f>
        <v>539.66666666666663</v>
      </c>
      <c r="M26" s="199">
        <f>'Extract Conc-0.5LOD'!CD43</f>
        <v>136.73819266515596</v>
      </c>
      <c r="N26" s="198">
        <v>347.33333333333331</v>
      </c>
      <c r="O26" s="199">
        <f>'Extract Conc-0.5LOD'!CL43</f>
        <v>21.962088546705509</v>
      </c>
      <c r="P26" s="200">
        <f>'Extract Conc-0.5LOD'!CS43</f>
        <v>8.91</v>
      </c>
      <c r="Q26" s="199">
        <f>'Extract Conc-0.5LOD'!CT43</f>
        <v>1.6829141392239748</v>
      </c>
      <c r="R26" s="198">
        <f>'Extract Conc-0.5LOD'!DA43</f>
        <v>108.56666666666666</v>
      </c>
      <c r="S26" s="199">
        <f>'Extract Conc-0.5LOD'!DB43</f>
        <v>22.540260276521551</v>
      </c>
      <c r="T26" s="201">
        <f>'Extract Conc-0.5LOD'!DI43</f>
        <v>0.58499999999999996</v>
      </c>
      <c r="U26" s="199">
        <f>'Extract Conc-0.5LOD'!DJ43</f>
        <v>8.6602540378443935E-3</v>
      </c>
    </row>
    <row r="27" spans="1:21" x14ac:dyDescent="0.25">
      <c r="A27" s="143" t="s">
        <v>191</v>
      </c>
      <c r="B27" s="201">
        <f>'Extract Conc-0.5LOD'!AO44</f>
        <v>0.56833333333333325</v>
      </c>
      <c r="C27" s="199">
        <f>'Extract Conc-0.5LOD'!AP44</f>
        <v>3.4034296427770193E-2</v>
      </c>
      <c r="D27" s="201">
        <f>'Extract Conc-0.5LOD'!AW44</f>
        <v>0.59666666666666668</v>
      </c>
      <c r="E27" s="230">
        <f>'Extract Conc-0.5LOD'!AX44</f>
        <v>2.7537852736430536E-2</v>
      </c>
      <c r="F27" s="201">
        <f>'Extract Conc-0.5LOD'!BE44</f>
        <v>0.59499999999999997</v>
      </c>
      <c r="G27" s="199">
        <f>'Extract Conc-0.5LOD'!BF44</f>
        <v>0</v>
      </c>
      <c r="H27" s="201">
        <f>'Extract Conc-0.5LOD'!BM44</f>
        <v>0.59499999999999997</v>
      </c>
      <c r="I27" s="199">
        <f>'Extract Conc-0.5LOD'!BN44</f>
        <v>0</v>
      </c>
      <c r="J27" s="201">
        <f>'Extract Conc-0.5LOD'!BU44</f>
        <v>0.56833333333333336</v>
      </c>
      <c r="K27" s="199">
        <f>'Extract Conc-0.5LOD'!BV44</f>
        <v>1.2583057392117869E-2</v>
      </c>
      <c r="L27" s="198">
        <f>'Extract Conc-0.5LOD'!CC44</f>
        <v>6273.333333333333</v>
      </c>
      <c r="M27" s="199">
        <f>'Extract Conc-0.5LOD'!CD44</f>
        <v>2325.1308206923186</v>
      </c>
      <c r="N27" s="198">
        <v>7130</v>
      </c>
      <c r="O27" s="199">
        <f>'Extract Conc-0.5LOD'!CL44</f>
        <v>1103.6756769993619</v>
      </c>
      <c r="P27" s="198">
        <f>'Extract Conc-0.5LOD'!CS44</f>
        <v>3146.6666666666665</v>
      </c>
      <c r="Q27" s="199">
        <f>'Extract Conc-0.5LOD'!CT44</f>
        <v>688.21023919535946</v>
      </c>
      <c r="R27" s="198">
        <f>'Extract Conc-0.5LOD'!DA44</f>
        <v>158.66666666666666</v>
      </c>
      <c r="S27" s="199">
        <f>'Extract Conc-0.5LOD'!DB44</f>
        <v>46.651187909134059</v>
      </c>
      <c r="T27" s="198">
        <f>'Extract Conc-0.5LOD'!DI44</f>
        <v>12.266666666666666</v>
      </c>
      <c r="U27" s="199">
        <f>'Extract Conc-0.5LOD'!DJ44</f>
        <v>1.5044378795195674</v>
      </c>
    </row>
    <row r="28" spans="1:21" x14ac:dyDescent="0.25">
      <c r="A28" s="112" t="s">
        <v>197</v>
      </c>
      <c r="B28" s="198">
        <f>'Extract Conc-0.5LOD'!AO45</f>
        <v>170.33333333333334</v>
      </c>
      <c r="C28" s="199">
        <f>'Extract Conc-0.5LOD'!AP45</f>
        <v>8.0829037686547611</v>
      </c>
      <c r="D28" s="198">
        <f>'Extract Conc-0.5LOD'!AW45</f>
        <v>346.33333333333331</v>
      </c>
      <c r="E28" s="230">
        <f>'Extract Conc-0.5LOD'!AX45</f>
        <v>44.657959350303315</v>
      </c>
      <c r="F28" s="198">
        <f>'Extract Conc-0.5LOD'!BE45</f>
        <v>929</v>
      </c>
      <c r="G28" s="199">
        <f>'Extract Conc-0.5LOD'!BF45</f>
        <v>194.13139879988503</v>
      </c>
      <c r="H28" s="200">
        <f>'Extract Conc-0.5LOD'!BM45</f>
        <v>10.355</v>
      </c>
      <c r="I28" s="199">
        <f>'Extract Conc-0.5LOD'!BN45</f>
        <v>2.1849599538664357</v>
      </c>
      <c r="J28" s="200">
        <f>'Extract Conc-0.5LOD'!BU45</f>
        <v>6.78</v>
      </c>
      <c r="K28" s="199"/>
      <c r="L28" s="198">
        <f>'Extract Conc-0.5LOD'!CC45</f>
        <v>209666.66666666666</v>
      </c>
      <c r="M28" s="199">
        <f>'Extract Conc-0.5LOD'!CD45</f>
        <v>64902.490964009507</v>
      </c>
      <c r="N28" s="198">
        <v>201666.66666666666</v>
      </c>
      <c r="O28" s="199">
        <f>'Extract Conc-0.5LOD'!CL45</f>
        <v>34947.579792216457</v>
      </c>
      <c r="P28" s="198">
        <f>'Extract Conc-0.5LOD'!CS45</f>
        <v>27666.666666666668</v>
      </c>
      <c r="Q28" s="199">
        <f>'Extract Conc-0.5LOD'!CT45</f>
        <v>5381.7593158123727</v>
      </c>
      <c r="R28" s="198">
        <f>'Extract Conc-0.5LOD'!DA45</f>
        <v>12123.333333333334</v>
      </c>
      <c r="S28" s="199">
        <f>'Extract Conc-0.5LOD'!DB45</f>
        <v>4162.4071561217243</v>
      </c>
      <c r="T28" s="198">
        <f>'Extract Conc-0.5LOD'!DI45</f>
        <v>536.33333333333337</v>
      </c>
      <c r="U28" s="199">
        <f>'Extract Conc-0.5LOD'!DJ45</f>
        <v>29.297326385411576</v>
      </c>
    </row>
    <row r="29" spans="1:21" x14ac:dyDescent="0.25">
      <c r="A29" s="143" t="s">
        <v>202</v>
      </c>
      <c r="B29" s="198">
        <f>'Extract Conc-0.5LOD'!AO46</f>
        <v>8043.333333333333</v>
      </c>
      <c r="C29" s="199">
        <f>'Extract Conc-0.5LOD'!AP46</f>
        <v>593.40823497263113</v>
      </c>
      <c r="D29" s="198">
        <f>'Extract Conc-0.5LOD'!AW46</f>
        <v>11066.666666666666</v>
      </c>
      <c r="E29" s="230">
        <f>'Extract Conc-0.5LOD'!AX46</f>
        <v>493.28828623162474</v>
      </c>
      <c r="F29" s="198">
        <f>'Extract Conc-0.5LOD'!BE46</f>
        <v>1366.6666666666667</v>
      </c>
      <c r="G29" s="199">
        <f>'Extract Conc-0.5LOD'!BF46</f>
        <v>381.35722535876187</v>
      </c>
      <c r="H29" s="200">
        <f>'Extract Conc-0.5LOD'!BM46</f>
        <v>195.33333333333334</v>
      </c>
      <c r="I29" s="199">
        <f>'Extract Conc-0.5LOD'!BN46</f>
        <v>159.80613254815975</v>
      </c>
      <c r="J29" s="198">
        <f>'Extract Conc-0.5LOD'!BU46</f>
        <v>127.66666666666667</v>
      </c>
      <c r="K29" s="199">
        <f>'Extract Conc-0.5LOD'!BV46</f>
        <v>21.733231083604025</v>
      </c>
      <c r="L29" s="198">
        <f>'Extract Conc-0.5LOD'!CC46</f>
        <v>57566.666666666664</v>
      </c>
      <c r="M29" s="199">
        <f>'Extract Conc-0.5LOD'!CD46</f>
        <v>1401.1899704655802</v>
      </c>
      <c r="N29" s="198">
        <v>32933.333333333336</v>
      </c>
      <c r="O29" s="199">
        <f>'Extract Conc-0.5LOD'!CL46</f>
        <v>3855.2993831002714</v>
      </c>
      <c r="P29" s="198">
        <f>'Extract Conc-0.5LOD'!CS46</f>
        <v>6643.333333333333</v>
      </c>
      <c r="Q29" s="199">
        <f>'Extract Conc-0.5LOD'!CT46</f>
        <v>1089.6941466913254</v>
      </c>
      <c r="R29" s="198">
        <f>'Extract Conc-0.5LOD'!DA46</f>
        <v>6140</v>
      </c>
      <c r="S29" s="199">
        <f>'Extract Conc-0.5LOD'!DB46</f>
        <v>1077.8218776773831</v>
      </c>
      <c r="T29" s="198">
        <f>'Extract Conc-0.5LOD'!DI46</f>
        <v>1036.3333333333333</v>
      </c>
      <c r="U29" s="199">
        <f>'Extract Conc-0.5LOD'!DJ46</f>
        <v>145.25953783945911</v>
      </c>
    </row>
    <row r="30" spans="1:21" x14ac:dyDescent="0.25">
      <c r="A30" s="112" t="s">
        <v>212</v>
      </c>
      <c r="B30" s="201">
        <f>'Extract Conc-0.5LOD'!AO47</f>
        <v>0.28466666666666668</v>
      </c>
      <c r="C30" s="199">
        <f>'Extract Conc-0.5LOD'!AP47</f>
        <v>1.6540354691884113E-2</v>
      </c>
      <c r="D30" s="201">
        <f>'Extract Conc-0.5LOD'!AW47</f>
        <v>0.29799999999999999</v>
      </c>
      <c r="E30" s="230">
        <f>'Extract Conc-0.5LOD'!AX47</f>
        <v>1.4256577429383266E-2</v>
      </c>
      <c r="F30" s="201">
        <f>'Extract Conc-0.5LOD'!BE47</f>
        <v>0.29749999999999999</v>
      </c>
      <c r="G30" s="199">
        <f>'Extract Conc-0.5LOD'!BF47</f>
        <v>0</v>
      </c>
      <c r="H30" s="201">
        <f>'Extract Conc-0.5LOD'!BM47</f>
        <v>0.29749999999999999</v>
      </c>
      <c r="I30" s="199">
        <f>'Extract Conc-0.5LOD'!BN47</f>
        <v>0</v>
      </c>
      <c r="J30" s="201">
        <f>'Extract Conc-0.5LOD'!BU47</f>
        <v>0.28416666666666668</v>
      </c>
      <c r="K30" s="199">
        <f>'Extract Conc-0.5LOD'!BV47</f>
        <v>6.2516664445036617E-3</v>
      </c>
      <c r="L30" s="201">
        <f>'Extract Conc-0.5LOD'!CC47</f>
        <v>0.30249999999999999</v>
      </c>
      <c r="M30" s="199">
        <f>'Extract Conc-0.5LOD'!CD47</f>
        <v>4.3301270189221967E-3</v>
      </c>
      <c r="N30" s="201">
        <v>0.30249999999999999</v>
      </c>
      <c r="O30" s="199">
        <f>'Extract Conc-0.5LOD'!CL47</f>
        <v>4.3301270189221976E-3</v>
      </c>
      <c r="P30" s="201">
        <f>'Extract Conc-0.5LOD'!CS47</f>
        <v>0.30249999999999999</v>
      </c>
      <c r="Q30" s="199">
        <f>'Extract Conc-0.5LOD'!CT47</f>
        <v>4.3301270189221976E-3</v>
      </c>
      <c r="R30" s="201">
        <f>'Extract Conc-0.5LOD'!DA47</f>
        <v>0.29933333333333328</v>
      </c>
      <c r="S30" s="199">
        <f>'Extract Conc-0.5LOD'!DB47</f>
        <v>9.8149545762236459E-3</v>
      </c>
      <c r="T30" s="201">
        <f>'Extract Conc-0.5LOD'!DI47</f>
        <v>0.29283333333333333</v>
      </c>
      <c r="U30" s="199">
        <f>'Extract Conc-0.5LOD'!DJ47</f>
        <v>4.0414518843273836E-3</v>
      </c>
    </row>
    <row r="31" spans="1:21" x14ac:dyDescent="0.25">
      <c r="A31" s="143" t="s">
        <v>216</v>
      </c>
      <c r="B31" s="201">
        <f>'Extract Conc-0.5LOD'!AO48</f>
        <v>0.56833333333333325</v>
      </c>
      <c r="C31" s="199">
        <f>'Extract Conc-0.5LOD'!AP48</f>
        <v>3.4034296427770193E-2</v>
      </c>
      <c r="D31" s="201">
        <f>'Extract Conc-0.5LOD'!AW48</f>
        <v>0.59666666666666668</v>
      </c>
      <c r="E31" s="230">
        <f>'Extract Conc-0.5LOD'!AX48</f>
        <v>2.7537852736430536E-2</v>
      </c>
      <c r="F31" s="201">
        <f>'Extract Conc-0.5LOD'!BE48</f>
        <v>0.59499999999999997</v>
      </c>
      <c r="G31" s="199">
        <f>'Extract Conc-0.5LOD'!BF48</f>
        <v>0</v>
      </c>
      <c r="H31" s="201">
        <f>'Extract Conc-0.5LOD'!BM48</f>
        <v>0.59499999999999997</v>
      </c>
      <c r="I31" s="199">
        <f>'Extract Conc-0.5LOD'!BN48</f>
        <v>0</v>
      </c>
      <c r="J31" s="201">
        <f>'Extract Conc-0.5LOD'!BU48</f>
        <v>0.56833333333333336</v>
      </c>
      <c r="K31" s="199">
        <f>'Extract Conc-0.5LOD'!BV48</f>
        <v>1.2583057392117869E-2</v>
      </c>
      <c r="L31" s="201">
        <f>'Extract Conc-0.5LOD'!CC48</f>
        <v>0.60499999999999998</v>
      </c>
      <c r="M31" s="199">
        <f>'Extract Conc-0.5LOD'!CD48</f>
        <v>8.6602540378443935E-3</v>
      </c>
      <c r="N31" s="201">
        <v>0.60499999999999998</v>
      </c>
      <c r="O31" s="199">
        <f>'Extract Conc-0.5LOD'!CL48</f>
        <v>8.6602540378443952E-3</v>
      </c>
      <c r="P31" s="201">
        <f>'Extract Conc-0.5LOD'!CS48</f>
        <v>0.60499999999999998</v>
      </c>
      <c r="Q31" s="199">
        <f>'Extract Conc-0.5LOD'!CT48</f>
        <v>8.6602540378443952E-3</v>
      </c>
      <c r="R31" s="201">
        <f>'Extract Conc-0.5LOD'!DA48</f>
        <v>0.59833333333333327</v>
      </c>
      <c r="S31" s="199">
        <f>'Extract Conc-0.5LOD'!DB48</f>
        <v>2.0207259421636918E-2</v>
      </c>
      <c r="T31" s="201">
        <f>'Extract Conc-0.5LOD'!DI48</f>
        <v>0.58499999999999996</v>
      </c>
      <c r="U31" s="199">
        <f>'Extract Conc-0.5LOD'!DJ48</f>
        <v>8.6602540378443935E-3</v>
      </c>
    </row>
    <row r="32" spans="1:21" x14ac:dyDescent="0.25">
      <c r="A32" s="112" t="s">
        <v>220</v>
      </c>
      <c r="B32" s="201">
        <f>'Extract Conc-0.5LOD'!AO49</f>
        <v>0.28466666666666668</v>
      </c>
      <c r="C32" s="199">
        <f>'Extract Conc-0.5LOD'!AP49</f>
        <v>1.6540354691884113E-2</v>
      </c>
      <c r="D32" s="201">
        <f>'Extract Conc-0.5LOD'!AW49</f>
        <v>0.29799999999999999</v>
      </c>
      <c r="E32" s="230">
        <f>'Extract Conc-0.5LOD'!AX49</f>
        <v>1.4256577429383266E-2</v>
      </c>
      <c r="F32" s="201">
        <f>'Extract Conc-0.5LOD'!BE49</f>
        <v>0.29749999999999999</v>
      </c>
      <c r="G32" s="199">
        <f>'Extract Conc-0.5LOD'!BF49</f>
        <v>0</v>
      </c>
      <c r="H32" s="201">
        <f>'Extract Conc-0.5LOD'!BM49</f>
        <v>0.29749999999999999</v>
      </c>
      <c r="I32" s="199">
        <f>'Extract Conc-0.5LOD'!BN49</f>
        <v>0</v>
      </c>
      <c r="J32" s="201">
        <f>'Extract Conc-0.5LOD'!BU49</f>
        <v>0.28416666666666668</v>
      </c>
      <c r="K32" s="199">
        <f>'Extract Conc-0.5LOD'!BV49</f>
        <v>6.2516664445036617E-3</v>
      </c>
      <c r="L32" s="201">
        <f>'Extract Conc-0.5LOD'!CC49</f>
        <v>0.30249999999999999</v>
      </c>
      <c r="M32" s="199">
        <f>'Extract Conc-0.5LOD'!CD49</f>
        <v>4.3301270189221967E-3</v>
      </c>
      <c r="N32" s="201">
        <v>0.30249999999999999</v>
      </c>
      <c r="O32" s="199">
        <f>'Extract Conc-0.5LOD'!CL49</f>
        <v>4.3301270189221976E-3</v>
      </c>
      <c r="P32" s="201">
        <f>'Extract Conc-0.5LOD'!CS49</f>
        <v>0.30249999999999999</v>
      </c>
      <c r="Q32" s="199">
        <f>'Extract Conc-0.5LOD'!CT49</f>
        <v>4.3301270189221976E-3</v>
      </c>
      <c r="R32" s="201">
        <f>'Extract Conc-0.5LOD'!DA49</f>
        <v>0.29933333333333328</v>
      </c>
      <c r="S32" s="199">
        <f>'Extract Conc-0.5LOD'!DB49</f>
        <v>9.8149545762236459E-3</v>
      </c>
      <c r="T32" s="201">
        <f>'Extract Conc-0.5LOD'!DI49</f>
        <v>0.29283333333333333</v>
      </c>
      <c r="U32" s="199">
        <f>'Extract Conc-0.5LOD'!DJ49</f>
        <v>4.0414518843273836E-3</v>
      </c>
    </row>
    <row r="33" spans="1:22" x14ac:dyDescent="0.25">
      <c r="A33" s="143" t="s">
        <v>224</v>
      </c>
      <c r="B33" s="201">
        <f>'Extract Conc-0.5LOD'!AO50</f>
        <v>0.56833333333333325</v>
      </c>
      <c r="C33" s="199">
        <f>'Extract Conc-0.5LOD'!AP50</f>
        <v>3.4034296427770193E-2</v>
      </c>
      <c r="D33" s="201">
        <f>'Extract Conc-0.5LOD'!AW50</f>
        <v>0.59933333333333338</v>
      </c>
      <c r="E33" s="230">
        <f>'Extract Conc-0.5LOD'!AX50</f>
        <v>2.7682726262659441E-2</v>
      </c>
      <c r="F33" s="201">
        <f>'Extract Conc-0.5LOD'!BE50</f>
        <v>0.59499999999999997</v>
      </c>
      <c r="G33" s="199">
        <f>'Extract Conc-0.5LOD'!BF50</f>
        <v>0</v>
      </c>
      <c r="H33" s="201">
        <f>'Extract Conc-0.5LOD'!BM50</f>
        <v>0.59499999999999997</v>
      </c>
      <c r="I33" s="199">
        <f>'Extract Conc-0.5LOD'!BN50</f>
        <v>0</v>
      </c>
      <c r="J33" s="201">
        <f>'Extract Conc-0.5LOD'!BU50</f>
        <v>0.56833333333333336</v>
      </c>
      <c r="K33" s="199">
        <f>'Extract Conc-0.5LOD'!BV50</f>
        <v>1.2583057392117869E-2</v>
      </c>
      <c r="L33" s="201">
        <f>'Extract Conc-0.5LOD'!CC50</f>
        <v>0.60499999999999998</v>
      </c>
      <c r="M33" s="199">
        <f>'Extract Conc-0.5LOD'!CD50</f>
        <v>8.6602540378443935E-3</v>
      </c>
      <c r="N33" s="201">
        <v>0.60499999999999998</v>
      </c>
      <c r="O33" s="199">
        <f>'Extract Conc-0.5LOD'!CL50</f>
        <v>8.6602540378443952E-3</v>
      </c>
      <c r="P33" s="201">
        <f>'Extract Conc-0.5LOD'!CS50</f>
        <v>0.60499999999999998</v>
      </c>
      <c r="Q33" s="199">
        <f>'Extract Conc-0.5LOD'!CT50</f>
        <v>8.6602540378443952E-3</v>
      </c>
      <c r="R33" s="201">
        <f>'Extract Conc-0.5LOD'!DA50</f>
        <v>0.59833333333333327</v>
      </c>
      <c r="S33" s="199">
        <f>'Extract Conc-0.5LOD'!DB50</f>
        <v>2.0207259421636918E-2</v>
      </c>
      <c r="T33" s="201">
        <f>'Extract Conc-0.5LOD'!DI50</f>
        <v>0.58499999999999996</v>
      </c>
      <c r="U33" s="199">
        <f>'Extract Conc-0.5LOD'!DJ50</f>
        <v>8.6602540378443935E-3</v>
      </c>
    </row>
    <row r="37" spans="1:22" s="219" customFormat="1" ht="90.75" thickBot="1" x14ac:dyDescent="0.3">
      <c r="A37" s="216" t="s">
        <v>23</v>
      </c>
      <c r="B37" s="217" t="s">
        <v>1704</v>
      </c>
      <c r="C37" s="217" t="s">
        <v>1703</v>
      </c>
      <c r="D37" s="210" t="s">
        <v>1706</v>
      </c>
      <c r="E37" s="218" t="s">
        <v>1707</v>
      </c>
      <c r="F37" s="212" t="s">
        <v>1706</v>
      </c>
      <c r="G37" s="217" t="s">
        <v>1703</v>
      </c>
      <c r="H37" s="210" t="s">
        <v>1706</v>
      </c>
      <c r="I37" s="218" t="s">
        <v>1707</v>
      </c>
      <c r="J37" s="212" t="s">
        <v>1706</v>
      </c>
      <c r="K37" s="220"/>
      <c r="L37" s="220"/>
      <c r="M37" s="216" t="s">
        <v>23</v>
      </c>
      <c r="N37" s="217" t="s">
        <v>1704</v>
      </c>
      <c r="O37" s="217" t="s">
        <v>1703</v>
      </c>
      <c r="P37" s="210" t="s">
        <v>1706</v>
      </c>
      <c r="Q37" s="218" t="s">
        <v>1707</v>
      </c>
      <c r="R37" s="212" t="s">
        <v>1706</v>
      </c>
      <c r="S37" s="217" t="s">
        <v>1703</v>
      </c>
      <c r="T37" s="211" t="s">
        <v>1706</v>
      </c>
      <c r="U37" s="218" t="s">
        <v>1707</v>
      </c>
      <c r="V37" s="214" t="s">
        <v>1706</v>
      </c>
    </row>
    <row r="38" spans="1:22" s="118" customFormat="1" x14ac:dyDescent="0.25">
      <c r="A38" s="208"/>
      <c r="B38" s="209" t="s">
        <v>1270</v>
      </c>
      <c r="C38" s="222" t="s">
        <v>1705</v>
      </c>
      <c r="D38" s="222"/>
      <c r="E38" s="236" t="s">
        <v>1708</v>
      </c>
      <c r="F38" s="237"/>
      <c r="G38" s="236" t="s">
        <v>1709</v>
      </c>
      <c r="H38" s="237"/>
      <c r="I38" s="236" t="s">
        <v>1710</v>
      </c>
      <c r="J38" s="237"/>
      <c r="K38" s="221"/>
      <c r="L38" s="221"/>
      <c r="M38" s="208"/>
      <c r="N38" s="209" t="s">
        <v>1297</v>
      </c>
      <c r="O38" s="222" t="s">
        <v>1711</v>
      </c>
      <c r="P38" s="222"/>
      <c r="Q38" s="236" t="s">
        <v>1712</v>
      </c>
      <c r="R38" s="237"/>
      <c r="S38" s="236" t="s">
        <v>1713</v>
      </c>
      <c r="T38" s="237"/>
      <c r="U38" s="236" t="s">
        <v>1714</v>
      </c>
      <c r="V38" s="237"/>
    </row>
    <row r="39" spans="1:22" s="118" customFormat="1" x14ac:dyDescent="0.25">
      <c r="A39" s="205" t="s">
        <v>32</v>
      </c>
      <c r="B39" s="223">
        <f>B6</f>
        <v>61.166666666666664</v>
      </c>
      <c r="C39" s="224">
        <f>D6</f>
        <v>121.4</v>
      </c>
      <c r="D39" s="213">
        <f>(B39-C39)/B39*100</f>
        <v>-98.474114441416916</v>
      </c>
      <c r="E39" s="225">
        <f>F6</f>
        <v>295.26666666666665</v>
      </c>
      <c r="F39" s="213">
        <f t="shared" ref="F39:F66" si="0">(B39-E39)/B39*100</f>
        <v>-382.72479564032699</v>
      </c>
      <c r="G39" s="226">
        <f>H6</f>
        <v>0.59499999999999997</v>
      </c>
      <c r="H39" s="213">
        <f t="shared" ref="H39:H66" si="1">(B39-G39)/B39*100</f>
        <v>99.027247956403272</v>
      </c>
      <c r="I39" s="225">
        <f>J6</f>
        <v>85.333333333333329</v>
      </c>
      <c r="J39" s="213">
        <f t="shared" ref="J39:J66" si="2">(B39-I39)/B39*100</f>
        <v>-39.509536784741137</v>
      </c>
      <c r="K39" s="204"/>
      <c r="L39" s="193"/>
      <c r="M39" s="205" t="s">
        <v>32</v>
      </c>
      <c r="N39" s="225">
        <f>L6</f>
        <v>3786.6666666666665</v>
      </c>
      <c r="O39" s="225">
        <f>N6</f>
        <v>980</v>
      </c>
      <c r="P39" s="213">
        <f>(N39-O39)/N39*100</f>
        <v>74.119718309859152</v>
      </c>
      <c r="Q39" s="225">
        <f>P6</f>
        <v>2136.6666666666665</v>
      </c>
      <c r="R39" s="213">
        <f t="shared" ref="R39:R66" si="3">(N39-Q39)/N39*100</f>
        <v>43.573943661971832</v>
      </c>
      <c r="S39" s="225">
        <f>R6</f>
        <v>124.60000000000001</v>
      </c>
      <c r="T39" s="215">
        <f t="shared" ref="T39:T66" si="4">(N39-S39)/N39*100</f>
        <v>96.709507042253534</v>
      </c>
      <c r="U39" s="225">
        <f>T6</f>
        <v>746.66666666666663</v>
      </c>
      <c r="V39" s="215">
        <f t="shared" ref="V39:V66" si="5">(N39-U39)/N39*100</f>
        <v>80.281690140845072</v>
      </c>
    </row>
    <row r="40" spans="1:22" s="118" customFormat="1" x14ac:dyDescent="0.25">
      <c r="A40" s="206" t="s">
        <v>45</v>
      </c>
      <c r="B40" s="223">
        <f t="shared" ref="B40:B66" si="6">B7</f>
        <v>158</v>
      </c>
      <c r="C40" s="223">
        <f t="shared" ref="C40:C66" si="7">D7</f>
        <v>701.66666666666663</v>
      </c>
      <c r="D40" s="213">
        <f t="shared" ref="D40:D66" si="8">(B40-C40)/B40*100</f>
        <v>-344.09282700421937</v>
      </c>
      <c r="E40" s="225">
        <f t="shared" ref="E40:E66" si="9">F7</f>
        <v>382</v>
      </c>
      <c r="F40" s="213">
        <f t="shared" si="0"/>
        <v>-141.77215189873417</v>
      </c>
      <c r="G40" s="226">
        <f t="shared" ref="G40:G66" si="10">H7</f>
        <v>0.59499999999999997</v>
      </c>
      <c r="H40" s="213">
        <f t="shared" si="1"/>
        <v>99.62341772151899</v>
      </c>
      <c r="I40" s="225">
        <f t="shared" ref="I40:I66" si="11">J7</f>
        <v>16.599999999999998</v>
      </c>
      <c r="J40" s="213">
        <f t="shared" si="2"/>
        <v>89.493670886075947</v>
      </c>
      <c r="K40" s="204"/>
      <c r="L40" s="193"/>
      <c r="M40" s="206" t="s">
        <v>45</v>
      </c>
      <c r="N40" s="225">
        <f t="shared" ref="N40:N66" si="12">L7</f>
        <v>11553.333333333334</v>
      </c>
      <c r="O40" s="225">
        <f t="shared" ref="O40:O66" si="13">N7</f>
        <v>11966.666666666666</v>
      </c>
      <c r="P40" s="213">
        <f t="shared" ref="P40:P66" si="14">(N40-O40)/N40*100</f>
        <v>-3.5776110790536531</v>
      </c>
      <c r="Q40" s="225">
        <f t="shared" ref="Q40:Q66" si="15">P7</f>
        <v>6666.666666666667</v>
      </c>
      <c r="R40" s="213">
        <f t="shared" si="3"/>
        <v>42.296595499134447</v>
      </c>
      <c r="S40" s="225">
        <f t="shared" ref="S40:S66" si="16">R7</f>
        <v>137.53333333333333</v>
      </c>
      <c r="T40" s="215">
        <f t="shared" si="4"/>
        <v>98.809578765147137</v>
      </c>
      <c r="U40" s="225">
        <f t="shared" ref="U40:U66" si="17">T7</f>
        <v>281.33333333333331</v>
      </c>
      <c r="V40" s="215">
        <f t="shared" si="5"/>
        <v>97.564916330063468</v>
      </c>
    </row>
    <row r="41" spans="1:22" s="118" customFormat="1" x14ac:dyDescent="0.25">
      <c r="A41" s="205" t="s">
        <v>55</v>
      </c>
      <c r="B41" s="223">
        <f t="shared" si="6"/>
        <v>877.66666666666663</v>
      </c>
      <c r="C41" s="223">
        <f t="shared" si="7"/>
        <v>855.33333333333337</v>
      </c>
      <c r="D41" s="213">
        <f t="shared" si="8"/>
        <v>2.5446259020129047</v>
      </c>
      <c r="E41" s="225">
        <f t="shared" si="9"/>
        <v>1496.6666666666667</v>
      </c>
      <c r="F41" s="213">
        <f t="shared" si="0"/>
        <v>-70.52791492594001</v>
      </c>
      <c r="G41" s="225">
        <f t="shared" si="10"/>
        <v>8.3933333333333326</v>
      </c>
      <c r="H41" s="213">
        <f t="shared" si="1"/>
        <v>99.043676414736055</v>
      </c>
      <c r="I41" s="225">
        <f t="shared" si="11"/>
        <v>13.066666666666668</v>
      </c>
      <c r="J41" s="213">
        <f t="shared" si="2"/>
        <v>98.511203949867067</v>
      </c>
      <c r="K41" s="204"/>
      <c r="L41" s="193"/>
      <c r="M41" s="205" t="s">
        <v>55</v>
      </c>
      <c r="N41" s="225">
        <f t="shared" si="12"/>
        <v>31200</v>
      </c>
      <c r="O41" s="225">
        <f t="shared" si="13"/>
        <v>31433.333333333332</v>
      </c>
      <c r="P41" s="213">
        <f t="shared" si="14"/>
        <v>-0.74786324786324399</v>
      </c>
      <c r="Q41" s="225">
        <f t="shared" si="15"/>
        <v>13500</v>
      </c>
      <c r="R41" s="213">
        <f t="shared" si="3"/>
        <v>56.730769230769226</v>
      </c>
      <c r="S41" s="225">
        <f t="shared" si="16"/>
        <v>469</v>
      </c>
      <c r="T41" s="215">
        <f t="shared" si="4"/>
        <v>98.496794871794862</v>
      </c>
      <c r="U41" s="225">
        <f t="shared" si="17"/>
        <v>115</v>
      </c>
      <c r="V41" s="215">
        <f t="shared" si="5"/>
        <v>99.631410256410263</v>
      </c>
    </row>
    <row r="42" spans="1:22" s="118" customFormat="1" x14ac:dyDescent="0.25">
      <c r="A42" s="206" t="s">
        <v>64</v>
      </c>
      <c r="B42" s="223">
        <f t="shared" si="6"/>
        <v>181.33333333333334</v>
      </c>
      <c r="C42" s="223">
        <f t="shared" si="7"/>
        <v>258.66666666666669</v>
      </c>
      <c r="D42" s="213">
        <f t="shared" si="8"/>
        <v>-42.647058823529413</v>
      </c>
      <c r="E42" s="225">
        <f t="shared" si="9"/>
        <v>308</v>
      </c>
      <c r="F42" s="213">
        <f t="shared" si="0"/>
        <v>-69.85294117647058</v>
      </c>
      <c r="G42" s="226">
        <f t="shared" si="10"/>
        <v>0.59499999999999997</v>
      </c>
      <c r="H42" s="213">
        <f t="shared" si="1"/>
        <v>99.671875</v>
      </c>
      <c r="I42" s="227">
        <f t="shared" si="11"/>
        <v>19.2</v>
      </c>
      <c r="J42" s="213">
        <f t="shared" si="2"/>
        <v>89.411764705882362</v>
      </c>
      <c r="K42" s="204"/>
      <c r="L42" s="193"/>
      <c r="M42" s="206" t="s">
        <v>64</v>
      </c>
      <c r="N42" s="225">
        <f t="shared" si="12"/>
        <v>6000</v>
      </c>
      <c r="O42" s="225">
        <f t="shared" si="13"/>
        <v>4863.333333333333</v>
      </c>
      <c r="P42" s="213">
        <f t="shared" si="14"/>
        <v>18.94444444444445</v>
      </c>
      <c r="Q42" s="225">
        <f t="shared" si="15"/>
        <v>1353.3333333333333</v>
      </c>
      <c r="R42" s="213">
        <f t="shared" si="3"/>
        <v>77.444444444444443</v>
      </c>
      <c r="S42" s="225">
        <f t="shared" si="16"/>
        <v>133.20000000000002</v>
      </c>
      <c r="T42" s="215">
        <f t="shared" si="4"/>
        <v>97.78</v>
      </c>
      <c r="U42" s="225">
        <f t="shared" si="17"/>
        <v>10.393333333333333</v>
      </c>
      <c r="V42" s="215">
        <f t="shared" si="5"/>
        <v>99.826777777777778</v>
      </c>
    </row>
    <row r="43" spans="1:22" s="118" customFormat="1" x14ac:dyDescent="0.25">
      <c r="A43" s="205" t="s">
        <v>72</v>
      </c>
      <c r="B43" s="223">
        <f t="shared" si="6"/>
        <v>1193.3333333333333</v>
      </c>
      <c r="C43" s="223">
        <f t="shared" si="7"/>
        <v>1623.3333333333333</v>
      </c>
      <c r="D43" s="213">
        <f t="shared" si="8"/>
        <v>-36.03351955307263</v>
      </c>
      <c r="E43" s="225">
        <f t="shared" si="9"/>
        <v>3133.3333333333335</v>
      </c>
      <c r="F43" s="213">
        <f t="shared" si="0"/>
        <v>-162.56983240223465</v>
      </c>
      <c r="G43" s="225">
        <f t="shared" si="10"/>
        <v>28.766666666666669</v>
      </c>
      <c r="H43" s="213">
        <f t="shared" si="1"/>
        <v>97.589385474860336</v>
      </c>
      <c r="I43" s="225">
        <f t="shared" si="11"/>
        <v>18.033333333333335</v>
      </c>
      <c r="J43" s="213">
        <f t="shared" si="2"/>
        <v>98.488826815642454</v>
      </c>
      <c r="K43" s="204"/>
      <c r="L43" s="193"/>
      <c r="M43" s="205" t="s">
        <v>72</v>
      </c>
      <c r="N43" s="225">
        <f t="shared" si="12"/>
        <v>38966.666666666664</v>
      </c>
      <c r="O43" s="225">
        <f t="shared" si="13"/>
        <v>38233.333333333336</v>
      </c>
      <c r="P43" s="213">
        <f t="shared" si="14"/>
        <v>1.8819503849443846</v>
      </c>
      <c r="Q43" s="225">
        <f t="shared" si="15"/>
        <v>6523.333333333333</v>
      </c>
      <c r="R43" s="213">
        <f t="shared" si="3"/>
        <v>83.259195893926432</v>
      </c>
      <c r="S43" s="225">
        <f t="shared" si="16"/>
        <v>1280</v>
      </c>
      <c r="T43" s="215">
        <f t="shared" si="4"/>
        <v>96.715141146278867</v>
      </c>
      <c r="U43" s="225">
        <f t="shared" si="17"/>
        <v>56.033333333333331</v>
      </c>
      <c r="V43" s="215">
        <f t="shared" si="5"/>
        <v>99.856201881950398</v>
      </c>
    </row>
    <row r="44" spans="1:22" s="118" customFormat="1" x14ac:dyDescent="0.25">
      <c r="A44" s="206" t="s">
        <v>78</v>
      </c>
      <c r="B44" s="223">
        <f t="shared" si="6"/>
        <v>208</v>
      </c>
      <c r="C44" s="223">
        <f t="shared" si="7"/>
        <v>227.33333333333334</v>
      </c>
      <c r="D44" s="213">
        <f t="shared" si="8"/>
        <v>-9.2948717948717992</v>
      </c>
      <c r="E44" s="225">
        <f t="shared" si="9"/>
        <v>165</v>
      </c>
      <c r="F44" s="213">
        <f t="shared" si="0"/>
        <v>20.673076923076923</v>
      </c>
      <c r="G44" s="226">
        <f t="shared" si="10"/>
        <v>0.59499999999999997</v>
      </c>
      <c r="H44" s="213">
        <f t="shared" si="1"/>
        <v>99.713942307692307</v>
      </c>
      <c r="I44" s="226">
        <f t="shared" si="11"/>
        <v>0.56833333333333336</v>
      </c>
      <c r="J44" s="213">
        <f t="shared" si="2"/>
        <v>99.726762820512832</v>
      </c>
      <c r="K44" s="204"/>
      <c r="L44" s="193"/>
      <c r="M44" s="206" t="s">
        <v>78</v>
      </c>
      <c r="N44" s="225">
        <f t="shared" si="12"/>
        <v>458.33333333333331</v>
      </c>
      <c r="O44" s="225">
        <f t="shared" si="13"/>
        <v>343.33333333333331</v>
      </c>
      <c r="P44" s="213">
        <f t="shared" si="14"/>
        <v>25.09090909090909</v>
      </c>
      <c r="Q44" s="225">
        <f t="shared" si="15"/>
        <v>33.466666666666669</v>
      </c>
      <c r="R44" s="213">
        <f t="shared" si="3"/>
        <v>92.698181818181823</v>
      </c>
      <c r="S44" s="225">
        <f t="shared" si="16"/>
        <v>25.866666666666664</v>
      </c>
      <c r="T44" s="215">
        <f t="shared" si="4"/>
        <v>94.356363636363639</v>
      </c>
      <c r="U44" s="226">
        <f t="shared" si="17"/>
        <v>0.58499999999999996</v>
      </c>
      <c r="V44" s="215">
        <f t="shared" si="5"/>
        <v>99.87236363636363</v>
      </c>
    </row>
    <row r="45" spans="1:22" s="118" customFormat="1" x14ac:dyDescent="0.25">
      <c r="A45" s="205" t="s">
        <v>85</v>
      </c>
      <c r="B45" s="223">
        <f t="shared" si="6"/>
        <v>607.66666666666663</v>
      </c>
      <c r="C45" s="223">
        <f t="shared" si="7"/>
        <v>970.33333333333337</v>
      </c>
      <c r="D45" s="213">
        <f t="shared" si="8"/>
        <v>-59.681843115743291</v>
      </c>
      <c r="E45" s="225">
        <f t="shared" si="9"/>
        <v>77.466666666666654</v>
      </c>
      <c r="F45" s="213">
        <f t="shared" si="0"/>
        <v>87.251782775644543</v>
      </c>
      <c r="G45" s="225">
        <f t="shared" si="10"/>
        <v>26.333333333333332</v>
      </c>
      <c r="H45" s="213">
        <f t="shared" si="1"/>
        <v>95.666483817882607</v>
      </c>
      <c r="I45" s="225">
        <f t="shared" si="11"/>
        <v>8.3966666666666665</v>
      </c>
      <c r="J45" s="213">
        <f t="shared" si="2"/>
        <v>98.618211738891944</v>
      </c>
      <c r="K45" s="204"/>
      <c r="L45" s="193"/>
      <c r="M45" s="205" t="s">
        <v>85</v>
      </c>
      <c r="N45" s="225">
        <f t="shared" si="12"/>
        <v>257.66666666666669</v>
      </c>
      <c r="O45" s="225">
        <f t="shared" si="13"/>
        <v>189.33333333333334</v>
      </c>
      <c r="P45" s="213">
        <f t="shared" si="14"/>
        <v>26.520051746442437</v>
      </c>
      <c r="Q45" s="225">
        <f t="shared" si="15"/>
        <v>12.066666666666668</v>
      </c>
      <c r="R45" s="213">
        <f t="shared" si="3"/>
        <v>95.316946959896512</v>
      </c>
      <c r="S45" s="225">
        <f t="shared" si="16"/>
        <v>24.833333333333332</v>
      </c>
      <c r="T45" s="215">
        <f t="shared" si="4"/>
        <v>90.362225097024577</v>
      </c>
      <c r="U45" s="226">
        <f t="shared" si="17"/>
        <v>0.29283333333333333</v>
      </c>
      <c r="V45" s="215">
        <f t="shared" si="5"/>
        <v>99.886351875808543</v>
      </c>
    </row>
    <row r="46" spans="1:22" s="118" customFormat="1" x14ac:dyDescent="0.25">
      <c r="A46" s="206" t="s">
        <v>91</v>
      </c>
      <c r="B46" s="223">
        <f t="shared" si="6"/>
        <v>155</v>
      </c>
      <c r="C46" s="223">
        <f t="shared" si="7"/>
        <v>295.33333333333331</v>
      </c>
      <c r="D46" s="213">
        <f t="shared" si="8"/>
        <v>-90.537634408602145</v>
      </c>
      <c r="E46" s="225">
        <f t="shared" si="9"/>
        <v>283.66666666666669</v>
      </c>
      <c r="F46" s="213">
        <f t="shared" si="0"/>
        <v>-83.010752688172047</v>
      </c>
      <c r="G46" s="225">
        <f t="shared" si="10"/>
        <v>11.943333333333333</v>
      </c>
      <c r="H46" s="213">
        <f t="shared" si="1"/>
        <v>92.294623655913981</v>
      </c>
      <c r="I46" s="225">
        <f t="shared" si="11"/>
        <v>9.7133333333333329</v>
      </c>
      <c r="J46" s="213">
        <f t="shared" si="2"/>
        <v>93.733333333333334</v>
      </c>
      <c r="K46" s="204"/>
      <c r="L46" s="193"/>
      <c r="M46" s="206" t="s">
        <v>91</v>
      </c>
      <c r="N46" s="225">
        <f t="shared" si="12"/>
        <v>15.200000000000001</v>
      </c>
      <c r="O46" s="225">
        <f t="shared" si="13"/>
        <v>16</v>
      </c>
      <c r="P46" s="213">
        <f t="shared" si="14"/>
        <v>-5.2631578947368345</v>
      </c>
      <c r="Q46" s="226">
        <f t="shared" si="15"/>
        <v>0.30249999999999999</v>
      </c>
      <c r="R46" s="213">
        <f t="shared" si="3"/>
        <v>98.00986842105263</v>
      </c>
      <c r="S46" s="226">
        <f t="shared" si="16"/>
        <v>0.29933333333333328</v>
      </c>
      <c r="T46" s="215">
        <f t="shared" si="4"/>
        <v>98.030701754385959</v>
      </c>
      <c r="U46" s="226">
        <f t="shared" si="17"/>
        <v>0.29283333333333333</v>
      </c>
      <c r="V46" s="215">
        <f t="shared" si="5"/>
        <v>98.073464912280699</v>
      </c>
    </row>
    <row r="47" spans="1:22" s="118" customFormat="1" x14ac:dyDescent="0.25">
      <c r="A47" s="205" t="s">
        <v>98</v>
      </c>
      <c r="B47" s="223">
        <f t="shared" si="6"/>
        <v>26.166666666666668</v>
      </c>
      <c r="C47" s="223">
        <f t="shared" si="7"/>
        <v>107.23333333333333</v>
      </c>
      <c r="D47" s="213">
        <f t="shared" si="8"/>
        <v>-309.80891719745222</v>
      </c>
      <c r="E47" s="225">
        <f t="shared" si="9"/>
        <v>267.33333333333331</v>
      </c>
      <c r="F47" s="213">
        <f t="shared" si="0"/>
        <v>-921.65605095541389</v>
      </c>
      <c r="G47" s="227">
        <f t="shared" si="10"/>
        <v>7.6850000000000005</v>
      </c>
      <c r="H47" s="213">
        <f t="shared" si="1"/>
        <v>70.630573248407643</v>
      </c>
      <c r="I47" s="225">
        <f t="shared" si="11"/>
        <v>7.9249999999999998</v>
      </c>
      <c r="J47" s="213">
        <f t="shared" si="2"/>
        <v>69.71337579617834</v>
      </c>
      <c r="K47" s="204"/>
      <c r="L47" s="193"/>
      <c r="M47" s="205" t="s">
        <v>98</v>
      </c>
      <c r="N47" s="225">
        <f t="shared" si="12"/>
        <v>13.233333333333334</v>
      </c>
      <c r="O47" s="225">
        <f t="shared" si="13"/>
        <v>30.066666666666663</v>
      </c>
      <c r="P47" s="213">
        <f t="shared" si="14"/>
        <v>-127.20403022670021</v>
      </c>
      <c r="Q47" s="226">
        <f t="shared" si="15"/>
        <v>0.30249999999999999</v>
      </c>
      <c r="R47" s="213">
        <f t="shared" si="3"/>
        <v>97.714105793450884</v>
      </c>
      <c r="S47" s="227">
        <f t="shared" si="16"/>
        <v>8.5850000000000009</v>
      </c>
      <c r="T47" s="215">
        <f t="shared" si="4"/>
        <v>35.125944584382864</v>
      </c>
      <c r="U47" s="226">
        <f t="shared" si="17"/>
        <v>0.29283333333333333</v>
      </c>
      <c r="V47" s="215">
        <f t="shared" si="5"/>
        <v>97.787153652392945</v>
      </c>
    </row>
    <row r="48" spans="1:22" s="118" customFormat="1" x14ac:dyDescent="0.25">
      <c r="A48" s="206" t="s">
        <v>104</v>
      </c>
      <c r="B48" s="224">
        <f t="shared" si="6"/>
        <v>6.14</v>
      </c>
      <c r="C48" s="223">
        <f t="shared" si="7"/>
        <v>53</v>
      </c>
      <c r="D48" s="213">
        <f t="shared" si="8"/>
        <v>-763.19218241042347</v>
      </c>
      <c r="E48" s="227">
        <f t="shared" si="9"/>
        <v>41.75</v>
      </c>
      <c r="F48" s="213">
        <f t="shared" si="0"/>
        <v>-579.9674267100977</v>
      </c>
      <c r="G48" s="226">
        <f t="shared" si="10"/>
        <v>0.29749999999999999</v>
      </c>
      <c r="H48" s="213">
        <f t="shared" si="1"/>
        <v>95.154723127035822</v>
      </c>
      <c r="I48" s="226">
        <f t="shared" si="11"/>
        <v>0.28416666666666668</v>
      </c>
      <c r="J48" s="213">
        <f t="shared" si="2"/>
        <v>95.371878393051034</v>
      </c>
      <c r="K48" s="204"/>
      <c r="L48" s="193"/>
      <c r="M48" s="206" t="s">
        <v>104</v>
      </c>
      <c r="N48" s="226">
        <f t="shared" si="12"/>
        <v>0.30249999999999999</v>
      </c>
      <c r="O48" s="225">
        <f t="shared" si="13"/>
        <v>12.273333333333333</v>
      </c>
      <c r="P48" s="213">
        <f t="shared" si="14"/>
        <v>-3957.3002754820941</v>
      </c>
      <c r="Q48" s="226">
        <f t="shared" si="15"/>
        <v>0.30249999999999999</v>
      </c>
      <c r="R48" s="213">
        <f t="shared" si="3"/>
        <v>0</v>
      </c>
      <c r="S48" s="226">
        <f t="shared" si="16"/>
        <v>0.29933333333333328</v>
      </c>
      <c r="T48" s="215">
        <f t="shared" si="4"/>
        <v>1.0468319559228783</v>
      </c>
      <c r="U48" s="226">
        <f t="shared" si="17"/>
        <v>0.29283333333333333</v>
      </c>
      <c r="V48" s="215">
        <f t="shared" si="5"/>
        <v>3.1955922865013737</v>
      </c>
    </row>
    <row r="49" spans="1:22" s="118" customFormat="1" x14ac:dyDescent="0.25">
      <c r="A49" s="205" t="s">
        <v>110</v>
      </c>
      <c r="B49" s="228">
        <f t="shared" si="6"/>
        <v>1.1399999999999999</v>
      </c>
      <c r="C49" s="223">
        <f t="shared" si="7"/>
        <v>11.5</v>
      </c>
      <c r="D49" s="213">
        <f t="shared" si="8"/>
        <v>-908.77192982456143</v>
      </c>
      <c r="E49" s="227">
        <f t="shared" si="9"/>
        <v>15.4</v>
      </c>
      <c r="F49" s="213">
        <f t="shared" si="0"/>
        <v>-1250.8771929824561</v>
      </c>
      <c r="G49" s="226">
        <f t="shared" si="10"/>
        <v>1.19</v>
      </c>
      <c r="H49" s="213">
        <f t="shared" si="1"/>
        <v>-4.3859649122807065</v>
      </c>
      <c r="I49" s="226">
        <f t="shared" si="11"/>
        <v>1.1366666666666667</v>
      </c>
      <c r="J49" s="213">
        <f t="shared" si="2"/>
        <v>0.29239766081870078</v>
      </c>
      <c r="K49" s="204"/>
      <c r="L49" s="193"/>
      <c r="M49" s="205" t="s">
        <v>110</v>
      </c>
      <c r="N49" s="226">
        <f t="shared" si="12"/>
        <v>1.21</v>
      </c>
      <c r="O49" s="227">
        <f t="shared" si="13"/>
        <v>7.4500000000000011</v>
      </c>
      <c r="P49" s="213">
        <f t="shared" si="14"/>
        <v>-515.70247933884309</v>
      </c>
      <c r="Q49" s="226">
        <f t="shared" si="15"/>
        <v>1.21</v>
      </c>
      <c r="R49" s="213">
        <f t="shared" si="3"/>
        <v>0</v>
      </c>
      <c r="S49" s="226">
        <f t="shared" si="16"/>
        <v>1.1966666666666665</v>
      </c>
      <c r="T49" s="215">
        <f t="shared" si="4"/>
        <v>1.1019283746556545</v>
      </c>
      <c r="U49" s="226">
        <f t="shared" si="17"/>
        <v>1.1733333333333333</v>
      </c>
      <c r="V49" s="215">
        <f t="shared" si="5"/>
        <v>3.0303030303030267</v>
      </c>
    </row>
    <row r="50" spans="1:22" s="118" customFormat="1" x14ac:dyDescent="0.25">
      <c r="A50" s="206" t="s">
        <v>118</v>
      </c>
      <c r="B50" s="223">
        <f t="shared" si="6"/>
        <v>98.8</v>
      </c>
      <c r="C50" s="224">
        <f t="shared" si="7"/>
        <v>857.33333333333337</v>
      </c>
      <c r="D50" s="213">
        <f t="shared" si="8"/>
        <v>-767.74628879892055</v>
      </c>
      <c r="E50" s="226">
        <f t="shared" si="9"/>
        <v>0.59499999999999997</v>
      </c>
      <c r="F50" s="213">
        <f t="shared" si="0"/>
        <v>99.397773279352236</v>
      </c>
      <c r="G50" s="226">
        <f t="shared" si="10"/>
        <v>0.59499999999999997</v>
      </c>
      <c r="H50" s="213">
        <f t="shared" si="1"/>
        <v>99.397773279352236</v>
      </c>
      <c r="I50" s="226">
        <f t="shared" si="11"/>
        <v>0.56833333333333336</v>
      </c>
      <c r="J50" s="213">
        <f t="shared" si="2"/>
        <v>99.424763832658584</v>
      </c>
      <c r="K50" s="204"/>
      <c r="L50" s="193"/>
      <c r="M50" s="206" t="s">
        <v>118</v>
      </c>
      <c r="N50" s="225">
        <f t="shared" si="12"/>
        <v>15.166666666666666</v>
      </c>
      <c r="O50" s="225">
        <f t="shared" si="13"/>
        <v>13.4</v>
      </c>
      <c r="P50" s="213">
        <f t="shared" si="14"/>
        <v>11.648351648351642</v>
      </c>
      <c r="Q50" s="226">
        <f t="shared" si="15"/>
        <v>0.60499999999999998</v>
      </c>
      <c r="R50" s="213">
        <f t="shared" si="3"/>
        <v>96.010989010989007</v>
      </c>
      <c r="S50" s="226">
        <f t="shared" si="16"/>
        <v>0.59833333333333327</v>
      </c>
      <c r="T50" s="215">
        <f t="shared" si="4"/>
        <v>96.054945054945065</v>
      </c>
      <c r="U50" s="226">
        <f t="shared" si="17"/>
        <v>0.58499999999999996</v>
      </c>
      <c r="V50" s="215">
        <f t="shared" si="5"/>
        <v>96.142857142857153</v>
      </c>
    </row>
    <row r="51" spans="1:22" s="118" customFormat="1" x14ac:dyDescent="0.25">
      <c r="A51" s="205" t="s">
        <v>124</v>
      </c>
      <c r="B51" s="228">
        <f t="shared" si="6"/>
        <v>0.56833333333333325</v>
      </c>
      <c r="C51" s="223">
        <f t="shared" si="7"/>
        <v>34.06666666666667</v>
      </c>
      <c r="D51" s="213">
        <f t="shared" si="8"/>
        <v>-5894.1348973607046</v>
      </c>
      <c r="E51" s="227">
        <f t="shared" si="9"/>
        <v>10.45</v>
      </c>
      <c r="F51" s="213">
        <f t="shared" si="0"/>
        <v>-1738.7096774193549</v>
      </c>
      <c r="G51" s="226">
        <f t="shared" si="10"/>
        <v>0.59499999999999997</v>
      </c>
      <c r="H51" s="213">
        <f t="shared" si="1"/>
        <v>-4.6920821114369611</v>
      </c>
      <c r="I51" s="226">
        <f t="shared" si="11"/>
        <v>0.56833333333333336</v>
      </c>
      <c r="J51" s="213">
        <f t="shared" si="2"/>
        <v>-1.9534715975809208E-14</v>
      </c>
      <c r="K51" s="204"/>
      <c r="L51" s="193"/>
      <c r="M51" s="205" t="s">
        <v>124</v>
      </c>
      <c r="N51" s="227">
        <f t="shared" si="12"/>
        <v>9.09</v>
      </c>
      <c r="O51" s="225">
        <f t="shared" si="13"/>
        <v>12.333333333333334</v>
      </c>
      <c r="P51" s="213">
        <f t="shared" si="14"/>
        <v>-35.680234690135684</v>
      </c>
      <c r="Q51" s="226">
        <f t="shared" si="15"/>
        <v>0.60499999999999998</v>
      </c>
      <c r="R51" s="213">
        <f t="shared" si="3"/>
        <v>93.34433443344335</v>
      </c>
      <c r="S51" s="226">
        <f t="shared" si="16"/>
        <v>0.59833333333333327</v>
      </c>
      <c r="T51" s="215">
        <f t="shared" si="4"/>
        <v>93.417675100843425</v>
      </c>
      <c r="U51" s="226">
        <f t="shared" si="17"/>
        <v>0.58499999999999996</v>
      </c>
      <c r="V51" s="215">
        <f t="shared" si="5"/>
        <v>93.56435643564356</v>
      </c>
    </row>
    <row r="52" spans="1:22" s="118" customFormat="1" x14ac:dyDescent="0.25">
      <c r="A52" s="206" t="s">
        <v>129</v>
      </c>
      <c r="B52" s="223">
        <f t="shared" si="6"/>
        <v>5320</v>
      </c>
      <c r="C52" s="223">
        <f t="shared" si="7"/>
        <v>23400</v>
      </c>
      <c r="D52" s="213">
        <f t="shared" si="8"/>
        <v>-339.8496240601504</v>
      </c>
      <c r="E52" s="225">
        <f t="shared" si="9"/>
        <v>2830</v>
      </c>
      <c r="F52" s="213">
        <f t="shared" si="0"/>
        <v>46.804511278195484</v>
      </c>
      <c r="G52" s="225">
        <f t="shared" si="10"/>
        <v>452</v>
      </c>
      <c r="H52" s="213">
        <f t="shared" si="1"/>
        <v>91.503759398496243</v>
      </c>
      <c r="I52" s="225">
        <f t="shared" si="11"/>
        <v>128.56666666666666</v>
      </c>
      <c r="J52" s="213">
        <f t="shared" si="2"/>
        <v>97.583333333333329</v>
      </c>
      <c r="K52" s="204"/>
      <c r="L52" s="193"/>
      <c r="M52" s="206" t="s">
        <v>129</v>
      </c>
      <c r="N52" s="225">
        <f t="shared" si="12"/>
        <v>23633.333333333332</v>
      </c>
      <c r="O52" s="225">
        <f t="shared" si="13"/>
        <v>18166.666666666668</v>
      </c>
      <c r="P52" s="213">
        <f t="shared" si="14"/>
        <v>23.131170662905493</v>
      </c>
      <c r="Q52" s="225">
        <f t="shared" si="15"/>
        <v>2300</v>
      </c>
      <c r="R52" s="213">
        <f t="shared" si="3"/>
        <v>90.267983074753175</v>
      </c>
      <c r="S52" s="225">
        <f t="shared" si="16"/>
        <v>1296.6666666666667</v>
      </c>
      <c r="T52" s="215">
        <f t="shared" si="4"/>
        <v>94.513399153737652</v>
      </c>
      <c r="U52" s="225">
        <f t="shared" si="17"/>
        <v>144.66666666666666</v>
      </c>
      <c r="V52" s="215">
        <f t="shared" si="5"/>
        <v>99.38787023977433</v>
      </c>
    </row>
    <row r="53" spans="1:22" s="118" customFormat="1" x14ac:dyDescent="0.25">
      <c r="A53" s="205" t="s">
        <v>139</v>
      </c>
      <c r="B53" s="228">
        <f t="shared" si="6"/>
        <v>0.28466666666666668</v>
      </c>
      <c r="C53" s="223">
        <f t="shared" si="7"/>
        <v>12.340000000000002</v>
      </c>
      <c r="D53" s="213">
        <f t="shared" si="8"/>
        <v>-4234.8946135831384</v>
      </c>
      <c r="E53" s="225">
        <f t="shared" si="9"/>
        <v>26.599999999999998</v>
      </c>
      <c r="F53" s="213">
        <f t="shared" si="0"/>
        <v>-9244.2622950819677</v>
      </c>
      <c r="G53" s="226">
        <f t="shared" si="10"/>
        <v>0.29749999999999999</v>
      </c>
      <c r="H53" s="213">
        <f t="shared" si="1"/>
        <v>-4.5081967213114664</v>
      </c>
      <c r="I53" s="226">
        <f t="shared" si="11"/>
        <v>0.28416666666666668</v>
      </c>
      <c r="J53" s="213">
        <f t="shared" si="2"/>
        <v>0.17564402810304464</v>
      </c>
      <c r="K53" s="204"/>
      <c r="L53" s="193"/>
      <c r="M53" s="205" t="s">
        <v>139</v>
      </c>
      <c r="N53" s="225">
        <f t="shared" si="12"/>
        <v>6660</v>
      </c>
      <c r="O53" s="225">
        <f t="shared" si="13"/>
        <v>6980</v>
      </c>
      <c r="P53" s="213">
        <f t="shared" si="14"/>
        <v>-4.8048048048048049</v>
      </c>
      <c r="Q53" s="225">
        <f t="shared" si="15"/>
        <v>3560</v>
      </c>
      <c r="R53" s="213">
        <f t="shared" si="3"/>
        <v>46.546546546546544</v>
      </c>
      <c r="S53" s="225">
        <f t="shared" si="16"/>
        <v>89.333333333333329</v>
      </c>
      <c r="T53" s="215">
        <f t="shared" si="4"/>
        <v>98.658658658658666</v>
      </c>
      <c r="U53" s="225">
        <f t="shared" si="17"/>
        <v>26.2</v>
      </c>
      <c r="V53" s="215">
        <f t="shared" si="5"/>
        <v>99.606606606606604</v>
      </c>
    </row>
    <row r="54" spans="1:22" s="118" customFormat="1" x14ac:dyDescent="0.25">
      <c r="A54" s="206" t="s">
        <v>144</v>
      </c>
      <c r="B54" s="223">
        <f t="shared" si="6"/>
        <v>39.9</v>
      </c>
      <c r="C54" s="223">
        <f t="shared" si="7"/>
        <v>14.133333333333333</v>
      </c>
      <c r="D54" s="213">
        <f t="shared" si="8"/>
        <v>64.578111946532999</v>
      </c>
      <c r="E54" s="225">
        <f t="shared" si="9"/>
        <v>31</v>
      </c>
      <c r="F54" s="213">
        <f t="shared" si="0"/>
        <v>22.305764411027564</v>
      </c>
      <c r="G54" s="226">
        <f t="shared" si="10"/>
        <v>0.59499999999999997</v>
      </c>
      <c r="H54" s="213">
        <f t="shared" si="1"/>
        <v>98.508771929824562</v>
      </c>
      <c r="I54" s="226">
        <f t="shared" si="11"/>
        <v>0.56833333333333336</v>
      </c>
      <c r="J54" s="213">
        <f t="shared" si="2"/>
        <v>98.575605680868833</v>
      </c>
      <c r="K54" s="204"/>
      <c r="L54" s="193"/>
      <c r="M54" s="206" t="s">
        <v>144</v>
      </c>
      <c r="N54" s="225">
        <f t="shared" si="12"/>
        <v>16233.333333333334</v>
      </c>
      <c r="O54" s="225">
        <f t="shared" si="13"/>
        <v>11533.333333333334</v>
      </c>
      <c r="P54" s="213">
        <f t="shared" si="14"/>
        <v>28.952772073921974</v>
      </c>
      <c r="Q54" s="225">
        <f t="shared" si="15"/>
        <v>3300</v>
      </c>
      <c r="R54" s="213">
        <f t="shared" si="3"/>
        <v>79.671457905544145</v>
      </c>
      <c r="S54" s="225">
        <f t="shared" si="16"/>
        <v>274.66666666666669</v>
      </c>
      <c r="T54" s="215">
        <f t="shared" si="4"/>
        <v>98.30800821355237</v>
      </c>
      <c r="U54" s="225">
        <f t="shared" si="17"/>
        <v>13.166666666666666</v>
      </c>
      <c r="V54" s="215">
        <f t="shared" si="5"/>
        <v>99.918891170431209</v>
      </c>
    </row>
    <row r="55" spans="1:22" s="118" customFormat="1" x14ac:dyDescent="0.25">
      <c r="A55" s="205" t="s">
        <v>150</v>
      </c>
      <c r="B55" s="223">
        <f t="shared" si="6"/>
        <v>1626.6666666666667</v>
      </c>
      <c r="C55" s="223">
        <f t="shared" si="7"/>
        <v>1203.3333333333333</v>
      </c>
      <c r="D55" s="213">
        <f t="shared" si="8"/>
        <v>26.024590163934434</v>
      </c>
      <c r="E55" s="225">
        <f t="shared" si="9"/>
        <v>674.66666666666663</v>
      </c>
      <c r="F55" s="213">
        <f t="shared" si="0"/>
        <v>58.524590163934434</v>
      </c>
      <c r="G55" s="225">
        <f t="shared" si="10"/>
        <v>22.766666666666666</v>
      </c>
      <c r="H55" s="213">
        <f t="shared" si="1"/>
        <v>98.600409836065566</v>
      </c>
      <c r="I55" s="225">
        <f t="shared" si="11"/>
        <v>7.02</v>
      </c>
      <c r="J55" s="213">
        <f t="shared" si="2"/>
        <v>99.568442622950826</v>
      </c>
      <c r="K55" s="204"/>
      <c r="L55" s="193"/>
      <c r="M55" s="205" t="s">
        <v>150</v>
      </c>
      <c r="N55" s="225">
        <f t="shared" si="12"/>
        <v>90466.666666666672</v>
      </c>
      <c r="O55" s="225">
        <f t="shared" si="13"/>
        <v>85833.333333333328</v>
      </c>
      <c r="P55" s="213">
        <f t="shared" si="14"/>
        <v>5.1215917464996421</v>
      </c>
      <c r="Q55" s="225">
        <f t="shared" si="15"/>
        <v>15333.333333333334</v>
      </c>
      <c r="R55" s="213">
        <f t="shared" si="3"/>
        <v>83.050847457627114</v>
      </c>
      <c r="S55" s="225">
        <f t="shared" si="16"/>
        <v>2750</v>
      </c>
      <c r="T55" s="215">
        <f t="shared" si="4"/>
        <v>96.96020633750922</v>
      </c>
      <c r="U55" s="225">
        <f t="shared" si="17"/>
        <v>83.86666666666666</v>
      </c>
      <c r="V55" s="215">
        <f t="shared" si="5"/>
        <v>99.907295504789971</v>
      </c>
    </row>
    <row r="56" spans="1:22" s="118" customFormat="1" x14ac:dyDescent="0.25">
      <c r="A56" s="206" t="s">
        <v>159</v>
      </c>
      <c r="B56" s="223">
        <f t="shared" si="6"/>
        <v>65.466666666666683</v>
      </c>
      <c r="C56" s="223">
        <f t="shared" si="7"/>
        <v>58.866666666666674</v>
      </c>
      <c r="D56" s="213">
        <f t="shared" si="8"/>
        <v>10.081466395112027</v>
      </c>
      <c r="E56" s="225">
        <f t="shared" si="9"/>
        <v>8.3166666666666664</v>
      </c>
      <c r="F56" s="213">
        <f t="shared" si="0"/>
        <v>87.296334012219972</v>
      </c>
      <c r="G56" s="226">
        <f t="shared" si="10"/>
        <v>1.19</v>
      </c>
      <c r="H56" s="213">
        <f t="shared" si="1"/>
        <v>98.182281059063143</v>
      </c>
      <c r="I56" s="226">
        <f t="shared" si="11"/>
        <v>1.1366666666666667</v>
      </c>
      <c r="J56" s="213">
        <f t="shared" si="2"/>
        <v>98.263747454175146</v>
      </c>
      <c r="K56" s="204"/>
      <c r="L56" s="193"/>
      <c r="M56" s="206" t="s">
        <v>159</v>
      </c>
      <c r="N56" s="225">
        <f t="shared" si="12"/>
        <v>7876.666666666667</v>
      </c>
      <c r="O56" s="225">
        <f t="shared" si="13"/>
        <v>4236.666666666667</v>
      </c>
      <c r="P56" s="213">
        <f t="shared" si="14"/>
        <v>46.21244181125688</v>
      </c>
      <c r="Q56" s="225">
        <f t="shared" si="15"/>
        <v>494.66666666666669</v>
      </c>
      <c r="R56" s="213">
        <f t="shared" si="3"/>
        <v>93.719847651290735</v>
      </c>
      <c r="S56" s="225">
        <f t="shared" si="16"/>
        <v>307</v>
      </c>
      <c r="T56" s="215">
        <f t="shared" si="4"/>
        <v>96.102412187896746</v>
      </c>
      <c r="U56" s="225">
        <f t="shared" si="17"/>
        <v>6.3</v>
      </c>
      <c r="V56" s="215">
        <f t="shared" si="5"/>
        <v>99.920016927634364</v>
      </c>
    </row>
    <row r="57" spans="1:22" s="118" customFormat="1" x14ac:dyDescent="0.25">
      <c r="A57" s="205" t="s">
        <v>165</v>
      </c>
      <c r="B57" s="223">
        <f t="shared" si="6"/>
        <v>44133.333333333336</v>
      </c>
      <c r="C57" s="223">
        <f t="shared" si="7"/>
        <v>53666.666666666664</v>
      </c>
      <c r="D57" s="213">
        <f t="shared" si="8"/>
        <v>-21.601208459214487</v>
      </c>
      <c r="E57" s="225">
        <f t="shared" si="9"/>
        <v>4623.333333333333</v>
      </c>
      <c r="F57" s="213">
        <f t="shared" si="0"/>
        <v>89.524169184290031</v>
      </c>
      <c r="G57" s="225">
        <f t="shared" si="10"/>
        <v>1700</v>
      </c>
      <c r="H57" s="213">
        <f t="shared" si="1"/>
        <v>96.148036253776439</v>
      </c>
      <c r="I57" s="225">
        <f t="shared" si="11"/>
        <v>302.66666666666669</v>
      </c>
      <c r="J57" s="213">
        <f t="shared" si="2"/>
        <v>99.314199395770402</v>
      </c>
      <c r="K57" s="204"/>
      <c r="L57" s="193"/>
      <c r="M57" s="205" t="s">
        <v>165</v>
      </c>
      <c r="N57" s="225">
        <f t="shared" si="12"/>
        <v>369666.66666666669</v>
      </c>
      <c r="O57" s="225">
        <f t="shared" si="13"/>
        <v>257000</v>
      </c>
      <c r="P57" s="213">
        <f t="shared" si="14"/>
        <v>30.477908025247974</v>
      </c>
      <c r="Q57" s="225">
        <f t="shared" si="15"/>
        <v>22300</v>
      </c>
      <c r="R57" s="213">
        <f t="shared" si="3"/>
        <v>93.967538322813354</v>
      </c>
      <c r="S57" s="225">
        <f t="shared" si="16"/>
        <v>39800</v>
      </c>
      <c r="T57" s="215">
        <f t="shared" si="4"/>
        <v>89.233543733092873</v>
      </c>
      <c r="U57" s="225">
        <f t="shared" si="17"/>
        <v>1336.6666666666667</v>
      </c>
      <c r="V57" s="215">
        <f t="shared" si="5"/>
        <v>99.638412984670865</v>
      </c>
    </row>
    <row r="58" spans="1:22" s="118" customFormat="1" x14ac:dyDescent="0.25">
      <c r="A58" s="206" t="s">
        <v>177</v>
      </c>
      <c r="B58" s="223">
        <f t="shared" si="6"/>
        <v>1530</v>
      </c>
      <c r="C58" s="223">
        <f t="shared" si="7"/>
        <v>2516.6666666666665</v>
      </c>
      <c r="D58" s="213">
        <f t="shared" si="8"/>
        <v>-64.488017429193889</v>
      </c>
      <c r="E58" s="225">
        <f t="shared" si="9"/>
        <v>103.39999999999999</v>
      </c>
      <c r="F58" s="213">
        <f t="shared" si="0"/>
        <v>93.24183006535948</v>
      </c>
      <c r="G58" s="225">
        <f t="shared" si="10"/>
        <v>53.833333333333336</v>
      </c>
      <c r="H58" s="213">
        <f t="shared" si="1"/>
        <v>96.481481481481495</v>
      </c>
      <c r="I58" s="225">
        <f t="shared" si="11"/>
        <v>23.900000000000002</v>
      </c>
      <c r="J58" s="213">
        <f t="shared" si="2"/>
        <v>98.437908496732021</v>
      </c>
      <c r="K58" s="204"/>
      <c r="L58" s="193"/>
      <c r="M58" s="206" t="s">
        <v>177</v>
      </c>
      <c r="N58" s="225">
        <f t="shared" si="12"/>
        <v>623.66666666666663</v>
      </c>
      <c r="O58" s="225">
        <f t="shared" si="13"/>
        <v>274</v>
      </c>
      <c r="P58" s="213">
        <f t="shared" si="14"/>
        <v>56.066274719401385</v>
      </c>
      <c r="Q58" s="225">
        <f t="shared" si="15"/>
        <v>10.719999999999999</v>
      </c>
      <c r="R58" s="213">
        <f t="shared" si="3"/>
        <v>98.281133083912337</v>
      </c>
      <c r="S58" s="225">
        <f t="shared" si="16"/>
        <v>70.86666666666666</v>
      </c>
      <c r="T58" s="215">
        <f t="shared" si="4"/>
        <v>88.637092463923025</v>
      </c>
      <c r="U58" s="226">
        <f t="shared" si="17"/>
        <v>0.58499999999999996</v>
      </c>
      <c r="V58" s="215">
        <f t="shared" si="5"/>
        <v>99.906199893105281</v>
      </c>
    </row>
    <row r="59" spans="1:22" s="118" customFormat="1" x14ac:dyDescent="0.25">
      <c r="A59" s="205" t="s">
        <v>183</v>
      </c>
      <c r="B59" s="223">
        <f t="shared" si="6"/>
        <v>1330</v>
      </c>
      <c r="C59" s="223">
        <f t="shared" si="7"/>
        <v>2423.3333333333335</v>
      </c>
      <c r="D59" s="213">
        <f t="shared" si="8"/>
        <v>-82.205513784461161</v>
      </c>
      <c r="E59" s="225">
        <f t="shared" si="9"/>
        <v>197.03333333333333</v>
      </c>
      <c r="F59" s="213">
        <f t="shared" si="0"/>
        <v>85.185463659147871</v>
      </c>
      <c r="G59" s="225">
        <f t="shared" si="10"/>
        <v>110.93333333333334</v>
      </c>
      <c r="H59" s="213">
        <f t="shared" si="1"/>
        <v>91.659147869674186</v>
      </c>
      <c r="I59" s="225">
        <f t="shared" si="11"/>
        <v>70.933333333333337</v>
      </c>
      <c r="J59" s="213">
        <f t="shared" si="2"/>
        <v>94.666666666666671</v>
      </c>
      <c r="K59" s="204"/>
      <c r="L59" s="193"/>
      <c r="M59" s="205" t="s">
        <v>183</v>
      </c>
      <c r="N59" s="225">
        <f t="shared" si="12"/>
        <v>539.66666666666663</v>
      </c>
      <c r="O59" s="225">
        <f t="shared" si="13"/>
        <v>347.33333333333331</v>
      </c>
      <c r="P59" s="213">
        <f t="shared" si="14"/>
        <v>35.63928350833848</v>
      </c>
      <c r="Q59" s="227">
        <f t="shared" si="15"/>
        <v>8.91</v>
      </c>
      <c r="R59" s="213">
        <f t="shared" si="3"/>
        <v>98.34898085237802</v>
      </c>
      <c r="S59" s="225">
        <f t="shared" si="16"/>
        <v>108.56666666666666</v>
      </c>
      <c r="T59" s="215">
        <f t="shared" si="4"/>
        <v>79.882643607164923</v>
      </c>
      <c r="U59" s="226">
        <f t="shared" si="17"/>
        <v>0.58499999999999996</v>
      </c>
      <c r="V59" s="215">
        <f t="shared" si="5"/>
        <v>99.891599752933899</v>
      </c>
    </row>
    <row r="60" spans="1:22" s="118" customFormat="1" x14ac:dyDescent="0.25">
      <c r="A60" s="207" t="s">
        <v>191</v>
      </c>
      <c r="B60" s="228">
        <f t="shared" si="6"/>
        <v>0.56833333333333325</v>
      </c>
      <c r="C60" s="228">
        <f t="shared" si="7"/>
        <v>0.59666666666666668</v>
      </c>
      <c r="D60" s="213">
        <f t="shared" si="8"/>
        <v>-4.9853372434017782</v>
      </c>
      <c r="E60" s="226">
        <f t="shared" si="9"/>
        <v>0.59499999999999997</v>
      </c>
      <c r="F60" s="213">
        <f t="shared" si="0"/>
        <v>-4.6920821114369611</v>
      </c>
      <c r="G60" s="226">
        <f t="shared" si="10"/>
        <v>0.59499999999999997</v>
      </c>
      <c r="H60" s="213">
        <f t="shared" si="1"/>
        <v>-4.6920821114369611</v>
      </c>
      <c r="I60" s="226">
        <f t="shared" si="11"/>
        <v>0.56833333333333336</v>
      </c>
      <c r="J60" s="213">
        <f t="shared" si="2"/>
        <v>-1.9534715975809208E-14</v>
      </c>
      <c r="K60" s="204"/>
      <c r="L60" s="193"/>
      <c r="M60" s="207" t="s">
        <v>191</v>
      </c>
      <c r="N60" s="225">
        <f t="shared" si="12"/>
        <v>6273.333333333333</v>
      </c>
      <c r="O60" s="225">
        <f t="shared" si="13"/>
        <v>7130</v>
      </c>
      <c r="P60" s="213">
        <f t="shared" si="14"/>
        <v>-13.655685441020196</v>
      </c>
      <c r="Q60" s="225">
        <f t="shared" si="15"/>
        <v>3146.6666666666665</v>
      </c>
      <c r="R60" s="213">
        <f t="shared" si="3"/>
        <v>49.840595111583426</v>
      </c>
      <c r="S60" s="225">
        <f t="shared" si="16"/>
        <v>158.66666666666666</v>
      </c>
      <c r="T60" s="215">
        <f t="shared" si="4"/>
        <v>97.470775770456953</v>
      </c>
      <c r="U60" s="225">
        <f t="shared" si="17"/>
        <v>12.266666666666666</v>
      </c>
      <c r="V60" s="215">
        <f t="shared" si="5"/>
        <v>99.804463336875671</v>
      </c>
    </row>
    <row r="61" spans="1:22" s="118" customFormat="1" x14ac:dyDescent="0.25">
      <c r="A61" s="118" t="s">
        <v>197</v>
      </c>
      <c r="B61" s="223">
        <f t="shared" si="6"/>
        <v>170.33333333333334</v>
      </c>
      <c r="C61" s="223">
        <f t="shared" si="7"/>
        <v>346.33333333333331</v>
      </c>
      <c r="D61" s="213">
        <f t="shared" si="8"/>
        <v>-103.32681017612522</v>
      </c>
      <c r="E61" s="225">
        <f t="shared" si="9"/>
        <v>929</v>
      </c>
      <c r="F61" s="213">
        <f t="shared" si="0"/>
        <v>-445.40117416829742</v>
      </c>
      <c r="G61" s="227">
        <f t="shared" si="10"/>
        <v>10.355</v>
      </c>
      <c r="H61" s="213">
        <f t="shared" si="1"/>
        <v>93.920743639921739</v>
      </c>
      <c r="I61" s="227">
        <f t="shared" si="11"/>
        <v>6.78</v>
      </c>
      <c r="J61" s="213">
        <f t="shared" si="2"/>
        <v>96.019569471624266</v>
      </c>
      <c r="K61" s="204"/>
      <c r="L61" s="193"/>
      <c r="M61" s="118" t="s">
        <v>197</v>
      </c>
      <c r="N61" s="225">
        <f t="shared" si="12"/>
        <v>209666.66666666666</v>
      </c>
      <c r="O61" s="225">
        <f t="shared" si="13"/>
        <v>201666.66666666666</v>
      </c>
      <c r="P61" s="213">
        <f t="shared" si="14"/>
        <v>3.815580286168522</v>
      </c>
      <c r="Q61" s="225">
        <f t="shared" si="15"/>
        <v>27666.666666666668</v>
      </c>
      <c r="R61" s="213">
        <f t="shared" si="3"/>
        <v>86.804451510333863</v>
      </c>
      <c r="S61" s="225">
        <f t="shared" si="16"/>
        <v>12123.333333333334</v>
      </c>
      <c r="T61" s="215">
        <f t="shared" si="4"/>
        <v>94.21780604133545</v>
      </c>
      <c r="U61" s="225">
        <f t="shared" si="17"/>
        <v>536.33333333333337</v>
      </c>
      <c r="V61" s="215">
        <f t="shared" si="5"/>
        <v>99.744197138314789</v>
      </c>
    </row>
    <row r="62" spans="1:22" s="118" customFormat="1" x14ac:dyDescent="0.25">
      <c r="A62" s="207" t="s">
        <v>202</v>
      </c>
      <c r="B62" s="223">
        <f t="shared" si="6"/>
        <v>8043.333333333333</v>
      </c>
      <c r="C62" s="223">
        <f t="shared" si="7"/>
        <v>11066.666666666666</v>
      </c>
      <c r="D62" s="213">
        <f t="shared" si="8"/>
        <v>-37.588064649813511</v>
      </c>
      <c r="E62" s="225">
        <f t="shared" si="9"/>
        <v>1366.6666666666667</v>
      </c>
      <c r="F62" s="213">
        <f t="shared" si="0"/>
        <v>83.008702859510976</v>
      </c>
      <c r="G62" s="227">
        <f t="shared" si="10"/>
        <v>195.33333333333334</v>
      </c>
      <c r="H62" s="213">
        <f t="shared" si="1"/>
        <v>97.571487774554498</v>
      </c>
      <c r="I62" s="225">
        <f t="shared" si="11"/>
        <v>127.66666666666667</v>
      </c>
      <c r="J62" s="213">
        <f t="shared" si="2"/>
        <v>98.412764193949428</v>
      </c>
      <c r="K62" s="204"/>
      <c r="L62" s="193"/>
      <c r="M62" s="207" t="s">
        <v>202</v>
      </c>
      <c r="N62" s="225">
        <f t="shared" si="12"/>
        <v>57566.666666666664</v>
      </c>
      <c r="O62" s="225">
        <f t="shared" si="13"/>
        <v>32933.333333333336</v>
      </c>
      <c r="P62" s="213">
        <f t="shared" si="14"/>
        <v>42.79096699478864</v>
      </c>
      <c r="Q62" s="225">
        <f t="shared" si="15"/>
        <v>6643.333333333333</v>
      </c>
      <c r="R62" s="213">
        <f t="shared" si="3"/>
        <v>88.459756803705844</v>
      </c>
      <c r="S62" s="225">
        <f t="shared" si="16"/>
        <v>6140</v>
      </c>
      <c r="T62" s="215">
        <f t="shared" si="4"/>
        <v>89.334105385060809</v>
      </c>
      <c r="U62" s="225">
        <f t="shared" si="17"/>
        <v>1036.3333333333333</v>
      </c>
      <c r="V62" s="215">
        <f t="shared" si="5"/>
        <v>98.199768384481757</v>
      </c>
    </row>
    <row r="63" spans="1:22" s="118" customFormat="1" x14ac:dyDescent="0.25">
      <c r="A63" s="118" t="s">
        <v>212</v>
      </c>
      <c r="B63" s="228">
        <f t="shared" si="6"/>
        <v>0.28466666666666668</v>
      </c>
      <c r="C63" s="228">
        <f t="shared" si="7"/>
        <v>0.29799999999999999</v>
      </c>
      <c r="D63" s="213">
        <f t="shared" si="8"/>
        <v>-4.6838407494145109</v>
      </c>
      <c r="E63" s="226">
        <f t="shared" si="9"/>
        <v>0.29749999999999999</v>
      </c>
      <c r="F63" s="213">
        <f t="shared" si="0"/>
        <v>-4.5081967213114664</v>
      </c>
      <c r="G63" s="226">
        <f t="shared" si="10"/>
        <v>0.29749999999999999</v>
      </c>
      <c r="H63" s="213">
        <f t="shared" si="1"/>
        <v>-4.5081967213114664</v>
      </c>
      <c r="I63" s="226">
        <f t="shared" si="11"/>
        <v>0.28416666666666668</v>
      </c>
      <c r="J63" s="213">
        <f t="shared" si="2"/>
        <v>0.17564402810304464</v>
      </c>
      <c r="K63" s="204"/>
      <c r="L63" s="193"/>
      <c r="M63" s="118" t="s">
        <v>212</v>
      </c>
      <c r="N63" s="226">
        <f t="shared" si="12"/>
        <v>0.30249999999999999</v>
      </c>
      <c r="O63" s="226">
        <f t="shared" si="13"/>
        <v>0.30249999999999999</v>
      </c>
      <c r="P63" s="213">
        <f t="shared" si="14"/>
        <v>0</v>
      </c>
      <c r="Q63" s="226">
        <f t="shared" si="15"/>
        <v>0.30249999999999999</v>
      </c>
      <c r="R63" s="213">
        <f t="shared" si="3"/>
        <v>0</v>
      </c>
      <c r="S63" s="226">
        <f t="shared" si="16"/>
        <v>0.29933333333333328</v>
      </c>
      <c r="T63" s="215">
        <f t="shared" si="4"/>
        <v>1.0468319559228783</v>
      </c>
      <c r="U63" s="226">
        <f t="shared" si="17"/>
        <v>0.29283333333333333</v>
      </c>
      <c r="V63" s="215">
        <f t="shared" si="5"/>
        <v>3.1955922865013737</v>
      </c>
    </row>
    <row r="64" spans="1:22" s="118" customFormat="1" x14ac:dyDescent="0.25">
      <c r="A64" s="207" t="s">
        <v>216</v>
      </c>
      <c r="B64" s="228">
        <f t="shared" si="6"/>
        <v>0.56833333333333325</v>
      </c>
      <c r="C64" s="228">
        <f t="shared" si="7"/>
        <v>0.59666666666666668</v>
      </c>
      <c r="D64" s="213">
        <f t="shared" si="8"/>
        <v>-4.9853372434017782</v>
      </c>
      <c r="E64" s="226">
        <f t="shared" si="9"/>
        <v>0.59499999999999997</v>
      </c>
      <c r="F64" s="213">
        <f t="shared" si="0"/>
        <v>-4.6920821114369611</v>
      </c>
      <c r="G64" s="226">
        <f t="shared" si="10"/>
        <v>0.59499999999999997</v>
      </c>
      <c r="H64" s="213">
        <f t="shared" si="1"/>
        <v>-4.6920821114369611</v>
      </c>
      <c r="I64" s="226">
        <f t="shared" si="11"/>
        <v>0.56833333333333336</v>
      </c>
      <c r="J64" s="213">
        <f t="shared" si="2"/>
        <v>-1.9534715975809208E-14</v>
      </c>
      <c r="K64" s="204"/>
      <c r="L64" s="193"/>
      <c r="M64" s="207" t="s">
        <v>216</v>
      </c>
      <c r="N64" s="226">
        <f t="shared" si="12"/>
        <v>0.60499999999999998</v>
      </c>
      <c r="O64" s="226">
        <f t="shared" si="13"/>
        <v>0.60499999999999998</v>
      </c>
      <c r="P64" s="213">
        <f t="shared" si="14"/>
        <v>0</v>
      </c>
      <c r="Q64" s="226">
        <f t="shared" si="15"/>
        <v>0.60499999999999998</v>
      </c>
      <c r="R64" s="213">
        <f t="shared" si="3"/>
        <v>0</v>
      </c>
      <c r="S64" s="226">
        <f t="shared" si="16"/>
        <v>0.59833333333333327</v>
      </c>
      <c r="T64" s="215">
        <f t="shared" si="4"/>
        <v>1.1019283746556545</v>
      </c>
      <c r="U64" s="226">
        <f t="shared" si="17"/>
        <v>0.58499999999999996</v>
      </c>
      <c r="V64" s="215">
        <f t="shared" si="5"/>
        <v>3.3057851239669449</v>
      </c>
    </row>
    <row r="65" spans="1:40" s="118" customFormat="1" x14ac:dyDescent="0.25">
      <c r="A65" s="118" t="s">
        <v>220</v>
      </c>
      <c r="B65" s="228">
        <f t="shared" si="6"/>
        <v>0.28466666666666668</v>
      </c>
      <c r="C65" s="228">
        <f t="shared" si="7"/>
        <v>0.29799999999999999</v>
      </c>
      <c r="D65" s="213">
        <f t="shared" si="8"/>
        <v>-4.6838407494145109</v>
      </c>
      <c r="E65" s="226">
        <f t="shared" si="9"/>
        <v>0.29749999999999999</v>
      </c>
      <c r="F65" s="213">
        <f t="shared" si="0"/>
        <v>-4.5081967213114664</v>
      </c>
      <c r="G65" s="226">
        <f t="shared" si="10"/>
        <v>0.29749999999999999</v>
      </c>
      <c r="H65" s="213">
        <f t="shared" si="1"/>
        <v>-4.5081967213114664</v>
      </c>
      <c r="I65" s="226">
        <f t="shared" si="11"/>
        <v>0.28416666666666668</v>
      </c>
      <c r="J65" s="213">
        <f t="shared" si="2"/>
        <v>0.17564402810304464</v>
      </c>
      <c r="K65" s="204"/>
      <c r="L65" s="193"/>
      <c r="M65" s="118" t="s">
        <v>220</v>
      </c>
      <c r="N65" s="226">
        <f t="shared" si="12"/>
        <v>0.30249999999999999</v>
      </c>
      <c r="O65" s="226">
        <f t="shared" si="13"/>
        <v>0.30249999999999999</v>
      </c>
      <c r="P65" s="213">
        <f t="shared" si="14"/>
        <v>0</v>
      </c>
      <c r="Q65" s="226">
        <f t="shared" si="15"/>
        <v>0.30249999999999999</v>
      </c>
      <c r="R65" s="213">
        <f t="shared" si="3"/>
        <v>0</v>
      </c>
      <c r="S65" s="226">
        <f t="shared" si="16"/>
        <v>0.29933333333333328</v>
      </c>
      <c r="T65" s="215">
        <f t="shared" si="4"/>
        <v>1.0468319559228783</v>
      </c>
      <c r="U65" s="226">
        <f t="shared" si="17"/>
        <v>0.29283333333333333</v>
      </c>
      <c r="V65" s="215">
        <f t="shared" si="5"/>
        <v>3.1955922865013737</v>
      </c>
    </row>
    <row r="66" spans="1:40" s="118" customFormat="1" x14ac:dyDescent="0.25">
      <c r="A66" s="207" t="s">
        <v>224</v>
      </c>
      <c r="B66" s="228">
        <f t="shared" si="6"/>
        <v>0.56833333333333325</v>
      </c>
      <c r="C66" s="228">
        <f t="shared" si="7"/>
        <v>0.59933333333333338</v>
      </c>
      <c r="D66" s="213">
        <f t="shared" si="8"/>
        <v>-5.4545454545454799</v>
      </c>
      <c r="E66" s="226">
        <f t="shared" si="9"/>
        <v>0.59499999999999997</v>
      </c>
      <c r="F66" s="213">
        <f t="shared" si="0"/>
        <v>-4.6920821114369611</v>
      </c>
      <c r="G66" s="226">
        <f t="shared" si="10"/>
        <v>0.59499999999999997</v>
      </c>
      <c r="H66" s="213">
        <f t="shared" si="1"/>
        <v>-4.6920821114369611</v>
      </c>
      <c r="I66" s="226">
        <f t="shared" si="11"/>
        <v>0.56833333333333336</v>
      </c>
      <c r="J66" s="213">
        <f t="shared" si="2"/>
        <v>-1.9534715975809208E-14</v>
      </c>
      <c r="K66" s="204"/>
      <c r="L66" s="193"/>
      <c r="M66" s="207" t="s">
        <v>224</v>
      </c>
      <c r="N66" s="226">
        <f t="shared" si="12"/>
        <v>0.60499999999999998</v>
      </c>
      <c r="O66" s="226">
        <f t="shared" si="13"/>
        <v>0.60499999999999998</v>
      </c>
      <c r="P66" s="213">
        <f t="shared" si="14"/>
        <v>0</v>
      </c>
      <c r="Q66" s="226">
        <f t="shared" si="15"/>
        <v>0.60499999999999998</v>
      </c>
      <c r="R66" s="213">
        <f t="shared" si="3"/>
        <v>0</v>
      </c>
      <c r="S66" s="226">
        <f t="shared" si="16"/>
        <v>0.59833333333333327</v>
      </c>
      <c r="T66" s="215">
        <f t="shared" si="4"/>
        <v>1.1019283746556545</v>
      </c>
      <c r="U66" s="226">
        <f t="shared" si="17"/>
        <v>0.58499999999999996</v>
      </c>
      <c r="V66" s="215">
        <f t="shared" si="5"/>
        <v>3.3057851239669449</v>
      </c>
    </row>
    <row r="67" spans="1:40" s="118" customFormat="1" x14ac:dyDescent="0.25">
      <c r="B67" s="204"/>
      <c r="C67" s="204"/>
      <c r="D67" s="204"/>
      <c r="E67" s="204"/>
      <c r="F67" s="204"/>
      <c r="G67" s="204"/>
      <c r="H67" s="204"/>
      <c r="I67" s="204"/>
      <c r="J67" s="204"/>
      <c r="K67" s="204"/>
      <c r="L67" s="193"/>
      <c r="M67" s="193"/>
      <c r="N67" s="193"/>
      <c r="O67" s="193"/>
      <c r="P67" s="193"/>
      <c r="Q67" s="193"/>
      <c r="R67" s="193"/>
      <c r="S67" s="193"/>
      <c r="T67" s="193"/>
      <c r="U67" s="204"/>
      <c r="V67" s="119"/>
    </row>
    <row r="68" spans="1:40" s="118" customFormat="1" x14ac:dyDescent="0.25">
      <c r="B68" s="193"/>
      <c r="C68" s="193"/>
      <c r="D68" s="193"/>
      <c r="E68" s="204"/>
      <c r="F68" s="204"/>
      <c r="G68" s="204"/>
      <c r="H68" s="204"/>
      <c r="I68" s="204"/>
      <c r="J68" s="204"/>
      <c r="K68" s="193"/>
      <c r="L68" s="193"/>
      <c r="M68" s="193"/>
      <c r="N68" s="193"/>
      <c r="O68" s="193"/>
      <c r="P68" s="193"/>
      <c r="Q68" s="193"/>
      <c r="R68" s="193"/>
      <c r="S68" s="193"/>
      <c r="T68" s="204"/>
      <c r="V68" s="119"/>
    </row>
    <row r="69" spans="1:40" s="118" customFormat="1" ht="90.75" thickBot="1" x14ac:dyDescent="0.3">
      <c r="A69" s="216" t="s">
        <v>23</v>
      </c>
      <c r="B69" s="217" t="s">
        <v>1704</v>
      </c>
      <c r="C69" s="217" t="s">
        <v>1703</v>
      </c>
      <c r="D69" s="210" t="s">
        <v>1706</v>
      </c>
      <c r="E69" s="218" t="s">
        <v>1707</v>
      </c>
      <c r="F69" s="212" t="s">
        <v>1706</v>
      </c>
      <c r="G69" s="217" t="s">
        <v>1703</v>
      </c>
      <c r="H69" s="210" t="s">
        <v>1706</v>
      </c>
      <c r="I69" s="218" t="s">
        <v>1707</v>
      </c>
      <c r="J69" s="212" t="s">
        <v>1706</v>
      </c>
      <c r="K69" s="220"/>
      <c r="L69" s="220"/>
      <c r="M69" s="216" t="s">
        <v>23</v>
      </c>
      <c r="N69" s="217" t="s">
        <v>1704</v>
      </c>
      <c r="O69" s="217" t="s">
        <v>1703</v>
      </c>
      <c r="P69" s="210" t="s">
        <v>1706</v>
      </c>
      <c r="Q69" s="218" t="s">
        <v>1707</v>
      </c>
      <c r="R69" s="212" t="s">
        <v>1706</v>
      </c>
      <c r="S69" s="217" t="s">
        <v>1703</v>
      </c>
      <c r="T69" s="211" t="s">
        <v>1706</v>
      </c>
      <c r="U69" s="218" t="s">
        <v>1707</v>
      </c>
      <c r="V69" s="214" t="s">
        <v>1706</v>
      </c>
      <c r="W69" s="193"/>
      <c r="X69" s="193"/>
      <c r="Y69" s="193"/>
    </row>
    <row r="70" spans="1:40" s="118" customFormat="1" x14ac:dyDescent="0.25">
      <c r="A70" s="241"/>
      <c r="B70" s="242" t="s">
        <v>1270</v>
      </c>
      <c r="C70" s="243" t="s">
        <v>1705</v>
      </c>
      <c r="D70" s="243"/>
      <c r="E70" s="244" t="s">
        <v>1708</v>
      </c>
      <c r="F70" s="244"/>
      <c r="G70" s="244" t="s">
        <v>1709</v>
      </c>
      <c r="H70" s="244"/>
      <c r="I70" s="244" t="s">
        <v>1710</v>
      </c>
      <c r="J70" s="244"/>
      <c r="K70" s="239"/>
      <c r="L70" s="239"/>
      <c r="M70" s="241"/>
      <c r="N70" s="242" t="s">
        <v>1297</v>
      </c>
      <c r="O70" s="243" t="s">
        <v>1711</v>
      </c>
      <c r="P70" s="243"/>
      <c r="Q70" s="244" t="s">
        <v>1712</v>
      </c>
      <c r="R70" s="244"/>
      <c r="S70" s="244" t="s">
        <v>1713</v>
      </c>
      <c r="T70" s="245"/>
      <c r="U70" s="246" t="s">
        <v>1714</v>
      </c>
      <c r="V70" s="245"/>
      <c r="W70" s="193"/>
      <c r="X70" s="229"/>
      <c r="Y70" s="193"/>
      <c r="Z70" s="99"/>
      <c r="AA70" s="112"/>
      <c r="AB70" s="99"/>
      <c r="AC70" s="112"/>
      <c r="AD70" s="121"/>
      <c r="AE70" s="114"/>
      <c r="AF70" s="99"/>
      <c r="AG70" s="112"/>
      <c r="AH70" s="99"/>
      <c r="AI70" s="112"/>
      <c r="AJ70" s="99"/>
      <c r="AK70" s="112"/>
      <c r="AL70" s="121"/>
      <c r="AM70" s="114"/>
      <c r="AN70" s="99"/>
    </row>
    <row r="71" spans="1:40" s="118" customFormat="1" x14ac:dyDescent="0.25">
      <c r="A71" s="205" t="s">
        <v>32</v>
      </c>
      <c r="B71" s="223">
        <v>61.166666666666664</v>
      </c>
      <c r="C71" s="224">
        <v>121.4</v>
      </c>
      <c r="D71" s="238">
        <v>0</v>
      </c>
      <c r="E71" s="225">
        <v>295.26666666666665</v>
      </c>
      <c r="F71" s="238">
        <v>0</v>
      </c>
      <c r="G71" s="226">
        <v>0.59499999999999997</v>
      </c>
      <c r="H71" s="238">
        <v>99.027247956403272</v>
      </c>
      <c r="I71" s="225">
        <v>85.333333333333329</v>
      </c>
      <c r="J71" s="238">
        <v>0</v>
      </c>
      <c r="K71" s="234">
        <v>50</v>
      </c>
      <c r="L71" s="234">
        <v>100</v>
      </c>
      <c r="M71" s="205" t="s">
        <v>32</v>
      </c>
      <c r="N71" s="225">
        <v>3786.6666666666665</v>
      </c>
      <c r="O71" s="225">
        <v>980</v>
      </c>
      <c r="P71" s="238">
        <v>74.119718309859152</v>
      </c>
      <c r="Q71" s="225">
        <v>2136.6666666666665</v>
      </c>
      <c r="R71" s="238">
        <v>43.573943661971832</v>
      </c>
      <c r="S71" s="225">
        <v>124.60000000000001</v>
      </c>
      <c r="T71" s="235">
        <v>96.709507042253534</v>
      </c>
      <c r="U71" s="225">
        <v>746.66666666666663</v>
      </c>
      <c r="V71" s="235">
        <v>80.281690140845072</v>
      </c>
      <c r="W71" s="193"/>
      <c r="X71" s="229"/>
      <c r="Y71" s="193"/>
      <c r="Z71" s="99"/>
      <c r="AA71" s="112"/>
      <c r="AB71" s="99"/>
      <c r="AC71" s="112"/>
      <c r="AD71" s="121"/>
      <c r="AE71" s="114"/>
      <c r="AF71" s="99"/>
      <c r="AG71" s="112"/>
      <c r="AH71" s="99"/>
      <c r="AI71" s="112"/>
      <c r="AJ71" s="99"/>
      <c r="AK71" s="112"/>
      <c r="AL71" s="121"/>
      <c r="AM71" s="114"/>
      <c r="AN71" s="99"/>
    </row>
    <row r="72" spans="1:40" s="118" customFormat="1" x14ac:dyDescent="0.25">
      <c r="A72" s="206" t="s">
        <v>45</v>
      </c>
      <c r="B72" s="223">
        <v>158</v>
      </c>
      <c r="C72" s="223">
        <v>701.66666666666663</v>
      </c>
      <c r="D72" s="238">
        <v>0</v>
      </c>
      <c r="E72" s="225">
        <v>382</v>
      </c>
      <c r="F72" s="238">
        <v>0</v>
      </c>
      <c r="G72" s="226">
        <v>0.59499999999999997</v>
      </c>
      <c r="H72" s="238">
        <v>99.62341772151899</v>
      </c>
      <c r="I72" s="225">
        <v>16.599999999999998</v>
      </c>
      <c r="J72" s="238">
        <v>89.493670886075947</v>
      </c>
      <c r="K72" s="234">
        <v>50</v>
      </c>
      <c r="L72" s="234">
        <v>100</v>
      </c>
      <c r="M72" s="206" t="s">
        <v>45</v>
      </c>
      <c r="N72" s="225">
        <v>11553.333333333334</v>
      </c>
      <c r="O72" s="225">
        <v>11966.666666666666</v>
      </c>
      <c r="P72" s="238">
        <v>0</v>
      </c>
      <c r="Q72" s="225">
        <v>6666.666666666667</v>
      </c>
      <c r="R72" s="238">
        <v>42.296595499134447</v>
      </c>
      <c r="S72" s="225">
        <v>137.53333333333333</v>
      </c>
      <c r="T72" s="235">
        <v>98.809578765147137</v>
      </c>
      <c r="U72" s="225">
        <v>281.33333333333331</v>
      </c>
      <c r="V72" s="235">
        <v>97.564916330063468</v>
      </c>
      <c r="W72" s="193"/>
      <c r="X72" s="229"/>
      <c r="Y72" s="193"/>
      <c r="Z72" s="99"/>
      <c r="AA72" s="112"/>
      <c r="AB72" s="99"/>
      <c r="AC72" s="112"/>
      <c r="AD72" s="121"/>
      <c r="AE72" s="114"/>
      <c r="AF72" s="99"/>
      <c r="AG72" s="112"/>
      <c r="AH72" s="99"/>
      <c r="AI72" s="112"/>
      <c r="AJ72" s="99"/>
      <c r="AK72" s="112"/>
      <c r="AL72" s="121"/>
      <c r="AM72" s="114"/>
      <c r="AN72" s="99"/>
    </row>
    <row r="73" spans="1:40" s="118" customFormat="1" x14ac:dyDescent="0.25">
      <c r="A73" s="205" t="s">
        <v>55</v>
      </c>
      <c r="B73" s="223">
        <v>877.66666666666663</v>
      </c>
      <c r="C73" s="223">
        <v>855.33333333333337</v>
      </c>
      <c r="D73" s="238">
        <v>2.5446259020129047</v>
      </c>
      <c r="E73" s="225">
        <v>1496.6666666666667</v>
      </c>
      <c r="F73" s="238">
        <v>0</v>
      </c>
      <c r="G73" s="225">
        <v>8.3933333333333326</v>
      </c>
      <c r="H73" s="238">
        <v>99.043676414736055</v>
      </c>
      <c r="I73" s="225">
        <v>13.066666666666668</v>
      </c>
      <c r="J73" s="238">
        <v>98.511203949867067</v>
      </c>
      <c r="K73" s="234">
        <v>50</v>
      </c>
      <c r="L73" s="234">
        <v>100</v>
      </c>
      <c r="M73" s="205" t="s">
        <v>55</v>
      </c>
      <c r="N73" s="225">
        <v>31200</v>
      </c>
      <c r="O73" s="225">
        <v>31433.333333333332</v>
      </c>
      <c r="P73" s="238">
        <v>0</v>
      </c>
      <c r="Q73" s="225">
        <v>13500</v>
      </c>
      <c r="R73" s="238">
        <v>56.730769230769226</v>
      </c>
      <c r="S73" s="225">
        <v>469</v>
      </c>
      <c r="T73" s="235">
        <v>98.496794871794862</v>
      </c>
      <c r="U73" s="225">
        <v>115</v>
      </c>
      <c r="V73" s="235">
        <v>99.631410256410263</v>
      </c>
      <c r="W73" s="193"/>
      <c r="X73" s="193"/>
      <c r="Y73" s="193"/>
    </row>
    <row r="74" spans="1:40" s="118" customFormat="1" x14ac:dyDescent="0.25">
      <c r="A74" s="206" t="s">
        <v>64</v>
      </c>
      <c r="B74" s="223">
        <v>181.33333333333334</v>
      </c>
      <c r="C74" s="223">
        <v>258.66666666666669</v>
      </c>
      <c r="D74" s="238">
        <v>0</v>
      </c>
      <c r="E74" s="225">
        <v>308</v>
      </c>
      <c r="F74" s="238">
        <v>0</v>
      </c>
      <c r="G74" s="226">
        <v>0.59499999999999997</v>
      </c>
      <c r="H74" s="238">
        <v>99.671875</v>
      </c>
      <c r="I74" s="227">
        <v>19.2</v>
      </c>
      <c r="J74" s="238">
        <v>89.411764705882362</v>
      </c>
      <c r="K74" s="234">
        <v>50</v>
      </c>
      <c r="L74" s="234">
        <v>100</v>
      </c>
      <c r="M74" s="206" t="s">
        <v>64</v>
      </c>
      <c r="N74" s="225">
        <v>6000</v>
      </c>
      <c r="O74" s="225">
        <v>4863.333333333333</v>
      </c>
      <c r="P74" s="238">
        <v>18.94444444444445</v>
      </c>
      <c r="Q74" s="225">
        <v>1353.3333333333333</v>
      </c>
      <c r="R74" s="238">
        <v>77.444444444444443</v>
      </c>
      <c r="S74" s="225">
        <v>133.20000000000002</v>
      </c>
      <c r="T74" s="235">
        <v>97.78</v>
      </c>
      <c r="U74" s="225">
        <v>10.393333333333333</v>
      </c>
      <c r="V74" s="235">
        <v>99.826777777777778</v>
      </c>
    </row>
    <row r="75" spans="1:40" s="118" customFormat="1" x14ac:dyDescent="0.25">
      <c r="A75" s="205" t="s">
        <v>72</v>
      </c>
      <c r="B75" s="223">
        <v>1193.3333333333333</v>
      </c>
      <c r="C75" s="223">
        <v>1623.3333333333333</v>
      </c>
      <c r="D75" s="238">
        <v>0</v>
      </c>
      <c r="E75" s="225">
        <v>3133.3333333333335</v>
      </c>
      <c r="F75" s="238">
        <v>0</v>
      </c>
      <c r="G75" s="225">
        <v>28.766666666666669</v>
      </c>
      <c r="H75" s="238">
        <v>97.589385474860336</v>
      </c>
      <c r="I75" s="225">
        <v>18.033333333333335</v>
      </c>
      <c r="J75" s="238">
        <v>98.488826815642454</v>
      </c>
      <c r="K75" s="234">
        <v>50</v>
      </c>
      <c r="L75" s="234">
        <v>100</v>
      </c>
      <c r="M75" s="205" t="s">
        <v>72</v>
      </c>
      <c r="N75" s="225">
        <v>38966.666666666664</v>
      </c>
      <c r="O75" s="225">
        <v>38233.333333333336</v>
      </c>
      <c r="P75" s="238">
        <v>1.8819503849443846</v>
      </c>
      <c r="Q75" s="225">
        <v>6523.333333333333</v>
      </c>
      <c r="R75" s="238">
        <v>83.259195893926432</v>
      </c>
      <c r="S75" s="225">
        <v>1280</v>
      </c>
      <c r="T75" s="235">
        <v>96.715141146278867</v>
      </c>
      <c r="U75" s="225">
        <v>56.033333333333331</v>
      </c>
      <c r="V75" s="235">
        <v>99.856201881950398</v>
      </c>
    </row>
    <row r="76" spans="1:40" s="118" customFormat="1" x14ac:dyDescent="0.25">
      <c r="A76" s="206" t="s">
        <v>78</v>
      </c>
      <c r="B76" s="223">
        <v>208</v>
      </c>
      <c r="C76" s="223">
        <v>227.33333333333334</v>
      </c>
      <c r="D76" s="238">
        <v>0</v>
      </c>
      <c r="E76" s="225">
        <v>165</v>
      </c>
      <c r="F76" s="238">
        <v>20.673076923076923</v>
      </c>
      <c r="G76" s="226">
        <v>0.59499999999999997</v>
      </c>
      <c r="H76" s="238">
        <v>99.713942307692307</v>
      </c>
      <c r="I76" s="226">
        <v>0.56833333333333336</v>
      </c>
      <c r="J76" s="238">
        <v>99.726762820512832</v>
      </c>
      <c r="K76" s="234">
        <v>50</v>
      </c>
      <c r="L76" s="234">
        <v>100</v>
      </c>
      <c r="M76" s="206" t="s">
        <v>78</v>
      </c>
      <c r="N76" s="225">
        <v>458.33333333333331</v>
      </c>
      <c r="O76" s="225">
        <v>343.33333333333331</v>
      </c>
      <c r="P76" s="238">
        <v>25.09090909090909</v>
      </c>
      <c r="Q76" s="225">
        <v>33.466666666666669</v>
      </c>
      <c r="R76" s="238">
        <v>92.698181818181823</v>
      </c>
      <c r="S76" s="225">
        <v>25.866666666666664</v>
      </c>
      <c r="T76" s="235">
        <v>94.356363636363639</v>
      </c>
      <c r="U76" s="226">
        <v>0.58499999999999996</v>
      </c>
      <c r="V76" s="235">
        <v>99.87236363636363</v>
      </c>
    </row>
    <row r="77" spans="1:40" s="118" customFormat="1" x14ac:dyDescent="0.25">
      <c r="A77" s="205" t="s">
        <v>85</v>
      </c>
      <c r="B77" s="223">
        <v>607.66666666666663</v>
      </c>
      <c r="C77" s="223">
        <v>970.33333333333337</v>
      </c>
      <c r="D77" s="238">
        <v>0</v>
      </c>
      <c r="E77" s="225">
        <v>77.466666666666654</v>
      </c>
      <c r="F77" s="238">
        <v>87.251782775644543</v>
      </c>
      <c r="G77" s="225">
        <v>26.333333333333332</v>
      </c>
      <c r="H77" s="238">
        <v>95.666483817882607</v>
      </c>
      <c r="I77" s="225">
        <v>8.3966666666666665</v>
      </c>
      <c r="J77" s="238">
        <v>98.618211738891944</v>
      </c>
      <c r="K77" s="234">
        <v>50</v>
      </c>
      <c r="L77" s="234">
        <v>100</v>
      </c>
      <c r="M77" s="205" t="s">
        <v>85</v>
      </c>
      <c r="N77" s="225">
        <v>257.66666666666669</v>
      </c>
      <c r="O77" s="225">
        <v>189.33333333333334</v>
      </c>
      <c r="P77" s="238">
        <v>26.520051746442437</v>
      </c>
      <c r="Q77" s="225">
        <v>12.066666666666668</v>
      </c>
      <c r="R77" s="238">
        <v>95.316946959896512</v>
      </c>
      <c r="S77" s="225">
        <v>24.833333333333332</v>
      </c>
      <c r="T77" s="235">
        <v>90.362225097024577</v>
      </c>
      <c r="U77" s="226">
        <v>0.29283333333333333</v>
      </c>
      <c r="V77" s="235">
        <v>99.886351875808543</v>
      </c>
    </row>
    <row r="78" spans="1:40" s="118" customFormat="1" x14ac:dyDescent="0.25">
      <c r="A78" s="206" t="s">
        <v>91</v>
      </c>
      <c r="B78" s="223">
        <v>155</v>
      </c>
      <c r="C78" s="223">
        <v>295.33333333333331</v>
      </c>
      <c r="D78" s="238">
        <v>0</v>
      </c>
      <c r="E78" s="225">
        <v>283.66666666666669</v>
      </c>
      <c r="F78" s="238">
        <v>0</v>
      </c>
      <c r="G78" s="225">
        <v>11.943333333333333</v>
      </c>
      <c r="H78" s="238">
        <v>92.294623655913981</v>
      </c>
      <c r="I78" s="225">
        <v>9.7133333333333329</v>
      </c>
      <c r="J78" s="238">
        <v>93.733333333333334</v>
      </c>
      <c r="K78" s="234">
        <v>50</v>
      </c>
      <c r="L78" s="234">
        <v>100</v>
      </c>
      <c r="M78" s="206" t="s">
        <v>91</v>
      </c>
      <c r="N78" s="225">
        <v>15.200000000000001</v>
      </c>
      <c r="O78" s="225">
        <v>16</v>
      </c>
      <c r="P78" s="238">
        <v>0</v>
      </c>
      <c r="Q78" s="226">
        <v>0.30249999999999999</v>
      </c>
      <c r="R78" s="238">
        <v>98.00986842105263</v>
      </c>
      <c r="S78" s="226">
        <v>0.29933333333333328</v>
      </c>
      <c r="T78" s="235">
        <v>98.030701754385959</v>
      </c>
      <c r="U78" s="226">
        <v>0.29283333333333333</v>
      </c>
      <c r="V78" s="235">
        <v>98.073464912280699</v>
      </c>
    </row>
    <row r="79" spans="1:40" s="118" customFormat="1" x14ac:dyDescent="0.25">
      <c r="A79" s="205" t="s">
        <v>98</v>
      </c>
      <c r="B79" s="223">
        <v>26.166666666666668</v>
      </c>
      <c r="C79" s="223">
        <v>107.23333333333333</v>
      </c>
      <c r="D79" s="238">
        <v>0</v>
      </c>
      <c r="E79" s="225">
        <v>267.33333333333331</v>
      </c>
      <c r="F79" s="238">
        <v>0</v>
      </c>
      <c r="G79" s="227">
        <v>7.6850000000000005</v>
      </c>
      <c r="H79" s="238">
        <v>70.630573248407643</v>
      </c>
      <c r="I79" s="225">
        <v>7.9249999999999998</v>
      </c>
      <c r="J79" s="238">
        <v>69.71337579617834</v>
      </c>
      <c r="K79" s="234">
        <v>50</v>
      </c>
      <c r="L79" s="234">
        <v>100</v>
      </c>
      <c r="M79" s="205" t="s">
        <v>98</v>
      </c>
      <c r="N79" s="225">
        <v>13.233333333333334</v>
      </c>
      <c r="O79" s="225">
        <v>30.066666666666663</v>
      </c>
      <c r="P79" s="238">
        <v>0</v>
      </c>
      <c r="Q79" s="226">
        <v>0.30249999999999999</v>
      </c>
      <c r="R79" s="238">
        <v>97.714105793450884</v>
      </c>
      <c r="S79" s="227">
        <v>8.5850000000000009</v>
      </c>
      <c r="T79" s="235">
        <v>35.125944584382864</v>
      </c>
      <c r="U79" s="226">
        <v>0.29283333333333333</v>
      </c>
      <c r="V79" s="235">
        <v>97.787153652392945</v>
      </c>
    </row>
    <row r="80" spans="1:40" s="118" customFormat="1" x14ac:dyDescent="0.25">
      <c r="A80" s="206" t="s">
        <v>104</v>
      </c>
      <c r="B80" s="224">
        <v>6.14</v>
      </c>
      <c r="C80" s="223">
        <v>53</v>
      </c>
      <c r="D80" s="238">
        <v>0</v>
      </c>
      <c r="E80" s="227">
        <v>41.75</v>
      </c>
      <c r="F80" s="238">
        <v>0</v>
      </c>
      <c r="G80" s="226">
        <v>0.29749999999999999</v>
      </c>
      <c r="H80" s="238">
        <v>95.154723127035822</v>
      </c>
      <c r="I80" s="226">
        <v>0.28416666666666668</v>
      </c>
      <c r="J80" s="238">
        <v>95.371878393051034</v>
      </c>
      <c r="K80" s="234">
        <v>50</v>
      </c>
      <c r="L80" s="234">
        <v>100</v>
      </c>
      <c r="M80" s="206" t="s">
        <v>104</v>
      </c>
      <c r="N80" s="226">
        <v>0.30249999999999999</v>
      </c>
      <c r="O80" s="225">
        <v>12.273333333333333</v>
      </c>
      <c r="P80" s="238">
        <v>0</v>
      </c>
      <c r="Q80" s="226">
        <v>0.30249999999999999</v>
      </c>
      <c r="R80" s="238">
        <v>0</v>
      </c>
      <c r="S80" s="226">
        <v>0.29933333333333328</v>
      </c>
      <c r="T80" s="235">
        <v>1.0468319559228783</v>
      </c>
      <c r="U80" s="226">
        <v>0.29283333333333333</v>
      </c>
      <c r="V80" s="235">
        <v>3.1955922865013737</v>
      </c>
    </row>
    <row r="81" spans="1:22" s="118" customFormat="1" x14ac:dyDescent="0.25">
      <c r="A81" s="205" t="s">
        <v>110</v>
      </c>
      <c r="B81" s="228">
        <v>1.1399999999999999</v>
      </c>
      <c r="C81" s="223">
        <v>11.5</v>
      </c>
      <c r="D81" s="238">
        <v>0</v>
      </c>
      <c r="E81" s="227">
        <v>15.4</v>
      </c>
      <c r="F81" s="238">
        <v>0</v>
      </c>
      <c r="G81" s="226">
        <v>1.19</v>
      </c>
      <c r="H81" s="238">
        <v>0</v>
      </c>
      <c r="I81" s="226">
        <v>1.1366666666666667</v>
      </c>
      <c r="J81" s="238">
        <v>0.29239766081870078</v>
      </c>
      <c r="K81" s="234">
        <v>50</v>
      </c>
      <c r="L81" s="234">
        <v>100</v>
      </c>
      <c r="M81" s="205" t="s">
        <v>110</v>
      </c>
      <c r="N81" s="226">
        <v>1.21</v>
      </c>
      <c r="O81" s="227">
        <v>7.4500000000000011</v>
      </c>
      <c r="P81" s="238">
        <v>0</v>
      </c>
      <c r="Q81" s="226">
        <v>1.21</v>
      </c>
      <c r="R81" s="238">
        <v>0</v>
      </c>
      <c r="S81" s="226">
        <v>1.1966666666666665</v>
      </c>
      <c r="T81" s="235">
        <v>1.1019283746556545</v>
      </c>
      <c r="U81" s="226">
        <v>1.1733333333333333</v>
      </c>
      <c r="V81" s="235">
        <v>3.0303030303030267</v>
      </c>
    </row>
    <row r="82" spans="1:22" s="118" customFormat="1" x14ac:dyDescent="0.25">
      <c r="A82" s="206" t="s">
        <v>118</v>
      </c>
      <c r="B82" s="223">
        <v>98.8</v>
      </c>
      <c r="C82" s="224">
        <v>856</v>
      </c>
      <c r="D82" s="238">
        <v>0</v>
      </c>
      <c r="E82" s="226">
        <v>0.59499999999999997</v>
      </c>
      <c r="F82" s="238">
        <v>99.397773279352236</v>
      </c>
      <c r="G82" s="226">
        <v>0.59499999999999997</v>
      </c>
      <c r="H82" s="238">
        <v>99.397773279352236</v>
      </c>
      <c r="I82" s="226">
        <v>0.56833333333333336</v>
      </c>
      <c r="J82" s="238">
        <v>99.424763832658584</v>
      </c>
      <c r="K82" s="234">
        <v>50</v>
      </c>
      <c r="L82" s="234">
        <v>100</v>
      </c>
      <c r="M82" s="206" t="s">
        <v>118</v>
      </c>
      <c r="N82" s="225">
        <v>15.166666666666666</v>
      </c>
      <c r="O82" s="225">
        <v>13.4</v>
      </c>
      <c r="P82" s="238">
        <v>11.648351648351642</v>
      </c>
      <c r="Q82" s="226">
        <v>0.60499999999999998</v>
      </c>
      <c r="R82" s="238">
        <v>96.010989010989007</v>
      </c>
      <c r="S82" s="226">
        <v>0.59833333333333327</v>
      </c>
      <c r="T82" s="235">
        <v>96.054945054945065</v>
      </c>
      <c r="U82" s="226">
        <v>0.58499999999999996</v>
      </c>
      <c r="V82" s="235">
        <v>96.142857142857153</v>
      </c>
    </row>
    <row r="83" spans="1:22" s="118" customFormat="1" x14ac:dyDescent="0.25">
      <c r="A83" s="205" t="s">
        <v>124</v>
      </c>
      <c r="B83" s="228">
        <v>0.56833333333333325</v>
      </c>
      <c r="C83" s="223">
        <v>34.06666666666667</v>
      </c>
      <c r="D83" s="238">
        <v>0</v>
      </c>
      <c r="E83" s="227">
        <v>10.45</v>
      </c>
      <c r="F83" s="238">
        <v>0</v>
      </c>
      <c r="G83" s="226">
        <v>0.59499999999999997</v>
      </c>
      <c r="H83" s="238">
        <v>0</v>
      </c>
      <c r="I83" s="226">
        <v>0.56833333333333336</v>
      </c>
      <c r="J83" s="238">
        <v>-1.9534715975809208E-14</v>
      </c>
      <c r="K83" s="234">
        <v>50</v>
      </c>
      <c r="L83" s="234">
        <v>100</v>
      </c>
      <c r="M83" s="205" t="s">
        <v>124</v>
      </c>
      <c r="N83" s="227">
        <v>9.09</v>
      </c>
      <c r="O83" s="225">
        <v>12.333333333333334</v>
      </c>
      <c r="P83" s="238">
        <v>0</v>
      </c>
      <c r="Q83" s="226">
        <v>0.60499999999999998</v>
      </c>
      <c r="R83" s="238">
        <v>93.34433443344335</v>
      </c>
      <c r="S83" s="226">
        <v>0.59833333333333327</v>
      </c>
      <c r="T83" s="235">
        <v>93.417675100843425</v>
      </c>
      <c r="U83" s="226">
        <v>0.58499999999999996</v>
      </c>
      <c r="V83" s="235">
        <v>93.56435643564356</v>
      </c>
    </row>
    <row r="84" spans="1:22" s="118" customFormat="1" x14ac:dyDescent="0.25">
      <c r="A84" s="206" t="s">
        <v>129</v>
      </c>
      <c r="B84" s="223">
        <v>5320</v>
      </c>
      <c r="C84" s="223">
        <v>23400</v>
      </c>
      <c r="D84" s="238">
        <v>0</v>
      </c>
      <c r="E84" s="225">
        <v>2830</v>
      </c>
      <c r="F84" s="238">
        <v>46.804511278195484</v>
      </c>
      <c r="G84" s="225">
        <v>452</v>
      </c>
      <c r="H84" s="238">
        <v>91.503759398496243</v>
      </c>
      <c r="I84" s="225">
        <v>128.56666666666666</v>
      </c>
      <c r="J84" s="238">
        <v>97.583333333333329</v>
      </c>
      <c r="K84" s="234">
        <v>50</v>
      </c>
      <c r="L84" s="234">
        <v>100</v>
      </c>
      <c r="M84" s="206" t="s">
        <v>129</v>
      </c>
      <c r="N84" s="225">
        <v>23633.333333333332</v>
      </c>
      <c r="O84" s="225">
        <v>18166.666666666668</v>
      </c>
      <c r="P84" s="238">
        <v>23.131170662905493</v>
      </c>
      <c r="Q84" s="225">
        <v>2300</v>
      </c>
      <c r="R84" s="238">
        <v>90.267983074753175</v>
      </c>
      <c r="S84" s="225">
        <v>1296.6666666666667</v>
      </c>
      <c r="T84" s="235">
        <v>94.513399153737652</v>
      </c>
      <c r="U84" s="225">
        <v>144.66666666666666</v>
      </c>
      <c r="V84" s="235">
        <v>99.38787023977433</v>
      </c>
    </row>
    <row r="85" spans="1:22" s="118" customFormat="1" x14ac:dyDescent="0.25">
      <c r="A85" s="205" t="s">
        <v>139</v>
      </c>
      <c r="B85" s="228">
        <v>0.28466666666666668</v>
      </c>
      <c r="C85" s="223">
        <v>12.340000000000002</v>
      </c>
      <c r="D85" s="238">
        <v>0</v>
      </c>
      <c r="E85" s="225">
        <v>26.599999999999998</v>
      </c>
      <c r="F85" s="238">
        <v>0</v>
      </c>
      <c r="G85" s="226">
        <v>0.29749999999999999</v>
      </c>
      <c r="H85" s="238">
        <v>0</v>
      </c>
      <c r="I85" s="226">
        <v>0.28416666666666668</v>
      </c>
      <c r="J85" s="238">
        <v>0.17564402810304464</v>
      </c>
      <c r="K85" s="234">
        <v>50</v>
      </c>
      <c r="L85" s="234">
        <v>100</v>
      </c>
      <c r="M85" s="205" t="s">
        <v>139</v>
      </c>
      <c r="N85" s="225">
        <v>6660</v>
      </c>
      <c r="O85" s="225">
        <v>6980</v>
      </c>
      <c r="P85" s="238">
        <v>0</v>
      </c>
      <c r="Q85" s="225">
        <v>3560</v>
      </c>
      <c r="R85" s="238">
        <v>46.546546546546544</v>
      </c>
      <c r="S85" s="225">
        <v>89.333333333333329</v>
      </c>
      <c r="T85" s="235">
        <v>98.658658658658666</v>
      </c>
      <c r="U85" s="225">
        <v>26.2</v>
      </c>
      <c r="V85" s="235">
        <v>99.606606606606604</v>
      </c>
    </row>
    <row r="86" spans="1:22" s="118" customFormat="1" x14ac:dyDescent="0.25">
      <c r="A86" s="206" t="s">
        <v>144</v>
      </c>
      <c r="B86" s="223">
        <v>39.9</v>
      </c>
      <c r="C86" s="223">
        <v>14.133333333333333</v>
      </c>
      <c r="D86" s="238">
        <v>64.578111946532999</v>
      </c>
      <c r="E86" s="225">
        <v>31</v>
      </c>
      <c r="F86" s="238">
        <v>22.305764411027564</v>
      </c>
      <c r="G86" s="226">
        <v>0.59499999999999997</v>
      </c>
      <c r="H86" s="238">
        <v>98.508771929824562</v>
      </c>
      <c r="I86" s="226">
        <v>0.56833333333333336</v>
      </c>
      <c r="J86" s="238">
        <v>98.575605680868833</v>
      </c>
      <c r="K86" s="234">
        <v>50</v>
      </c>
      <c r="L86" s="234">
        <v>100</v>
      </c>
      <c r="M86" s="206" t="s">
        <v>144</v>
      </c>
      <c r="N86" s="225">
        <v>16233.333333333334</v>
      </c>
      <c r="O86" s="225">
        <v>11533.333333333334</v>
      </c>
      <c r="P86" s="238">
        <v>28.952772073921974</v>
      </c>
      <c r="Q86" s="225">
        <v>3300</v>
      </c>
      <c r="R86" s="238">
        <v>79.671457905544145</v>
      </c>
      <c r="S86" s="225">
        <v>274.66666666666669</v>
      </c>
      <c r="T86" s="235">
        <v>98.30800821355237</v>
      </c>
      <c r="U86" s="225">
        <v>13.166666666666666</v>
      </c>
      <c r="V86" s="235">
        <v>99.918891170431209</v>
      </c>
    </row>
    <row r="87" spans="1:22" s="118" customFormat="1" x14ac:dyDescent="0.25">
      <c r="A87" s="205" t="s">
        <v>150</v>
      </c>
      <c r="B87" s="223">
        <v>1626.6666666666667</v>
      </c>
      <c r="C87" s="223">
        <v>1203.3333333333333</v>
      </c>
      <c r="D87" s="238">
        <v>26.024590163934434</v>
      </c>
      <c r="E87" s="225">
        <v>674.66666666666663</v>
      </c>
      <c r="F87" s="238">
        <v>58.524590163934434</v>
      </c>
      <c r="G87" s="225">
        <v>22.766666666666666</v>
      </c>
      <c r="H87" s="238">
        <v>98.600409836065566</v>
      </c>
      <c r="I87" s="225">
        <v>7.02</v>
      </c>
      <c r="J87" s="238">
        <v>99.568442622950826</v>
      </c>
      <c r="K87" s="234">
        <v>50</v>
      </c>
      <c r="L87" s="234">
        <v>100</v>
      </c>
      <c r="M87" s="205" t="s">
        <v>150</v>
      </c>
      <c r="N87" s="225">
        <v>90466.666666666672</v>
      </c>
      <c r="O87" s="225">
        <v>85833.333333333328</v>
      </c>
      <c r="P87" s="238">
        <v>5.1215917464996421</v>
      </c>
      <c r="Q87" s="225">
        <v>15333.333333333334</v>
      </c>
      <c r="R87" s="238">
        <v>83.050847457627114</v>
      </c>
      <c r="S87" s="225">
        <v>2750</v>
      </c>
      <c r="T87" s="235">
        <v>96.96020633750922</v>
      </c>
      <c r="U87" s="225">
        <v>83.86666666666666</v>
      </c>
      <c r="V87" s="235">
        <v>99.907295504789971</v>
      </c>
    </row>
    <row r="88" spans="1:22" s="118" customFormat="1" x14ac:dyDescent="0.25">
      <c r="A88" s="206" t="s">
        <v>159</v>
      </c>
      <c r="B88" s="223">
        <v>65.466666666666683</v>
      </c>
      <c r="C88" s="223">
        <v>58.866666666666674</v>
      </c>
      <c r="D88" s="238">
        <v>10.081466395112027</v>
      </c>
      <c r="E88" s="225">
        <v>8.3166666666666664</v>
      </c>
      <c r="F88" s="238">
        <v>87.296334012219972</v>
      </c>
      <c r="G88" s="226">
        <v>1.19</v>
      </c>
      <c r="H88" s="238">
        <v>98.182281059063143</v>
      </c>
      <c r="I88" s="226">
        <v>1.1366666666666667</v>
      </c>
      <c r="J88" s="238">
        <v>98.263747454175146</v>
      </c>
      <c r="K88" s="234">
        <v>50</v>
      </c>
      <c r="L88" s="234">
        <v>100</v>
      </c>
      <c r="M88" s="206" t="s">
        <v>159</v>
      </c>
      <c r="N88" s="225">
        <v>7876.666666666667</v>
      </c>
      <c r="O88" s="225">
        <v>4236.666666666667</v>
      </c>
      <c r="P88" s="238">
        <v>46.21244181125688</v>
      </c>
      <c r="Q88" s="225">
        <v>494.66666666666669</v>
      </c>
      <c r="R88" s="238">
        <v>93.719847651290735</v>
      </c>
      <c r="S88" s="225">
        <v>307</v>
      </c>
      <c r="T88" s="235">
        <v>96.102412187896746</v>
      </c>
      <c r="U88" s="225">
        <v>6.3</v>
      </c>
      <c r="V88" s="235">
        <v>99.920016927634364</v>
      </c>
    </row>
    <row r="89" spans="1:22" s="118" customFormat="1" x14ac:dyDescent="0.25">
      <c r="A89" s="205" t="s">
        <v>165</v>
      </c>
      <c r="B89" s="223">
        <v>44133.333333333336</v>
      </c>
      <c r="C89" s="223">
        <v>53666.666666666664</v>
      </c>
      <c r="D89" s="238">
        <v>0</v>
      </c>
      <c r="E89" s="225">
        <v>4623.333333333333</v>
      </c>
      <c r="F89" s="238">
        <v>89.524169184290031</v>
      </c>
      <c r="G89" s="225">
        <v>1700</v>
      </c>
      <c r="H89" s="238">
        <v>96.148036253776439</v>
      </c>
      <c r="I89" s="225">
        <v>302.66666666666669</v>
      </c>
      <c r="J89" s="238">
        <v>99.314199395770402</v>
      </c>
      <c r="K89" s="234">
        <v>50</v>
      </c>
      <c r="L89" s="234">
        <v>100</v>
      </c>
      <c r="M89" s="205" t="s">
        <v>165</v>
      </c>
      <c r="N89" s="225">
        <v>369666.66666666669</v>
      </c>
      <c r="O89" s="225">
        <v>257000</v>
      </c>
      <c r="P89" s="238">
        <v>30.477908025247974</v>
      </c>
      <c r="Q89" s="225">
        <v>22300</v>
      </c>
      <c r="R89" s="238">
        <v>93.967538322813354</v>
      </c>
      <c r="S89" s="225">
        <v>39800</v>
      </c>
      <c r="T89" s="235">
        <v>89.233543733092873</v>
      </c>
      <c r="U89" s="225">
        <v>1336.6666666666667</v>
      </c>
      <c r="V89" s="235">
        <v>99.638412984670865</v>
      </c>
    </row>
    <row r="90" spans="1:22" s="118" customFormat="1" x14ac:dyDescent="0.25">
      <c r="A90" s="206" t="s">
        <v>177</v>
      </c>
      <c r="B90" s="223">
        <v>1530</v>
      </c>
      <c r="C90" s="223">
        <v>2516.6666666666665</v>
      </c>
      <c r="D90" s="238">
        <v>0</v>
      </c>
      <c r="E90" s="225">
        <v>103.39999999999999</v>
      </c>
      <c r="F90" s="238">
        <v>93.24183006535948</v>
      </c>
      <c r="G90" s="225">
        <v>53.833333333333336</v>
      </c>
      <c r="H90" s="238">
        <v>96.481481481481495</v>
      </c>
      <c r="I90" s="225">
        <v>23.900000000000002</v>
      </c>
      <c r="J90" s="238">
        <v>98.437908496732021</v>
      </c>
      <c r="K90" s="234">
        <v>50</v>
      </c>
      <c r="L90" s="234">
        <v>100</v>
      </c>
      <c r="M90" s="206" t="s">
        <v>177</v>
      </c>
      <c r="N90" s="225">
        <v>623.66666666666663</v>
      </c>
      <c r="O90" s="225">
        <v>274</v>
      </c>
      <c r="P90" s="238">
        <v>56.066274719401385</v>
      </c>
      <c r="Q90" s="225">
        <v>10.719999999999999</v>
      </c>
      <c r="R90" s="238">
        <v>98.281133083912337</v>
      </c>
      <c r="S90" s="225">
        <v>70.86666666666666</v>
      </c>
      <c r="T90" s="235">
        <v>88.637092463923025</v>
      </c>
      <c r="U90" s="226">
        <v>0.58499999999999996</v>
      </c>
      <c r="V90" s="235">
        <v>99.906199893105281</v>
      </c>
    </row>
    <row r="91" spans="1:22" s="118" customFormat="1" x14ac:dyDescent="0.25">
      <c r="A91" s="205" t="s">
        <v>183</v>
      </c>
      <c r="B91" s="223">
        <v>1330</v>
      </c>
      <c r="C91" s="223">
        <v>2423.3333333333335</v>
      </c>
      <c r="D91" s="238">
        <v>0</v>
      </c>
      <c r="E91" s="225">
        <v>197.03333333333333</v>
      </c>
      <c r="F91" s="238">
        <v>85.185463659147871</v>
      </c>
      <c r="G91" s="225">
        <v>110.93333333333334</v>
      </c>
      <c r="H91" s="238">
        <v>91.659147869674186</v>
      </c>
      <c r="I91" s="225">
        <v>70.933333333333337</v>
      </c>
      <c r="J91" s="238">
        <v>94.666666666666671</v>
      </c>
      <c r="K91" s="234">
        <v>50</v>
      </c>
      <c r="L91" s="234">
        <v>100</v>
      </c>
      <c r="M91" s="205" t="s">
        <v>183</v>
      </c>
      <c r="N91" s="225">
        <v>539.66666666666663</v>
      </c>
      <c r="O91" s="225">
        <v>347.33333333333331</v>
      </c>
      <c r="P91" s="238">
        <v>35.63928350833848</v>
      </c>
      <c r="Q91" s="227">
        <v>8.91</v>
      </c>
      <c r="R91" s="238">
        <v>98.34898085237802</v>
      </c>
      <c r="S91" s="225">
        <v>108.56666666666666</v>
      </c>
      <c r="T91" s="235">
        <v>79.882643607164923</v>
      </c>
      <c r="U91" s="226">
        <v>0.58499999999999996</v>
      </c>
      <c r="V91" s="235">
        <v>99.891599752933899</v>
      </c>
    </row>
    <row r="92" spans="1:22" s="118" customFormat="1" x14ac:dyDescent="0.25">
      <c r="A92" s="207" t="s">
        <v>191</v>
      </c>
      <c r="B92" s="228">
        <v>0.56833333333333325</v>
      </c>
      <c r="C92" s="228">
        <v>0.59666666666666668</v>
      </c>
      <c r="D92" s="238">
        <v>0</v>
      </c>
      <c r="E92" s="226">
        <v>0.59499999999999997</v>
      </c>
      <c r="F92" s="238">
        <v>0</v>
      </c>
      <c r="G92" s="226">
        <v>0.59499999999999997</v>
      </c>
      <c r="H92" s="238">
        <v>0</v>
      </c>
      <c r="I92" s="226">
        <v>0.56833333333333336</v>
      </c>
      <c r="J92" s="238">
        <v>-1.9534715975809208E-14</v>
      </c>
      <c r="K92" s="234">
        <v>50</v>
      </c>
      <c r="L92" s="234">
        <v>100</v>
      </c>
      <c r="M92" s="207" t="s">
        <v>191</v>
      </c>
      <c r="N92" s="225">
        <v>6273.333333333333</v>
      </c>
      <c r="O92" s="225">
        <v>7130</v>
      </c>
      <c r="P92" s="238">
        <v>0</v>
      </c>
      <c r="Q92" s="225">
        <v>3146.6666666666665</v>
      </c>
      <c r="R92" s="238">
        <v>49.840595111583426</v>
      </c>
      <c r="S92" s="225">
        <v>158.66666666666666</v>
      </c>
      <c r="T92" s="235">
        <v>97.470775770456953</v>
      </c>
      <c r="U92" s="225">
        <v>12.266666666666666</v>
      </c>
      <c r="V92" s="235">
        <v>99.804463336875671</v>
      </c>
    </row>
    <row r="93" spans="1:22" s="118" customFormat="1" x14ac:dyDescent="0.25">
      <c r="A93" s="118" t="s">
        <v>197</v>
      </c>
      <c r="B93" s="223">
        <v>170.33333333333334</v>
      </c>
      <c r="C93" s="223">
        <v>346.33333333333331</v>
      </c>
      <c r="D93" s="238">
        <v>0</v>
      </c>
      <c r="E93" s="225">
        <v>929</v>
      </c>
      <c r="F93" s="238">
        <v>0</v>
      </c>
      <c r="G93" s="227">
        <v>10.355</v>
      </c>
      <c r="H93" s="238">
        <v>93.920743639921739</v>
      </c>
      <c r="I93" s="227">
        <v>6.78</v>
      </c>
      <c r="J93" s="238">
        <v>96.019569471624266</v>
      </c>
      <c r="K93" s="234">
        <v>50</v>
      </c>
      <c r="L93" s="234">
        <v>100</v>
      </c>
      <c r="M93" s="118" t="s">
        <v>197</v>
      </c>
      <c r="N93" s="225">
        <v>209666.66666666666</v>
      </c>
      <c r="O93" s="225">
        <v>201666.66666666666</v>
      </c>
      <c r="P93" s="238">
        <v>3.815580286168522</v>
      </c>
      <c r="Q93" s="225">
        <v>27666.666666666668</v>
      </c>
      <c r="R93" s="238">
        <v>86.804451510333863</v>
      </c>
      <c r="S93" s="225">
        <v>12123.333333333334</v>
      </c>
      <c r="T93" s="235">
        <v>94.21780604133545</v>
      </c>
      <c r="U93" s="225">
        <v>536.33333333333337</v>
      </c>
      <c r="V93" s="235">
        <v>99.744197138314789</v>
      </c>
    </row>
    <row r="94" spans="1:22" s="118" customFormat="1" x14ac:dyDescent="0.25">
      <c r="A94" s="207" t="s">
        <v>202</v>
      </c>
      <c r="B94" s="223">
        <v>8043.333333333333</v>
      </c>
      <c r="C94" s="223">
        <v>11066.666666666666</v>
      </c>
      <c r="D94" s="238">
        <v>0</v>
      </c>
      <c r="E94" s="225">
        <v>1366.6666666666667</v>
      </c>
      <c r="F94" s="238">
        <v>83.008702859510976</v>
      </c>
      <c r="G94" s="227">
        <v>195.33333333333334</v>
      </c>
      <c r="H94" s="238">
        <v>97.571487774554498</v>
      </c>
      <c r="I94" s="225">
        <v>127.66666666666667</v>
      </c>
      <c r="J94" s="238">
        <v>98.412764193949428</v>
      </c>
      <c r="K94" s="234">
        <v>50</v>
      </c>
      <c r="L94" s="234">
        <v>100</v>
      </c>
      <c r="M94" s="207" t="s">
        <v>202</v>
      </c>
      <c r="N94" s="225">
        <v>57566.666666666664</v>
      </c>
      <c r="O94" s="225">
        <v>32933.333333333336</v>
      </c>
      <c r="P94" s="238">
        <v>42.79096699478864</v>
      </c>
      <c r="Q94" s="225">
        <v>6643.333333333333</v>
      </c>
      <c r="R94" s="238">
        <v>88.459756803705844</v>
      </c>
      <c r="S94" s="225">
        <v>6140</v>
      </c>
      <c r="T94" s="235">
        <v>89.334105385060809</v>
      </c>
      <c r="U94" s="225">
        <v>1036.3333333333333</v>
      </c>
      <c r="V94" s="235">
        <v>98.199768384481757</v>
      </c>
    </row>
    <row r="95" spans="1:22" s="118" customFormat="1" x14ac:dyDescent="0.25">
      <c r="A95" s="118" t="s">
        <v>212</v>
      </c>
      <c r="B95" s="228">
        <v>0.28466666666666668</v>
      </c>
      <c r="C95" s="228">
        <v>0.29799999999999999</v>
      </c>
      <c r="D95" s="238">
        <v>0</v>
      </c>
      <c r="E95" s="226">
        <v>0.29749999999999999</v>
      </c>
      <c r="F95" s="238">
        <v>0</v>
      </c>
      <c r="G95" s="226">
        <v>0.29749999999999999</v>
      </c>
      <c r="H95" s="238">
        <v>0</v>
      </c>
      <c r="I95" s="226">
        <v>0.28416666666666668</v>
      </c>
      <c r="J95" s="238">
        <v>0.17564402810304464</v>
      </c>
      <c r="K95" s="234">
        <v>50</v>
      </c>
      <c r="L95" s="234">
        <v>100</v>
      </c>
      <c r="M95" s="118" t="s">
        <v>212</v>
      </c>
      <c r="N95" s="226">
        <v>0.30249999999999999</v>
      </c>
      <c r="O95" s="226">
        <v>0.30249999999999999</v>
      </c>
      <c r="P95" s="238">
        <v>0</v>
      </c>
      <c r="Q95" s="226">
        <v>0.30249999999999999</v>
      </c>
      <c r="R95" s="238">
        <v>0</v>
      </c>
      <c r="S95" s="226">
        <v>0.29933333333333328</v>
      </c>
      <c r="T95" s="235">
        <v>1.0468319559228783</v>
      </c>
      <c r="U95" s="226">
        <v>0.29283333333333333</v>
      </c>
      <c r="V95" s="235">
        <v>3.1955922865013737</v>
      </c>
    </row>
    <row r="96" spans="1:22" s="118" customFormat="1" x14ac:dyDescent="0.25">
      <c r="A96" s="207" t="s">
        <v>216</v>
      </c>
      <c r="B96" s="228">
        <v>0.56833333333333325</v>
      </c>
      <c r="C96" s="228">
        <v>0.59666666666666668</v>
      </c>
      <c r="D96" s="238">
        <v>0</v>
      </c>
      <c r="E96" s="226">
        <v>0.59499999999999997</v>
      </c>
      <c r="F96" s="238">
        <v>0</v>
      </c>
      <c r="G96" s="226">
        <v>0.59499999999999997</v>
      </c>
      <c r="H96" s="238">
        <v>0</v>
      </c>
      <c r="I96" s="226">
        <v>0.56833333333333336</v>
      </c>
      <c r="J96" s="238">
        <v>-1.9534715975809208E-14</v>
      </c>
      <c r="K96" s="234">
        <v>50</v>
      </c>
      <c r="L96" s="234">
        <v>100</v>
      </c>
      <c r="M96" s="207" t="s">
        <v>216</v>
      </c>
      <c r="N96" s="226">
        <v>0.60499999999999998</v>
      </c>
      <c r="O96" s="226">
        <v>0.60499999999999998</v>
      </c>
      <c r="P96" s="238">
        <v>0</v>
      </c>
      <c r="Q96" s="226">
        <v>0.60499999999999998</v>
      </c>
      <c r="R96" s="238">
        <v>0</v>
      </c>
      <c r="S96" s="226">
        <v>0.59833333333333327</v>
      </c>
      <c r="T96" s="235">
        <v>1.1019283746556545</v>
      </c>
      <c r="U96" s="226">
        <v>0.58499999999999996</v>
      </c>
      <c r="V96" s="235">
        <v>3.3057851239669449</v>
      </c>
    </row>
    <row r="97" spans="1:22" s="118" customFormat="1" x14ac:dyDescent="0.25">
      <c r="A97" s="118" t="s">
        <v>220</v>
      </c>
      <c r="B97" s="228">
        <v>0.28466666666666668</v>
      </c>
      <c r="C97" s="228">
        <v>0.29799999999999999</v>
      </c>
      <c r="D97" s="238">
        <v>0</v>
      </c>
      <c r="E97" s="226">
        <v>0.29749999999999999</v>
      </c>
      <c r="F97" s="238">
        <v>0</v>
      </c>
      <c r="G97" s="226">
        <v>0.29749999999999999</v>
      </c>
      <c r="H97" s="238">
        <v>0</v>
      </c>
      <c r="I97" s="226">
        <v>0.28416666666666668</v>
      </c>
      <c r="J97" s="238">
        <v>0.17564402810304464</v>
      </c>
      <c r="K97" s="234">
        <v>50</v>
      </c>
      <c r="L97" s="234">
        <v>100</v>
      </c>
      <c r="M97" s="118" t="s">
        <v>220</v>
      </c>
      <c r="N97" s="226">
        <v>0.30249999999999999</v>
      </c>
      <c r="O97" s="226">
        <v>0.30249999999999999</v>
      </c>
      <c r="P97" s="238">
        <v>0</v>
      </c>
      <c r="Q97" s="226">
        <v>0.30249999999999999</v>
      </c>
      <c r="R97" s="238">
        <v>0</v>
      </c>
      <c r="S97" s="226">
        <v>0.29933333333333328</v>
      </c>
      <c r="T97" s="235">
        <v>1.0468319559228783</v>
      </c>
      <c r="U97" s="226">
        <v>0.29283333333333333</v>
      </c>
      <c r="V97" s="235">
        <v>3.1955922865013737</v>
      </c>
    </row>
    <row r="98" spans="1:22" s="118" customFormat="1" x14ac:dyDescent="0.25">
      <c r="A98" s="207" t="s">
        <v>224</v>
      </c>
      <c r="B98" s="228">
        <v>0.56833333333333325</v>
      </c>
      <c r="C98" s="228">
        <v>0.59933333333333338</v>
      </c>
      <c r="D98" s="238">
        <v>0</v>
      </c>
      <c r="E98" s="226">
        <v>0.59499999999999997</v>
      </c>
      <c r="F98" s="238">
        <v>0</v>
      </c>
      <c r="G98" s="226">
        <v>0.59499999999999997</v>
      </c>
      <c r="H98" s="238">
        <v>0</v>
      </c>
      <c r="I98" s="226">
        <v>0.56833333333333336</v>
      </c>
      <c r="J98" s="238">
        <v>-1.9534715975809208E-14</v>
      </c>
      <c r="K98" s="234">
        <v>50</v>
      </c>
      <c r="L98" s="234">
        <v>100</v>
      </c>
      <c r="M98" s="207" t="s">
        <v>224</v>
      </c>
      <c r="N98" s="226">
        <v>0.60499999999999998</v>
      </c>
      <c r="O98" s="226">
        <v>0.60499999999999998</v>
      </c>
      <c r="P98" s="238">
        <v>0</v>
      </c>
      <c r="Q98" s="226">
        <v>0.60499999999999998</v>
      </c>
      <c r="R98" s="238">
        <v>0</v>
      </c>
      <c r="S98" s="226">
        <v>0.59833333333333327</v>
      </c>
      <c r="T98" s="235">
        <v>1.1019283746556545</v>
      </c>
      <c r="U98" s="226">
        <v>0.58499999999999996</v>
      </c>
      <c r="V98" s="235">
        <v>3.3057851239669449</v>
      </c>
    </row>
    <row r="99" spans="1:22" s="118" customFormat="1" x14ac:dyDescent="0.25">
      <c r="B99" s="228"/>
      <c r="C99" s="228"/>
      <c r="D99" s="213"/>
      <c r="E99" s="226"/>
      <c r="F99" s="213"/>
      <c r="G99" s="226"/>
      <c r="H99" s="213"/>
      <c r="I99" s="226"/>
      <c r="J99" s="213"/>
      <c r="K99" s="204"/>
      <c r="L99" s="193"/>
      <c r="M99" s="193"/>
      <c r="N99" s="226"/>
      <c r="O99" s="226"/>
      <c r="P99" s="213"/>
      <c r="Q99" s="226"/>
      <c r="R99" s="213"/>
      <c r="S99" s="226"/>
      <c r="T99" s="240"/>
      <c r="U99" s="226"/>
      <c r="V99" s="215"/>
    </row>
    <row r="100" spans="1:22" s="118" customFormat="1" x14ac:dyDescent="0.25">
      <c r="B100" s="193"/>
      <c r="C100" s="193"/>
      <c r="D100" s="235"/>
      <c r="E100" s="204"/>
      <c r="F100" s="204"/>
      <c r="G100" s="189"/>
      <c r="H100" s="204"/>
      <c r="I100" s="204"/>
      <c r="J100" s="204"/>
      <c r="K100" s="204"/>
      <c r="L100" s="204"/>
      <c r="M100" s="193"/>
      <c r="N100" s="193"/>
      <c r="O100" s="193"/>
      <c r="P100" s="193"/>
      <c r="Q100" s="193"/>
      <c r="R100" s="193"/>
      <c r="S100" s="193"/>
      <c r="T100" s="190"/>
      <c r="U100" s="204"/>
    </row>
    <row r="101" spans="1:22" s="118" customFormat="1" x14ac:dyDescent="0.25">
      <c r="B101" s="193"/>
      <c r="C101" s="193"/>
      <c r="D101" s="235"/>
      <c r="E101" s="204"/>
      <c r="F101" s="204"/>
      <c r="G101" s="204"/>
      <c r="H101" s="204"/>
      <c r="I101" s="204"/>
      <c r="J101" s="204"/>
      <c r="K101" s="204"/>
      <c r="L101" s="193"/>
      <c r="M101" s="190"/>
      <c r="N101" s="193"/>
      <c r="O101" s="193"/>
      <c r="P101" s="193"/>
      <c r="Q101" s="193"/>
      <c r="R101" s="193"/>
      <c r="S101" s="193"/>
      <c r="T101" s="204"/>
    </row>
    <row r="102" spans="1:22" s="118" customFormat="1" x14ac:dyDescent="0.25">
      <c r="B102" s="193"/>
      <c r="C102" s="193"/>
      <c r="D102" s="193"/>
      <c r="E102" s="204"/>
      <c r="F102" s="204"/>
      <c r="G102" s="204"/>
      <c r="H102" s="204"/>
      <c r="I102" s="204"/>
      <c r="J102" s="204"/>
      <c r="K102" s="204"/>
      <c r="L102" s="193"/>
      <c r="M102" s="190"/>
      <c r="N102" s="193"/>
      <c r="O102" s="193"/>
      <c r="P102" s="193"/>
      <c r="Q102" s="193"/>
      <c r="R102" s="193"/>
      <c r="S102" s="193"/>
      <c r="T102" s="204"/>
    </row>
    <row r="103" spans="1:22" s="118" customFormat="1" x14ac:dyDescent="0.25">
      <c r="B103" s="193"/>
      <c r="C103" s="193"/>
      <c r="D103" s="193"/>
      <c r="E103" s="204"/>
      <c r="F103" s="204"/>
      <c r="G103" s="204"/>
      <c r="H103" s="204"/>
      <c r="I103" s="204"/>
      <c r="J103" s="204"/>
      <c r="K103" s="204"/>
      <c r="L103" s="193"/>
      <c r="M103" s="190"/>
      <c r="N103" s="193"/>
      <c r="O103" s="193"/>
      <c r="P103" s="193"/>
      <c r="Q103" s="193"/>
      <c r="R103" s="193"/>
      <c r="S103" s="193"/>
      <c r="T103" s="204"/>
    </row>
    <row r="104" spans="1:22" s="118" customFormat="1" x14ac:dyDescent="0.25">
      <c r="B104" s="193"/>
      <c r="C104" s="193"/>
      <c r="D104" s="193"/>
      <c r="E104" s="204"/>
      <c r="F104" s="204"/>
      <c r="G104" s="204"/>
      <c r="H104" s="204"/>
      <c r="I104" s="204"/>
      <c r="J104" s="204"/>
      <c r="K104" s="204"/>
      <c r="L104" s="193"/>
      <c r="M104" s="190"/>
      <c r="N104" s="193"/>
      <c r="O104" s="193"/>
      <c r="P104" s="193"/>
      <c r="Q104" s="193"/>
      <c r="R104" s="193"/>
      <c r="S104" s="193"/>
      <c r="T104" s="204"/>
    </row>
    <row r="105" spans="1:22" s="118" customFormat="1" x14ac:dyDescent="0.25">
      <c r="B105" s="193"/>
      <c r="C105" s="193"/>
      <c r="D105" s="193"/>
      <c r="E105" s="204"/>
      <c r="F105" s="204"/>
      <c r="G105" s="204"/>
      <c r="H105" s="204"/>
      <c r="I105" s="204"/>
      <c r="J105" s="204"/>
      <c r="K105" s="204"/>
      <c r="L105" s="193"/>
      <c r="M105" s="190"/>
      <c r="N105" s="193"/>
      <c r="O105" s="193"/>
      <c r="P105" s="193"/>
      <c r="Q105" s="193"/>
      <c r="R105" s="193"/>
      <c r="S105" s="193"/>
      <c r="T105" s="204"/>
    </row>
    <row r="106" spans="1:22" s="118" customFormat="1" x14ac:dyDescent="0.25">
      <c r="B106" s="193"/>
      <c r="C106" s="193"/>
      <c r="D106" s="193"/>
      <c r="E106" s="204"/>
      <c r="F106" s="204"/>
      <c r="G106" s="204"/>
      <c r="H106" s="204"/>
      <c r="I106" s="204"/>
      <c r="J106" s="204"/>
      <c r="K106" s="204"/>
      <c r="L106" s="193"/>
      <c r="M106" s="190"/>
      <c r="N106" s="193"/>
      <c r="O106" s="193"/>
      <c r="P106" s="193"/>
      <c r="Q106" s="193"/>
      <c r="R106" s="193"/>
      <c r="S106" s="193"/>
      <c r="T106" s="204"/>
    </row>
    <row r="107" spans="1:22" s="118" customFormat="1" x14ac:dyDescent="0.25">
      <c r="B107" s="193"/>
      <c r="C107" s="193"/>
      <c r="D107" s="193"/>
      <c r="E107" s="204"/>
      <c r="F107" s="204"/>
      <c r="G107" s="204"/>
      <c r="H107" s="204"/>
      <c r="I107" s="204"/>
      <c r="J107" s="204"/>
      <c r="K107" s="204"/>
      <c r="L107" s="193"/>
      <c r="M107" s="190"/>
      <c r="N107" s="193"/>
      <c r="O107" s="193"/>
      <c r="P107" s="193"/>
      <c r="Q107" s="193"/>
      <c r="R107" s="193"/>
      <c r="S107" s="193"/>
      <c r="T107" s="204"/>
    </row>
    <row r="108" spans="1:22" s="118" customFormat="1" x14ac:dyDescent="0.25">
      <c r="B108" s="193"/>
      <c r="C108" s="193"/>
      <c r="D108" s="193"/>
      <c r="E108" s="204"/>
      <c r="F108" s="204"/>
      <c r="G108" s="204"/>
      <c r="H108" s="204"/>
      <c r="I108" s="204"/>
      <c r="J108" s="204"/>
      <c r="K108" s="204"/>
      <c r="L108" s="193"/>
      <c r="M108" s="190"/>
      <c r="N108" s="193"/>
      <c r="O108" s="193"/>
      <c r="P108" s="193"/>
      <c r="Q108" s="193"/>
      <c r="R108" s="193"/>
      <c r="S108" s="193"/>
      <c r="T108" s="204"/>
    </row>
    <row r="109" spans="1:22" s="118" customFormat="1" x14ac:dyDescent="0.25">
      <c r="B109" s="193"/>
      <c r="C109" s="193"/>
      <c r="D109" s="193"/>
      <c r="E109" s="204"/>
      <c r="F109" s="204"/>
      <c r="G109" s="204"/>
      <c r="H109" s="204"/>
      <c r="I109" s="204"/>
      <c r="J109" s="204"/>
      <c r="K109" s="204"/>
      <c r="L109" s="193"/>
      <c r="M109" s="190"/>
      <c r="N109" s="193"/>
      <c r="O109" s="193"/>
      <c r="P109" s="193"/>
      <c r="Q109" s="193"/>
      <c r="R109" s="193"/>
      <c r="S109" s="193"/>
      <c r="T109" s="204"/>
    </row>
    <row r="110" spans="1:22" s="118" customFormat="1" x14ac:dyDescent="0.25">
      <c r="B110" s="193"/>
      <c r="C110" s="193"/>
      <c r="D110" s="193"/>
      <c r="E110" s="204"/>
      <c r="F110" s="204"/>
      <c r="G110" s="204"/>
      <c r="H110" s="204"/>
      <c r="I110" s="204"/>
      <c r="J110" s="204"/>
      <c r="K110" s="204"/>
      <c r="L110" s="193"/>
      <c r="M110" s="190"/>
      <c r="N110" s="193"/>
      <c r="O110" s="193"/>
      <c r="P110" s="193"/>
      <c r="Q110" s="193"/>
      <c r="R110" s="193"/>
      <c r="S110" s="193"/>
      <c r="T110" s="204"/>
    </row>
    <row r="111" spans="1:22" s="118" customFormat="1" x14ac:dyDescent="0.25">
      <c r="B111" s="193"/>
      <c r="C111" s="193"/>
      <c r="D111" s="193"/>
      <c r="E111" s="204"/>
      <c r="F111" s="204"/>
      <c r="G111" s="204"/>
      <c r="H111" s="204"/>
      <c r="I111" s="204"/>
      <c r="J111" s="204"/>
      <c r="K111" s="204"/>
      <c r="L111" s="193"/>
      <c r="M111" s="190"/>
      <c r="N111" s="193"/>
      <c r="O111" s="193"/>
      <c r="P111" s="193"/>
      <c r="Q111" s="193"/>
      <c r="R111" s="193"/>
      <c r="S111" s="193"/>
      <c r="T111" s="204"/>
    </row>
    <row r="112" spans="1:22" s="118" customFormat="1" x14ac:dyDescent="0.25">
      <c r="B112" s="193"/>
      <c r="C112" s="193"/>
      <c r="D112" s="193"/>
      <c r="E112" s="204"/>
      <c r="F112" s="204"/>
      <c r="G112" s="204"/>
      <c r="H112" s="204"/>
      <c r="I112" s="204"/>
      <c r="J112" s="204"/>
      <c r="K112" s="204"/>
      <c r="L112" s="193"/>
      <c r="M112" s="190"/>
      <c r="N112" s="193"/>
      <c r="O112" s="193"/>
      <c r="P112" s="193"/>
      <c r="Q112" s="193"/>
      <c r="R112" s="193"/>
      <c r="S112" s="193"/>
      <c r="T112" s="204"/>
    </row>
    <row r="113" spans="2:27" s="118" customFormat="1" x14ac:dyDescent="0.25">
      <c r="B113" s="193"/>
      <c r="C113" s="193"/>
      <c r="D113" s="193"/>
      <c r="E113" s="204"/>
      <c r="F113" s="204"/>
      <c r="G113" s="204"/>
      <c r="H113" s="204"/>
      <c r="I113" s="204"/>
      <c r="J113" s="204"/>
      <c r="K113" s="204"/>
      <c r="L113" s="193"/>
      <c r="M113" s="190"/>
      <c r="N113" s="193"/>
      <c r="O113" s="193"/>
      <c r="P113" s="193"/>
      <c r="Q113" s="193"/>
      <c r="R113" s="193"/>
      <c r="S113" s="193"/>
      <c r="T113" s="204"/>
    </row>
    <row r="114" spans="2:27" s="118" customFormat="1" x14ac:dyDescent="0.25">
      <c r="B114" s="193"/>
      <c r="C114" s="193"/>
      <c r="D114" s="193"/>
      <c r="E114" s="204"/>
      <c r="F114" s="204"/>
      <c r="G114" s="204"/>
      <c r="H114" s="204"/>
      <c r="I114" s="204"/>
      <c r="J114" s="204"/>
      <c r="K114" s="204"/>
      <c r="L114" s="193"/>
      <c r="M114" s="190"/>
      <c r="N114" s="193"/>
      <c r="O114" s="193"/>
      <c r="P114" s="193"/>
      <c r="Q114" s="193"/>
      <c r="R114" s="193"/>
      <c r="S114" s="193"/>
      <c r="T114" s="204"/>
    </row>
    <row r="115" spans="2:27" s="118" customFormat="1" x14ac:dyDescent="0.25">
      <c r="B115" s="193"/>
      <c r="C115" s="193"/>
      <c r="D115" s="193"/>
      <c r="E115" s="204"/>
      <c r="F115" s="204"/>
      <c r="G115" s="204"/>
      <c r="H115" s="204"/>
      <c r="I115" s="204"/>
      <c r="J115" s="204"/>
      <c r="K115" s="204"/>
      <c r="L115" s="193"/>
      <c r="M115" s="190"/>
      <c r="N115" s="193"/>
      <c r="O115" s="193"/>
      <c r="P115" s="193"/>
      <c r="Q115" s="193"/>
      <c r="R115" s="193"/>
      <c r="S115" s="193"/>
      <c r="T115" s="204"/>
    </row>
    <row r="116" spans="2:27" s="118" customFormat="1" x14ac:dyDescent="0.25">
      <c r="B116" s="193"/>
      <c r="C116" s="193"/>
      <c r="D116" s="193"/>
      <c r="E116" s="204"/>
      <c r="F116" s="204"/>
      <c r="G116" s="204"/>
      <c r="H116" s="204"/>
      <c r="I116" s="204"/>
      <c r="J116" s="204"/>
      <c r="K116" s="204"/>
      <c r="L116" s="193"/>
      <c r="M116" s="190"/>
      <c r="N116" s="193"/>
      <c r="O116" s="193"/>
      <c r="P116" s="193"/>
      <c r="Q116" s="193"/>
      <c r="R116" s="193"/>
      <c r="S116" s="193"/>
      <c r="T116" s="204"/>
    </row>
    <row r="117" spans="2:27" s="118" customFormat="1" x14ac:dyDescent="0.25">
      <c r="B117" s="193"/>
      <c r="C117" s="193"/>
      <c r="D117" s="193"/>
      <c r="E117" s="204"/>
      <c r="F117" s="204"/>
      <c r="G117" s="204"/>
      <c r="H117" s="204"/>
      <c r="I117" s="204"/>
      <c r="J117" s="204"/>
      <c r="K117" s="204"/>
      <c r="L117" s="193"/>
      <c r="M117" s="190"/>
      <c r="N117" s="193"/>
      <c r="O117" s="193"/>
      <c r="P117" s="193"/>
      <c r="Q117" s="193"/>
      <c r="R117" s="193"/>
      <c r="S117" s="193"/>
      <c r="T117" s="204"/>
    </row>
    <row r="118" spans="2:27" s="118" customFormat="1" x14ac:dyDescent="0.25">
      <c r="B118" s="193"/>
      <c r="C118" s="193"/>
      <c r="D118" s="193"/>
      <c r="E118" s="204"/>
      <c r="F118" s="204"/>
      <c r="G118" s="204"/>
      <c r="H118" s="204"/>
      <c r="I118" s="204"/>
      <c r="J118" s="204"/>
      <c r="K118" s="204"/>
      <c r="L118" s="193"/>
      <c r="M118" s="190"/>
      <c r="N118" s="193"/>
      <c r="O118" s="193"/>
      <c r="P118" s="193"/>
      <c r="Q118" s="193"/>
      <c r="R118" s="193"/>
      <c r="S118" s="193"/>
      <c r="T118" s="204"/>
    </row>
    <row r="119" spans="2:27" s="118" customFormat="1" x14ac:dyDescent="0.25">
      <c r="B119" s="193"/>
      <c r="C119" s="193"/>
      <c r="D119" s="193"/>
      <c r="E119" s="204"/>
      <c r="F119" s="204"/>
      <c r="G119" s="204"/>
      <c r="H119" s="204"/>
      <c r="I119" s="204"/>
      <c r="J119" s="204"/>
      <c r="K119" s="204"/>
      <c r="L119" s="193"/>
      <c r="M119" s="190"/>
      <c r="N119" s="193"/>
      <c r="O119" s="193"/>
      <c r="P119" s="193"/>
      <c r="Q119" s="193"/>
      <c r="R119" s="193"/>
      <c r="S119" s="193"/>
      <c r="T119" s="204"/>
    </row>
    <row r="120" spans="2:27" s="118" customFormat="1" x14ac:dyDescent="0.25">
      <c r="B120" s="193"/>
      <c r="C120" s="193"/>
      <c r="D120" s="193"/>
      <c r="E120" s="204"/>
      <c r="F120" s="204"/>
      <c r="G120" s="204"/>
      <c r="H120" s="204"/>
      <c r="I120" s="204"/>
      <c r="J120" s="204"/>
      <c r="K120" s="204"/>
      <c r="L120" s="193"/>
      <c r="M120" s="190"/>
      <c r="N120" s="193"/>
      <c r="O120" s="193"/>
      <c r="P120" s="193"/>
      <c r="Q120" s="193"/>
      <c r="R120" s="193"/>
      <c r="S120" s="193"/>
      <c r="T120" s="204"/>
    </row>
    <row r="121" spans="2:27" s="118" customFormat="1" x14ac:dyDescent="0.25">
      <c r="B121" s="193"/>
      <c r="C121" s="193"/>
      <c r="D121" s="193"/>
      <c r="E121" s="204"/>
      <c r="F121" s="204"/>
      <c r="G121" s="204"/>
      <c r="H121" s="204"/>
      <c r="I121" s="204"/>
      <c r="J121" s="204"/>
      <c r="K121" s="204"/>
      <c r="L121" s="193"/>
      <c r="M121" s="190"/>
      <c r="N121" s="193"/>
      <c r="O121" s="193"/>
      <c r="P121" s="193"/>
      <c r="Q121" s="193"/>
      <c r="R121" s="193"/>
      <c r="S121" s="193"/>
      <c r="T121" s="204"/>
    </row>
    <row r="122" spans="2:27" s="118" customFormat="1" x14ac:dyDescent="0.25">
      <c r="B122" s="193"/>
      <c r="C122" s="193"/>
      <c r="D122" s="193"/>
      <c r="E122" s="204"/>
      <c r="F122" s="204"/>
      <c r="G122" s="204"/>
      <c r="H122" s="204"/>
      <c r="I122" s="204"/>
      <c r="J122" s="204"/>
      <c r="K122" s="204"/>
      <c r="L122" s="193"/>
      <c r="M122" s="193"/>
      <c r="N122" s="193"/>
      <c r="O122" s="193"/>
      <c r="P122" s="193"/>
      <c r="Q122" s="193"/>
      <c r="R122" s="193"/>
      <c r="S122" s="193"/>
      <c r="T122" s="204"/>
    </row>
    <row r="123" spans="2:27" s="118" customFormat="1" x14ac:dyDescent="0.25">
      <c r="B123" s="193"/>
      <c r="C123" s="193"/>
      <c r="D123" s="193"/>
      <c r="E123" s="204"/>
      <c r="F123" s="204"/>
      <c r="G123" s="204"/>
      <c r="H123" s="204"/>
      <c r="I123" s="204"/>
      <c r="J123" s="204"/>
      <c r="K123" s="204"/>
      <c r="L123" s="193"/>
      <c r="M123" s="193"/>
      <c r="N123" s="193"/>
      <c r="O123" s="193"/>
      <c r="P123" s="193"/>
      <c r="Q123" s="193"/>
      <c r="R123" s="193"/>
      <c r="S123" s="193"/>
      <c r="T123" s="204"/>
    </row>
    <row r="124" spans="2:27" s="118" customFormat="1" x14ac:dyDescent="0.25">
      <c r="B124" s="193"/>
      <c r="C124" s="193"/>
      <c r="D124" s="193"/>
      <c r="E124" s="204"/>
      <c r="F124" s="204"/>
      <c r="G124" s="204"/>
      <c r="H124" s="204"/>
      <c r="I124" s="204"/>
      <c r="J124" s="204"/>
      <c r="K124" s="204"/>
      <c r="L124" s="193"/>
      <c r="M124" s="193"/>
      <c r="N124" s="193"/>
      <c r="O124" s="193"/>
      <c r="P124" s="193"/>
      <c r="Q124" s="193"/>
      <c r="R124" s="193"/>
      <c r="S124" s="193"/>
      <c r="T124" s="204"/>
    </row>
    <row r="125" spans="2:27" s="118" customFormat="1" x14ac:dyDescent="0.25">
      <c r="B125" s="193"/>
      <c r="C125" s="193"/>
      <c r="D125" s="193"/>
      <c r="E125" s="204"/>
      <c r="F125" s="204"/>
      <c r="G125" s="204"/>
      <c r="H125" s="204"/>
      <c r="I125" s="204"/>
      <c r="J125" s="204"/>
      <c r="K125" s="204"/>
      <c r="L125" s="193"/>
      <c r="M125" s="193"/>
      <c r="N125" s="193"/>
      <c r="O125" s="193"/>
      <c r="P125" s="193"/>
      <c r="Q125" s="193"/>
      <c r="R125" s="193"/>
      <c r="S125" s="193"/>
      <c r="T125" s="193"/>
      <c r="AA125" s="119"/>
    </row>
    <row r="126" spans="2:27" s="118" customFormat="1" x14ac:dyDescent="0.25">
      <c r="B126" s="193"/>
      <c r="C126" s="193"/>
      <c r="D126" s="193"/>
      <c r="E126" s="204"/>
      <c r="F126" s="204"/>
      <c r="G126" s="204"/>
      <c r="H126" s="204"/>
      <c r="I126" s="204"/>
      <c r="J126" s="204"/>
      <c r="K126" s="204"/>
      <c r="L126" s="193"/>
      <c r="M126" s="193"/>
      <c r="N126" s="193"/>
      <c r="O126" s="193"/>
      <c r="P126" s="193"/>
      <c r="Q126" s="193"/>
      <c r="R126" s="193"/>
      <c r="S126" s="193"/>
      <c r="T126" s="193"/>
      <c r="AA126" s="119"/>
    </row>
    <row r="127" spans="2:27" s="118" customFormat="1" x14ac:dyDescent="0.25">
      <c r="B127" s="193"/>
      <c r="C127" s="193"/>
      <c r="D127" s="193"/>
      <c r="E127" s="204"/>
      <c r="F127" s="204"/>
      <c r="G127" s="204"/>
      <c r="H127" s="204"/>
      <c r="I127" s="204"/>
      <c r="J127" s="204"/>
      <c r="K127" s="204"/>
      <c r="L127" s="193"/>
      <c r="M127" s="193"/>
      <c r="N127" s="193"/>
      <c r="O127" s="193"/>
      <c r="P127" s="193"/>
      <c r="Q127" s="193"/>
      <c r="R127" s="193"/>
      <c r="S127" s="193"/>
      <c r="T127" s="193"/>
      <c r="AA127" s="119"/>
    </row>
    <row r="128" spans="2:27" s="118" customFormat="1" x14ac:dyDescent="0.25">
      <c r="B128" s="193"/>
      <c r="C128" s="193"/>
      <c r="D128" s="193"/>
      <c r="E128" s="204"/>
      <c r="F128" s="204"/>
      <c r="G128" s="204"/>
      <c r="H128" s="204"/>
      <c r="I128" s="204"/>
      <c r="J128" s="204"/>
      <c r="K128" s="204"/>
      <c r="L128" s="193"/>
      <c r="M128" s="193"/>
      <c r="N128" s="193"/>
      <c r="O128" s="193"/>
      <c r="P128" s="193"/>
      <c r="Q128" s="193"/>
      <c r="R128" s="193"/>
      <c r="S128" s="193"/>
      <c r="T128" s="193"/>
      <c r="AA128" s="119"/>
    </row>
    <row r="129" spans="2:28" s="118" customFormat="1" x14ac:dyDescent="0.25">
      <c r="B129" s="193"/>
      <c r="C129" s="193"/>
      <c r="D129" s="193"/>
      <c r="E129" s="204"/>
      <c r="F129" s="204"/>
      <c r="G129" s="204"/>
      <c r="H129" s="204"/>
      <c r="I129" s="204"/>
      <c r="J129" s="204"/>
      <c r="K129" s="204"/>
      <c r="L129" s="193"/>
      <c r="M129" s="193"/>
      <c r="N129" s="193"/>
      <c r="O129" s="193"/>
      <c r="P129" s="193"/>
      <c r="Q129" s="193"/>
      <c r="R129" s="193"/>
      <c r="S129" s="193"/>
      <c r="T129" s="193"/>
      <c r="AA129" s="119"/>
    </row>
    <row r="130" spans="2:28" s="118" customFormat="1" x14ac:dyDescent="0.25">
      <c r="B130" s="193"/>
      <c r="C130" s="193"/>
      <c r="D130" s="193"/>
      <c r="E130" s="204"/>
      <c r="F130" s="204"/>
      <c r="G130" s="204"/>
      <c r="H130" s="204"/>
      <c r="I130" s="204"/>
      <c r="J130" s="204"/>
      <c r="K130" s="204"/>
      <c r="L130" s="193"/>
      <c r="M130" s="193"/>
      <c r="N130" s="193"/>
      <c r="O130" s="193"/>
      <c r="P130" s="193"/>
      <c r="Q130" s="193"/>
      <c r="R130" s="193"/>
      <c r="S130" s="193"/>
      <c r="T130" s="193"/>
      <c r="AA130" s="119"/>
    </row>
    <row r="131" spans="2:28" s="118" customFormat="1" x14ac:dyDescent="0.25">
      <c r="B131" s="193"/>
      <c r="C131" s="193"/>
      <c r="D131" s="193"/>
      <c r="E131" s="204"/>
      <c r="F131" s="204"/>
      <c r="G131" s="204"/>
      <c r="H131" s="204"/>
      <c r="I131" s="204"/>
      <c r="J131" s="204"/>
      <c r="K131" s="204"/>
      <c r="L131" s="193"/>
      <c r="M131" s="193"/>
      <c r="N131" s="193"/>
      <c r="O131" s="193"/>
      <c r="P131" s="193"/>
      <c r="Q131" s="193"/>
      <c r="R131" s="193"/>
      <c r="S131" s="193"/>
      <c r="T131" s="193"/>
      <c r="AA131" s="119"/>
    </row>
    <row r="132" spans="2:28" s="118" customFormat="1" x14ac:dyDescent="0.25">
      <c r="B132" s="193"/>
      <c r="C132" s="193"/>
      <c r="D132" s="193"/>
      <c r="E132" s="204"/>
      <c r="F132" s="204"/>
      <c r="G132" s="204"/>
      <c r="H132" s="204"/>
      <c r="I132" s="204"/>
      <c r="J132" s="204"/>
      <c r="K132" s="204"/>
      <c r="L132" s="193"/>
      <c r="M132" s="193"/>
      <c r="N132" s="193"/>
      <c r="O132" s="193"/>
      <c r="P132" s="193"/>
      <c r="Q132" s="193"/>
      <c r="R132" s="193"/>
      <c r="S132" s="193"/>
      <c r="T132" s="193"/>
      <c r="AA132" s="119"/>
    </row>
    <row r="133" spans="2:28" s="118" customFormat="1" x14ac:dyDescent="0.25">
      <c r="B133" s="193"/>
      <c r="C133" s="193"/>
      <c r="D133" s="193"/>
      <c r="E133" s="204"/>
      <c r="F133" s="204"/>
      <c r="G133" s="204"/>
      <c r="H133" s="204"/>
      <c r="I133" s="204"/>
      <c r="J133" s="204"/>
      <c r="K133" s="204"/>
      <c r="L133" s="193"/>
      <c r="M133" s="193"/>
      <c r="N133" s="193"/>
      <c r="O133" s="193"/>
      <c r="P133" s="193"/>
      <c r="Q133" s="193"/>
      <c r="R133" s="193"/>
      <c r="S133" s="193"/>
      <c r="T133" s="193"/>
      <c r="AA133" s="119"/>
    </row>
    <row r="134" spans="2:28" s="118" customFormat="1" x14ac:dyDescent="0.25">
      <c r="B134" s="193"/>
      <c r="C134" s="193"/>
      <c r="D134" s="193"/>
      <c r="E134" s="204"/>
      <c r="F134" s="204"/>
      <c r="G134" s="204"/>
      <c r="H134" s="204"/>
      <c r="I134" s="204"/>
      <c r="J134" s="204"/>
      <c r="K134" s="204"/>
      <c r="L134" s="193"/>
      <c r="M134" s="193"/>
      <c r="N134" s="193"/>
      <c r="O134" s="193"/>
      <c r="P134" s="193"/>
      <c r="Q134" s="193"/>
      <c r="R134" s="193"/>
      <c r="S134" s="193"/>
      <c r="T134" s="193"/>
      <c r="AA134" s="119"/>
    </row>
    <row r="135" spans="2:28" s="118" customFormat="1" x14ac:dyDescent="0.25">
      <c r="B135" s="193"/>
      <c r="C135" s="193"/>
      <c r="D135" s="193"/>
      <c r="E135" s="204"/>
      <c r="F135" s="204"/>
      <c r="G135" s="204"/>
      <c r="H135" s="204"/>
      <c r="I135" s="204"/>
      <c r="J135" s="204"/>
      <c r="K135" s="204"/>
      <c r="L135" s="193"/>
      <c r="M135" s="193"/>
      <c r="N135" s="193"/>
      <c r="O135" s="193"/>
      <c r="P135" s="193"/>
      <c r="Q135" s="193"/>
      <c r="R135" s="193"/>
      <c r="S135" s="193"/>
      <c r="T135" s="193"/>
      <c r="AA135" s="119"/>
    </row>
    <row r="136" spans="2:28" s="118" customFormat="1" x14ac:dyDescent="0.25">
      <c r="B136" s="193"/>
      <c r="C136" s="193"/>
      <c r="D136" s="193"/>
      <c r="E136" s="204"/>
      <c r="F136" s="204"/>
      <c r="G136" s="204"/>
      <c r="H136" s="204"/>
      <c r="I136" s="204"/>
      <c r="J136" s="204"/>
      <c r="K136" s="204"/>
      <c r="L136" s="193"/>
      <c r="M136" s="193"/>
      <c r="N136" s="193"/>
      <c r="O136" s="193"/>
      <c r="P136" s="193"/>
      <c r="Q136" s="193"/>
      <c r="R136" s="193"/>
      <c r="S136" s="193"/>
      <c r="T136" s="193"/>
      <c r="AA136" s="119"/>
    </row>
    <row r="137" spans="2:28" s="118" customFormat="1" x14ac:dyDescent="0.25">
      <c r="B137" s="193"/>
      <c r="C137" s="193"/>
      <c r="D137" s="193"/>
      <c r="E137" s="204"/>
      <c r="F137" s="204"/>
      <c r="G137" s="204"/>
      <c r="H137" s="204"/>
      <c r="I137" s="204"/>
      <c r="J137" s="204"/>
      <c r="K137" s="204"/>
      <c r="L137" s="193"/>
      <c r="M137" s="193"/>
      <c r="N137" s="193"/>
      <c r="O137" s="193"/>
      <c r="P137" s="193"/>
      <c r="Q137" s="193"/>
      <c r="R137" s="193"/>
      <c r="S137" s="193"/>
      <c r="T137" s="193"/>
      <c r="AA137" s="119"/>
    </row>
    <row r="138" spans="2:28" s="118" customFormat="1" x14ac:dyDescent="0.25">
      <c r="B138" s="193"/>
      <c r="C138" s="193"/>
      <c r="D138" s="193"/>
      <c r="E138" s="204"/>
      <c r="F138" s="204"/>
      <c r="G138" s="204"/>
      <c r="H138" s="204"/>
      <c r="I138" s="204"/>
      <c r="J138" s="204"/>
      <c r="K138" s="204"/>
      <c r="L138" s="204"/>
      <c r="M138" s="193"/>
      <c r="N138" s="193"/>
      <c r="O138" s="193"/>
      <c r="P138" s="193"/>
      <c r="Q138" s="193"/>
      <c r="R138" s="193"/>
      <c r="S138" s="193"/>
      <c r="T138" s="193"/>
      <c r="U138" s="204"/>
      <c r="AB138" s="119"/>
    </row>
    <row r="139" spans="2:28" s="118" customFormat="1" x14ac:dyDescent="0.25">
      <c r="B139" s="193"/>
      <c r="C139" s="193"/>
      <c r="D139" s="193"/>
      <c r="E139" s="204"/>
      <c r="F139" s="204"/>
      <c r="G139" s="204"/>
      <c r="H139" s="204"/>
      <c r="I139" s="204"/>
      <c r="J139" s="204"/>
      <c r="K139" s="204"/>
      <c r="L139" s="204"/>
      <c r="M139" s="193"/>
      <c r="N139" s="193"/>
      <c r="O139" s="193"/>
      <c r="P139" s="193"/>
      <c r="Q139" s="193"/>
      <c r="R139" s="193"/>
      <c r="S139" s="193"/>
      <c r="T139" s="193"/>
      <c r="U139" s="204"/>
      <c r="AB139" s="119"/>
    </row>
    <row r="140" spans="2:28" s="118" customFormat="1" x14ac:dyDescent="0.25">
      <c r="B140" s="193"/>
      <c r="C140" s="193"/>
      <c r="D140" s="193"/>
      <c r="E140" s="204"/>
      <c r="F140" s="204"/>
      <c r="G140" s="204"/>
      <c r="H140" s="204"/>
      <c r="I140" s="204"/>
      <c r="J140" s="204"/>
      <c r="K140" s="204"/>
      <c r="L140" s="204"/>
      <c r="M140" s="193"/>
      <c r="N140" s="193"/>
      <c r="O140" s="193"/>
      <c r="P140" s="193"/>
      <c r="Q140" s="193"/>
      <c r="R140" s="193"/>
      <c r="S140" s="193"/>
      <c r="T140" s="193"/>
      <c r="U140" s="204"/>
      <c r="AB140" s="119"/>
    </row>
    <row r="141" spans="2:28" s="118" customFormat="1" x14ac:dyDescent="0.25">
      <c r="B141" s="193"/>
      <c r="C141" s="193"/>
      <c r="D141" s="193"/>
      <c r="E141" s="204"/>
      <c r="F141" s="204"/>
      <c r="G141" s="204"/>
      <c r="H141" s="204"/>
      <c r="I141" s="204"/>
      <c r="J141" s="204"/>
      <c r="K141" s="204"/>
      <c r="L141" s="204"/>
      <c r="M141" s="193"/>
      <c r="N141" s="193"/>
      <c r="O141" s="193"/>
      <c r="P141" s="193"/>
      <c r="Q141" s="193"/>
      <c r="R141" s="193"/>
      <c r="S141" s="193"/>
      <c r="T141" s="193"/>
      <c r="U141" s="204"/>
      <c r="AB141" s="119"/>
    </row>
    <row r="142" spans="2:28" s="118" customFormat="1" x14ac:dyDescent="0.25">
      <c r="B142" s="193"/>
      <c r="C142" s="193"/>
      <c r="D142" s="193"/>
      <c r="E142" s="204"/>
      <c r="F142" s="204"/>
      <c r="G142" s="204"/>
      <c r="H142" s="204"/>
      <c r="I142" s="204"/>
      <c r="J142" s="204"/>
      <c r="K142" s="204"/>
      <c r="L142" s="204"/>
      <c r="M142" s="193"/>
      <c r="N142" s="193"/>
      <c r="O142" s="193"/>
      <c r="P142" s="193"/>
      <c r="Q142" s="193"/>
      <c r="R142" s="193"/>
      <c r="S142" s="193"/>
      <c r="T142" s="193"/>
      <c r="U142" s="204"/>
      <c r="AB142" s="119"/>
    </row>
    <row r="143" spans="2:28" s="118" customFormat="1" x14ac:dyDescent="0.25">
      <c r="B143" s="193"/>
      <c r="C143" s="193"/>
      <c r="D143" s="193"/>
      <c r="E143" s="204"/>
      <c r="F143" s="204"/>
      <c r="G143" s="204"/>
      <c r="H143" s="204"/>
      <c r="I143" s="204"/>
      <c r="J143" s="204"/>
      <c r="K143" s="204"/>
      <c r="L143" s="204"/>
      <c r="M143" s="193"/>
      <c r="N143" s="193"/>
      <c r="O143" s="193"/>
      <c r="P143" s="193"/>
      <c r="Q143" s="193"/>
      <c r="R143" s="193"/>
      <c r="S143" s="193"/>
      <c r="T143" s="193"/>
      <c r="U143" s="204"/>
      <c r="AB143" s="119"/>
    </row>
    <row r="144" spans="2:28" s="118" customFormat="1" x14ac:dyDescent="0.25">
      <c r="B144" s="193"/>
      <c r="C144" s="193"/>
      <c r="D144" s="193"/>
      <c r="E144" s="204"/>
      <c r="F144" s="204"/>
      <c r="G144" s="204"/>
      <c r="H144" s="204"/>
      <c r="I144" s="204"/>
      <c r="J144" s="204"/>
      <c r="K144" s="204"/>
      <c r="L144" s="204"/>
      <c r="M144" s="193"/>
      <c r="N144" s="193"/>
      <c r="O144" s="193"/>
      <c r="P144" s="193"/>
      <c r="Q144" s="193"/>
      <c r="R144" s="193"/>
      <c r="S144" s="193"/>
      <c r="T144" s="193"/>
      <c r="U144" s="204"/>
      <c r="AB144" s="119"/>
    </row>
    <row r="145" spans="2:28" s="118" customFormat="1" x14ac:dyDescent="0.25">
      <c r="B145" s="193"/>
      <c r="C145" s="193"/>
      <c r="D145" s="193"/>
      <c r="E145" s="204"/>
      <c r="F145" s="204"/>
      <c r="G145" s="204"/>
      <c r="H145" s="204"/>
      <c r="I145" s="204"/>
      <c r="J145" s="204"/>
      <c r="K145" s="204"/>
      <c r="L145" s="193"/>
      <c r="M145" s="193"/>
      <c r="N145" s="193"/>
      <c r="O145" s="193"/>
      <c r="P145" s="193"/>
      <c r="Q145" s="193"/>
      <c r="R145" s="193"/>
      <c r="S145" s="193"/>
      <c r="T145" s="193"/>
      <c r="AB145" s="119"/>
    </row>
    <row r="146" spans="2:28" s="118" customFormat="1" x14ac:dyDescent="0.25">
      <c r="B146" s="193"/>
      <c r="C146" s="193"/>
      <c r="D146" s="193"/>
      <c r="E146" s="204"/>
      <c r="F146" s="204"/>
      <c r="G146" s="204"/>
      <c r="H146" s="204"/>
      <c r="I146" s="204"/>
      <c r="J146" s="204"/>
      <c r="K146" s="204"/>
      <c r="L146" s="193"/>
      <c r="M146" s="193"/>
      <c r="N146" s="193"/>
      <c r="O146" s="193"/>
      <c r="P146" s="193"/>
      <c r="Q146" s="193"/>
      <c r="R146" s="193"/>
      <c r="S146" s="193"/>
      <c r="T146" s="193"/>
      <c r="AB146" s="119"/>
    </row>
    <row r="147" spans="2:28" s="118" customFormat="1" x14ac:dyDescent="0.25">
      <c r="B147" s="193"/>
      <c r="C147" s="193"/>
      <c r="D147" s="193"/>
      <c r="E147" s="204"/>
      <c r="F147" s="204"/>
      <c r="G147" s="204"/>
      <c r="H147" s="204"/>
      <c r="I147" s="204"/>
      <c r="J147" s="204"/>
      <c r="K147" s="204"/>
      <c r="L147" s="193"/>
      <c r="M147" s="193"/>
      <c r="N147" s="193"/>
      <c r="O147" s="193"/>
      <c r="P147" s="193"/>
      <c r="Q147" s="193"/>
      <c r="R147" s="193"/>
      <c r="S147" s="193"/>
      <c r="T147" s="193"/>
      <c r="AB147" s="119"/>
    </row>
    <row r="148" spans="2:28" s="118" customFormat="1" x14ac:dyDescent="0.25">
      <c r="B148" s="193"/>
      <c r="C148" s="193"/>
      <c r="D148" s="193"/>
      <c r="E148" s="204"/>
      <c r="F148" s="204"/>
      <c r="G148" s="204"/>
      <c r="H148" s="204"/>
      <c r="I148" s="204"/>
      <c r="J148" s="204"/>
      <c r="K148" s="204"/>
      <c r="L148" s="193"/>
      <c r="M148" s="193"/>
      <c r="N148" s="193"/>
      <c r="O148" s="193"/>
      <c r="P148" s="193"/>
      <c r="Q148" s="193"/>
      <c r="R148" s="193"/>
      <c r="S148" s="193"/>
      <c r="T148" s="193"/>
      <c r="AB148" s="119"/>
    </row>
    <row r="149" spans="2:28" s="118" customFormat="1" x14ac:dyDescent="0.25">
      <c r="B149" s="193"/>
      <c r="C149" s="193"/>
      <c r="D149" s="193"/>
      <c r="E149" s="204"/>
      <c r="F149" s="204"/>
      <c r="G149" s="204"/>
      <c r="H149" s="204"/>
      <c r="I149" s="204"/>
      <c r="J149" s="204"/>
      <c r="K149" s="204"/>
      <c r="L149" s="193"/>
      <c r="M149" s="193"/>
      <c r="N149" s="193"/>
      <c r="O149" s="193"/>
      <c r="P149" s="193"/>
      <c r="Q149" s="193"/>
      <c r="R149" s="193"/>
      <c r="S149" s="193"/>
      <c r="T149" s="193"/>
      <c r="AB149" s="119"/>
    </row>
    <row r="150" spans="2:28" s="118" customFormat="1" x14ac:dyDescent="0.25">
      <c r="B150" s="193"/>
      <c r="C150" s="193"/>
      <c r="D150" s="193"/>
      <c r="E150" s="204"/>
      <c r="F150" s="204"/>
      <c r="G150" s="204"/>
      <c r="H150" s="204"/>
      <c r="I150" s="204"/>
      <c r="J150" s="204"/>
      <c r="K150" s="204"/>
      <c r="L150" s="193"/>
      <c r="M150" s="193"/>
      <c r="N150" s="193"/>
      <c r="O150" s="193"/>
      <c r="P150" s="193"/>
      <c r="Q150" s="193"/>
      <c r="R150" s="193"/>
      <c r="S150" s="193"/>
      <c r="T150" s="193"/>
      <c r="AB150" s="119"/>
    </row>
    <row r="151" spans="2:28" s="118" customFormat="1" x14ac:dyDescent="0.25">
      <c r="B151" s="193"/>
      <c r="C151" s="193"/>
      <c r="D151" s="193"/>
      <c r="E151" s="204"/>
      <c r="F151" s="204"/>
      <c r="G151" s="204"/>
      <c r="H151" s="204"/>
      <c r="I151" s="204"/>
      <c r="J151" s="204"/>
      <c r="K151" s="204"/>
      <c r="L151" s="193"/>
      <c r="M151" s="193"/>
      <c r="N151" s="193"/>
      <c r="O151" s="193"/>
      <c r="P151" s="193"/>
      <c r="Q151" s="193"/>
      <c r="R151" s="193"/>
      <c r="S151" s="193"/>
      <c r="T151" s="193"/>
      <c r="AB151" s="119"/>
    </row>
    <row r="152" spans="2:28" s="118" customFormat="1" x14ac:dyDescent="0.25">
      <c r="B152" s="193"/>
      <c r="C152" s="193"/>
      <c r="D152" s="193"/>
      <c r="E152" s="204"/>
      <c r="F152" s="204"/>
      <c r="G152" s="204"/>
      <c r="H152" s="204"/>
      <c r="I152" s="204"/>
      <c r="J152" s="204"/>
      <c r="K152" s="204"/>
      <c r="L152" s="193"/>
      <c r="M152" s="193"/>
      <c r="N152" s="193"/>
      <c r="O152" s="193"/>
      <c r="P152" s="193"/>
      <c r="Q152" s="193"/>
      <c r="R152" s="193"/>
      <c r="S152" s="193"/>
      <c r="T152" s="193"/>
      <c r="AB152" s="119"/>
    </row>
    <row r="153" spans="2:28" s="118" customFormat="1" x14ac:dyDescent="0.25">
      <c r="B153" s="193"/>
      <c r="C153" s="193"/>
      <c r="D153" s="193"/>
      <c r="E153" s="204"/>
      <c r="F153" s="204"/>
      <c r="G153" s="204"/>
      <c r="H153" s="204"/>
      <c r="I153" s="204"/>
      <c r="J153" s="204"/>
      <c r="K153" s="204"/>
      <c r="L153" s="193"/>
      <c r="M153" s="193"/>
      <c r="N153" s="193"/>
      <c r="O153" s="193"/>
      <c r="P153" s="193"/>
      <c r="Q153" s="193"/>
      <c r="R153" s="193"/>
      <c r="S153" s="193"/>
      <c r="T153" s="193"/>
      <c r="AB153" s="119"/>
    </row>
    <row r="154" spans="2:28" s="118" customFormat="1" x14ac:dyDescent="0.25">
      <c r="B154" s="193"/>
      <c r="C154" s="193"/>
      <c r="D154" s="193"/>
      <c r="E154" s="204"/>
      <c r="F154" s="204"/>
      <c r="G154" s="204"/>
      <c r="H154" s="204"/>
      <c r="I154" s="204"/>
      <c r="J154" s="204"/>
      <c r="K154" s="204"/>
      <c r="L154" s="193"/>
      <c r="M154" s="193"/>
      <c r="N154" s="193"/>
      <c r="O154" s="193"/>
      <c r="P154" s="193"/>
      <c r="Q154" s="193"/>
      <c r="R154" s="193"/>
      <c r="S154" s="193"/>
      <c r="T154" s="193"/>
      <c r="AB154" s="119"/>
    </row>
    <row r="155" spans="2:28" s="118" customFormat="1" x14ac:dyDescent="0.25">
      <c r="B155" s="193"/>
      <c r="C155" s="193"/>
      <c r="D155" s="193"/>
      <c r="E155" s="204"/>
      <c r="F155" s="204"/>
      <c r="G155" s="204"/>
      <c r="H155" s="204"/>
      <c r="I155" s="204"/>
      <c r="J155" s="204"/>
      <c r="K155" s="204"/>
      <c r="L155" s="193"/>
      <c r="M155" s="193"/>
      <c r="N155" s="193"/>
      <c r="O155" s="193"/>
      <c r="P155" s="193"/>
      <c r="Q155" s="193"/>
      <c r="R155" s="193"/>
      <c r="S155" s="193"/>
      <c r="T155" s="193"/>
      <c r="AB155" s="119"/>
    </row>
    <row r="156" spans="2:28" s="118" customFormat="1" x14ac:dyDescent="0.25">
      <c r="B156" s="193"/>
      <c r="C156" s="193"/>
      <c r="D156" s="193"/>
      <c r="E156" s="204"/>
      <c r="F156" s="204"/>
      <c r="G156" s="204"/>
      <c r="H156" s="204"/>
      <c r="I156" s="204"/>
      <c r="J156" s="204"/>
      <c r="K156" s="204"/>
      <c r="L156" s="193"/>
      <c r="M156" s="193"/>
      <c r="N156" s="193"/>
      <c r="O156" s="193"/>
      <c r="P156" s="193"/>
      <c r="Q156" s="193"/>
      <c r="R156" s="193"/>
      <c r="S156" s="193"/>
      <c r="T156" s="193"/>
      <c r="AB156" s="119"/>
    </row>
    <row r="157" spans="2:28" s="118" customFormat="1" x14ac:dyDescent="0.25">
      <c r="B157" s="193"/>
      <c r="C157" s="193"/>
      <c r="D157" s="193"/>
      <c r="E157" s="204"/>
      <c r="F157" s="204"/>
      <c r="G157" s="204"/>
      <c r="H157" s="204"/>
      <c r="I157" s="204"/>
      <c r="J157" s="204"/>
      <c r="K157" s="204"/>
      <c r="L157" s="193"/>
      <c r="M157" s="193"/>
      <c r="N157" s="193"/>
      <c r="O157" s="193"/>
      <c r="P157" s="193"/>
      <c r="Q157" s="193"/>
      <c r="R157" s="193"/>
      <c r="S157" s="193"/>
      <c r="T157" s="193"/>
      <c r="AB157" s="119"/>
    </row>
    <row r="158" spans="2:28" s="118" customFormat="1" x14ac:dyDescent="0.25">
      <c r="B158" s="193"/>
      <c r="C158" s="193"/>
      <c r="D158" s="193"/>
      <c r="E158" s="204"/>
      <c r="F158" s="204"/>
      <c r="G158" s="204"/>
      <c r="H158" s="204"/>
      <c r="I158" s="204"/>
      <c r="J158" s="204"/>
      <c r="K158" s="204"/>
      <c r="L158" s="193"/>
      <c r="M158" s="193"/>
      <c r="N158" s="193"/>
      <c r="O158" s="193"/>
      <c r="P158" s="193"/>
      <c r="Q158" s="193"/>
      <c r="R158" s="193"/>
      <c r="S158" s="193"/>
      <c r="T158" s="193"/>
      <c r="AB158" s="119"/>
    </row>
    <row r="159" spans="2:28" s="118" customFormat="1" x14ac:dyDescent="0.25">
      <c r="B159" s="193"/>
      <c r="C159" s="193"/>
      <c r="D159" s="193"/>
      <c r="E159" s="204"/>
      <c r="F159" s="204"/>
      <c r="G159" s="204"/>
      <c r="H159" s="204"/>
      <c r="I159" s="204"/>
      <c r="J159" s="204"/>
      <c r="K159" s="204"/>
      <c r="L159" s="193"/>
      <c r="M159" s="193"/>
      <c r="N159" s="193"/>
      <c r="O159" s="193"/>
      <c r="P159" s="193"/>
      <c r="Q159" s="193"/>
      <c r="R159" s="193"/>
      <c r="S159" s="193"/>
      <c r="T159" s="193"/>
      <c r="AB159" s="119"/>
    </row>
    <row r="160" spans="2:28" s="118" customFormat="1" x14ac:dyDescent="0.25">
      <c r="B160" s="193"/>
      <c r="C160" s="193"/>
      <c r="D160" s="193"/>
      <c r="E160" s="204"/>
      <c r="F160" s="204"/>
      <c r="G160" s="204"/>
      <c r="H160" s="204"/>
      <c r="I160" s="204"/>
      <c r="J160" s="204"/>
      <c r="K160" s="204"/>
      <c r="L160" s="193"/>
      <c r="M160" s="193"/>
      <c r="N160" s="193"/>
      <c r="O160" s="193"/>
      <c r="P160" s="193"/>
      <c r="Q160" s="193"/>
      <c r="R160" s="193"/>
      <c r="S160" s="193"/>
      <c r="T160" s="193"/>
      <c r="AB160" s="119"/>
    </row>
    <row r="161" spans="2:28" s="118" customFormat="1" x14ac:dyDescent="0.25">
      <c r="B161" s="193"/>
      <c r="C161" s="193"/>
      <c r="D161" s="193"/>
      <c r="E161" s="204"/>
      <c r="F161" s="204"/>
      <c r="G161" s="204"/>
      <c r="H161" s="204"/>
      <c r="I161" s="204"/>
      <c r="J161" s="204"/>
      <c r="K161" s="204"/>
      <c r="L161" s="193"/>
      <c r="M161" s="193"/>
      <c r="N161" s="193"/>
      <c r="O161" s="193"/>
      <c r="P161" s="193"/>
      <c r="Q161" s="193"/>
      <c r="R161" s="193"/>
      <c r="S161" s="193"/>
      <c r="T161" s="193"/>
      <c r="AB161" s="119"/>
    </row>
    <row r="162" spans="2:28" s="118" customFormat="1" x14ac:dyDescent="0.25">
      <c r="B162" s="193"/>
      <c r="C162" s="193"/>
      <c r="D162" s="193"/>
      <c r="E162" s="204"/>
      <c r="F162" s="204"/>
      <c r="G162" s="204"/>
      <c r="H162" s="204"/>
      <c r="I162" s="204"/>
      <c r="J162" s="204"/>
      <c r="K162" s="204"/>
      <c r="L162" s="193"/>
      <c r="M162" s="193"/>
      <c r="N162" s="193"/>
      <c r="O162" s="193"/>
      <c r="P162" s="193"/>
      <c r="Q162" s="193"/>
      <c r="R162" s="193"/>
      <c r="S162" s="193"/>
      <c r="T162" s="193"/>
      <c r="AB162" s="119"/>
    </row>
    <row r="163" spans="2:28" s="118" customFormat="1" x14ac:dyDescent="0.25">
      <c r="B163" s="193"/>
      <c r="C163" s="193"/>
      <c r="D163" s="193"/>
      <c r="E163" s="204"/>
      <c r="F163" s="204"/>
      <c r="G163" s="204"/>
      <c r="H163" s="204"/>
      <c r="I163" s="204"/>
      <c r="J163" s="204"/>
      <c r="K163" s="204"/>
      <c r="L163" s="193"/>
      <c r="M163" s="193"/>
      <c r="N163" s="193"/>
      <c r="O163" s="193"/>
      <c r="P163" s="193"/>
      <c r="Q163" s="193"/>
      <c r="R163" s="193"/>
      <c r="S163" s="193"/>
      <c r="T163" s="193"/>
      <c r="AB163" s="119"/>
    </row>
    <row r="164" spans="2:28" s="118" customFormat="1" x14ac:dyDescent="0.25">
      <c r="B164" s="193"/>
      <c r="C164" s="193"/>
      <c r="D164" s="193"/>
      <c r="E164" s="204"/>
      <c r="F164" s="204"/>
      <c r="G164" s="204"/>
      <c r="H164" s="204"/>
      <c r="I164" s="204"/>
      <c r="J164" s="204"/>
      <c r="K164" s="204"/>
      <c r="L164" s="193"/>
      <c r="M164" s="193"/>
      <c r="N164" s="193"/>
      <c r="O164" s="193"/>
      <c r="P164" s="193"/>
      <c r="Q164" s="193"/>
      <c r="R164" s="193"/>
      <c r="S164" s="193"/>
      <c r="T164" s="193"/>
      <c r="AB164" s="119"/>
    </row>
    <row r="165" spans="2:28" s="118" customFormat="1" x14ac:dyDescent="0.25">
      <c r="B165" s="193"/>
      <c r="C165" s="193"/>
      <c r="D165" s="193"/>
      <c r="E165" s="204"/>
      <c r="F165" s="204"/>
      <c r="G165" s="204"/>
      <c r="H165" s="204"/>
      <c r="I165" s="204"/>
      <c r="J165" s="204"/>
      <c r="K165" s="204"/>
      <c r="L165" s="193"/>
      <c r="M165" s="193"/>
      <c r="N165" s="193"/>
      <c r="O165" s="193"/>
      <c r="P165" s="193"/>
      <c r="Q165" s="193"/>
      <c r="R165" s="193"/>
      <c r="S165" s="193"/>
      <c r="T165" s="193"/>
      <c r="AB165" s="119"/>
    </row>
    <row r="166" spans="2:28" s="118" customFormat="1" x14ac:dyDescent="0.25">
      <c r="B166" s="193"/>
      <c r="C166" s="193"/>
      <c r="D166" s="193"/>
      <c r="E166" s="204"/>
      <c r="F166" s="204"/>
      <c r="G166" s="204"/>
      <c r="H166" s="204"/>
      <c r="I166" s="204"/>
      <c r="J166" s="204"/>
      <c r="K166" s="204"/>
      <c r="L166" s="193"/>
      <c r="M166" s="193"/>
      <c r="N166" s="193"/>
      <c r="O166" s="193"/>
      <c r="P166" s="193"/>
      <c r="Q166" s="193"/>
      <c r="R166" s="193"/>
      <c r="S166" s="193"/>
      <c r="T166" s="193"/>
      <c r="AB166" s="119"/>
    </row>
    <row r="167" spans="2:28" s="118" customFormat="1" x14ac:dyDescent="0.25">
      <c r="B167" s="193"/>
      <c r="C167" s="193"/>
      <c r="D167" s="193"/>
      <c r="E167" s="204"/>
      <c r="F167" s="204"/>
      <c r="G167" s="204"/>
      <c r="H167" s="204"/>
      <c r="I167" s="204"/>
      <c r="J167" s="204"/>
      <c r="K167" s="204"/>
      <c r="L167" s="193"/>
      <c r="M167" s="193"/>
      <c r="N167" s="193"/>
      <c r="O167" s="193"/>
      <c r="P167" s="193"/>
      <c r="Q167" s="193"/>
      <c r="R167" s="193"/>
      <c r="S167" s="193"/>
      <c r="T167" s="193"/>
      <c r="AB167" s="119"/>
    </row>
    <row r="168" spans="2:28" s="118" customFormat="1" x14ac:dyDescent="0.25">
      <c r="B168" s="193"/>
      <c r="C168" s="193"/>
      <c r="D168" s="193"/>
      <c r="E168" s="204"/>
      <c r="F168" s="204"/>
      <c r="G168" s="204"/>
      <c r="H168" s="204"/>
      <c r="I168" s="204"/>
      <c r="J168" s="204"/>
      <c r="K168" s="204"/>
      <c r="L168" s="193"/>
      <c r="M168" s="193"/>
      <c r="N168" s="193"/>
      <c r="O168" s="193"/>
      <c r="P168" s="193"/>
      <c r="Q168" s="193"/>
      <c r="R168" s="193"/>
      <c r="S168" s="193"/>
      <c r="T168" s="193"/>
      <c r="AB168" s="119"/>
    </row>
    <row r="169" spans="2:28" s="118" customFormat="1" x14ac:dyDescent="0.25">
      <c r="B169" s="193"/>
      <c r="C169" s="193"/>
      <c r="D169" s="193"/>
      <c r="E169" s="204"/>
      <c r="F169" s="204"/>
      <c r="G169" s="204"/>
      <c r="H169" s="204"/>
      <c r="I169" s="204"/>
      <c r="J169" s="204"/>
      <c r="K169" s="204"/>
      <c r="L169" s="193"/>
      <c r="M169" s="193"/>
      <c r="N169" s="193"/>
      <c r="O169" s="193"/>
      <c r="P169" s="193"/>
      <c r="Q169" s="193"/>
      <c r="R169" s="193"/>
      <c r="S169" s="193"/>
      <c r="T169" s="193"/>
      <c r="AB169" s="119"/>
    </row>
    <row r="170" spans="2:28" s="118" customFormat="1" x14ac:dyDescent="0.25">
      <c r="B170" s="193"/>
      <c r="C170" s="193"/>
      <c r="D170" s="193"/>
      <c r="E170" s="204"/>
      <c r="F170" s="204"/>
      <c r="G170" s="204"/>
      <c r="H170" s="204"/>
      <c r="I170" s="204"/>
      <c r="J170" s="204"/>
      <c r="K170" s="204"/>
      <c r="L170" s="193"/>
      <c r="M170" s="193"/>
      <c r="N170" s="193"/>
      <c r="O170" s="193"/>
      <c r="P170" s="193"/>
      <c r="Q170" s="193"/>
      <c r="R170" s="193"/>
      <c r="S170" s="193"/>
      <c r="T170" s="193"/>
      <c r="AB170" s="119"/>
    </row>
    <row r="171" spans="2:28" s="118" customFormat="1" x14ac:dyDescent="0.25">
      <c r="B171" s="193"/>
      <c r="C171" s="193"/>
      <c r="D171" s="193"/>
      <c r="E171" s="204"/>
      <c r="F171" s="204"/>
      <c r="G171" s="204"/>
      <c r="H171" s="204"/>
      <c r="I171" s="204"/>
      <c r="J171" s="204"/>
      <c r="K171" s="204"/>
      <c r="L171" s="193"/>
      <c r="M171" s="193"/>
      <c r="N171" s="193"/>
      <c r="O171" s="193"/>
      <c r="P171" s="193"/>
      <c r="Q171" s="193"/>
      <c r="R171" s="193"/>
      <c r="S171" s="193"/>
      <c r="T171" s="193"/>
      <c r="AB171" s="119"/>
    </row>
    <row r="172" spans="2:28" s="118" customFormat="1" x14ac:dyDescent="0.25">
      <c r="B172" s="193"/>
      <c r="C172" s="193"/>
      <c r="D172" s="193"/>
      <c r="E172" s="204"/>
      <c r="F172" s="204"/>
      <c r="G172" s="204"/>
      <c r="H172" s="204"/>
      <c r="I172" s="204"/>
      <c r="J172" s="204"/>
      <c r="K172" s="204"/>
      <c r="L172" s="193"/>
      <c r="M172" s="193"/>
      <c r="N172" s="193"/>
      <c r="O172" s="193"/>
      <c r="P172" s="193"/>
      <c r="Q172" s="193"/>
      <c r="R172" s="193"/>
      <c r="S172" s="193"/>
      <c r="T172" s="193"/>
      <c r="AB172" s="119"/>
    </row>
    <row r="173" spans="2:28" s="118" customFormat="1" x14ac:dyDescent="0.25">
      <c r="B173" s="193"/>
      <c r="C173" s="193"/>
      <c r="D173" s="193"/>
      <c r="E173" s="204"/>
      <c r="F173" s="204"/>
      <c r="G173" s="204"/>
      <c r="H173" s="204"/>
      <c r="I173" s="204"/>
      <c r="J173" s="204"/>
      <c r="K173" s="204"/>
      <c r="L173" s="193"/>
      <c r="M173" s="193"/>
      <c r="N173" s="193"/>
      <c r="O173" s="193"/>
      <c r="P173" s="193"/>
      <c r="Q173" s="193"/>
      <c r="R173" s="193"/>
      <c r="S173" s="193"/>
      <c r="T173" s="193"/>
      <c r="AB173" s="119"/>
    </row>
    <row r="174" spans="2:28" s="118" customFormat="1" x14ac:dyDescent="0.25">
      <c r="B174" s="193"/>
      <c r="C174" s="193"/>
      <c r="D174" s="193"/>
      <c r="E174" s="204"/>
      <c r="F174" s="204"/>
      <c r="G174" s="204"/>
      <c r="H174" s="204"/>
      <c r="I174" s="204"/>
      <c r="J174" s="204"/>
      <c r="K174" s="204"/>
      <c r="L174" s="193"/>
      <c r="M174" s="193"/>
      <c r="N174" s="193"/>
      <c r="O174" s="193"/>
      <c r="P174" s="193"/>
      <c r="Q174" s="193"/>
      <c r="R174" s="193"/>
      <c r="S174" s="193"/>
      <c r="T174" s="193"/>
      <c r="AB174" s="119"/>
    </row>
    <row r="175" spans="2:28" s="118" customFormat="1" x14ac:dyDescent="0.25">
      <c r="B175" s="193"/>
      <c r="C175" s="193"/>
      <c r="D175" s="193"/>
      <c r="E175" s="204"/>
      <c r="F175" s="204"/>
      <c r="G175" s="204"/>
      <c r="H175" s="204"/>
      <c r="I175" s="204"/>
      <c r="J175" s="204"/>
      <c r="K175" s="204"/>
      <c r="L175" s="193"/>
      <c r="M175" s="193"/>
      <c r="N175" s="193"/>
      <c r="O175" s="193"/>
      <c r="P175" s="193"/>
      <c r="Q175" s="193"/>
      <c r="R175" s="193"/>
      <c r="S175" s="193"/>
      <c r="T175" s="193"/>
      <c r="AB175" s="119"/>
    </row>
    <row r="176" spans="2:28" s="118" customFormat="1" x14ac:dyDescent="0.25">
      <c r="B176" s="193"/>
      <c r="C176" s="193"/>
      <c r="D176" s="193"/>
      <c r="E176" s="204"/>
      <c r="F176" s="204"/>
      <c r="G176" s="204"/>
      <c r="H176" s="204"/>
      <c r="I176" s="204"/>
      <c r="J176" s="204"/>
      <c r="K176" s="204"/>
      <c r="L176" s="193"/>
      <c r="M176" s="193"/>
      <c r="N176" s="193"/>
      <c r="O176" s="193"/>
      <c r="P176" s="193"/>
      <c r="Q176" s="193"/>
      <c r="R176" s="193"/>
      <c r="S176" s="193"/>
      <c r="T176" s="193"/>
      <c r="AB176" s="119"/>
    </row>
    <row r="177" spans="2:28" s="118" customFormat="1" x14ac:dyDescent="0.25">
      <c r="B177" s="193"/>
      <c r="C177" s="193"/>
      <c r="D177" s="193"/>
      <c r="E177" s="204"/>
      <c r="F177" s="204"/>
      <c r="G177" s="204"/>
      <c r="H177" s="204"/>
      <c r="I177" s="204"/>
      <c r="J177" s="204"/>
      <c r="K177" s="204"/>
      <c r="L177" s="193"/>
      <c r="M177" s="193"/>
      <c r="N177" s="193"/>
      <c r="O177" s="193"/>
      <c r="P177" s="193"/>
      <c r="Q177" s="193"/>
      <c r="R177" s="193"/>
      <c r="S177" s="193"/>
      <c r="T177" s="193"/>
      <c r="AB177" s="119"/>
    </row>
    <row r="178" spans="2:28" s="118" customFormat="1" x14ac:dyDescent="0.25">
      <c r="B178" s="193"/>
      <c r="C178" s="193"/>
      <c r="D178" s="193"/>
      <c r="E178" s="204"/>
      <c r="F178" s="204"/>
      <c r="G178" s="204"/>
      <c r="H178" s="204"/>
      <c r="I178" s="204"/>
      <c r="J178" s="204"/>
      <c r="K178" s="204"/>
      <c r="L178" s="193"/>
      <c r="M178" s="193"/>
      <c r="N178" s="193"/>
      <c r="O178" s="193"/>
      <c r="P178" s="193"/>
      <c r="Q178" s="193"/>
      <c r="R178" s="193"/>
      <c r="S178" s="193"/>
      <c r="T178" s="193"/>
      <c r="AB178" s="119"/>
    </row>
    <row r="179" spans="2:28" s="118" customFormat="1" x14ac:dyDescent="0.25">
      <c r="B179" s="193"/>
      <c r="C179" s="193"/>
      <c r="D179" s="193"/>
      <c r="E179" s="204"/>
      <c r="F179" s="204"/>
      <c r="G179" s="204"/>
      <c r="H179" s="204"/>
      <c r="I179" s="204"/>
      <c r="J179" s="204"/>
      <c r="K179" s="204"/>
      <c r="L179" s="193"/>
      <c r="M179" s="193"/>
      <c r="N179" s="193"/>
      <c r="O179" s="193"/>
      <c r="P179" s="193"/>
      <c r="Q179" s="193"/>
      <c r="R179" s="193"/>
      <c r="S179" s="193"/>
      <c r="T179" s="193"/>
      <c r="AB179" s="119"/>
    </row>
    <row r="180" spans="2:28" s="118" customFormat="1" x14ac:dyDescent="0.25">
      <c r="B180" s="193"/>
      <c r="C180" s="193"/>
      <c r="D180" s="193"/>
      <c r="E180" s="204"/>
      <c r="F180" s="204"/>
      <c r="G180" s="204"/>
      <c r="H180" s="204"/>
      <c r="I180" s="204"/>
      <c r="J180" s="204"/>
      <c r="K180" s="204"/>
      <c r="L180" s="193"/>
      <c r="M180" s="193"/>
      <c r="N180" s="193"/>
      <c r="O180" s="193"/>
      <c r="P180" s="193"/>
      <c r="Q180" s="193"/>
      <c r="R180" s="193"/>
      <c r="S180" s="193"/>
      <c r="T180" s="193"/>
      <c r="AB180" s="119"/>
    </row>
    <row r="181" spans="2:28" s="118" customFormat="1" x14ac:dyDescent="0.25">
      <c r="B181" s="193"/>
      <c r="C181" s="193"/>
      <c r="D181" s="193"/>
      <c r="E181" s="204"/>
      <c r="F181" s="204"/>
      <c r="G181" s="204"/>
      <c r="H181" s="204"/>
      <c r="I181" s="204"/>
      <c r="J181" s="204"/>
      <c r="K181" s="204"/>
      <c r="L181" s="193"/>
      <c r="M181" s="193"/>
      <c r="N181" s="193"/>
      <c r="O181" s="193"/>
      <c r="P181" s="193"/>
      <c r="Q181" s="193"/>
      <c r="R181" s="193"/>
      <c r="S181" s="193"/>
      <c r="T181" s="193"/>
      <c r="AB181" s="119"/>
    </row>
    <row r="182" spans="2:28" s="118" customFormat="1" x14ac:dyDescent="0.25">
      <c r="B182" s="193"/>
      <c r="C182" s="193"/>
      <c r="D182" s="193"/>
      <c r="E182" s="204"/>
      <c r="F182" s="204"/>
      <c r="G182" s="204"/>
      <c r="H182" s="204"/>
      <c r="I182" s="204"/>
      <c r="J182" s="204"/>
      <c r="K182" s="204"/>
      <c r="L182" s="193"/>
      <c r="M182" s="193"/>
      <c r="N182" s="193"/>
      <c r="O182" s="193"/>
      <c r="P182" s="193"/>
      <c r="Q182" s="193"/>
      <c r="R182" s="193"/>
      <c r="S182" s="193"/>
      <c r="T182" s="193"/>
      <c r="AB182" s="119"/>
    </row>
    <row r="183" spans="2:28" s="118" customFormat="1" x14ac:dyDescent="0.25">
      <c r="B183" s="193"/>
      <c r="C183" s="193"/>
      <c r="D183" s="193"/>
      <c r="E183" s="204"/>
      <c r="F183" s="204"/>
      <c r="G183" s="204"/>
      <c r="H183" s="204"/>
      <c r="I183" s="204"/>
      <c r="J183" s="204"/>
      <c r="K183" s="204"/>
      <c r="L183" s="193"/>
      <c r="M183" s="193"/>
      <c r="N183" s="193"/>
      <c r="O183" s="193"/>
      <c r="P183" s="193"/>
      <c r="Q183" s="193"/>
      <c r="R183" s="193"/>
      <c r="S183" s="193"/>
      <c r="T183" s="193"/>
      <c r="AB183" s="119"/>
    </row>
    <row r="184" spans="2:28" s="118" customFormat="1" x14ac:dyDescent="0.25">
      <c r="B184" s="193"/>
      <c r="C184" s="193"/>
      <c r="D184" s="193"/>
      <c r="E184" s="204"/>
      <c r="F184" s="204"/>
      <c r="G184" s="204"/>
      <c r="H184" s="204"/>
      <c r="I184" s="204"/>
      <c r="J184" s="204"/>
      <c r="K184" s="204"/>
      <c r="L184" s="193"/>
      <c r="M184" s="193"/>
      <c r="N184" s="193"/>
      <c r="O184" s="193"/>
      <c r="P184" s="193"/>
      <c r="Q184" s="193"/>
      <c r="R184" s="193"/>
      <c r="S184" s="193"/>
      <c r="T184" s="193"/>
      <c r="AB184" s="119"/>
    </row>
    <row r="185" spans="2:28" s="118" customFormat="1" x14ac:dyDescent="0.25">
      <c r="B185" s="193"/>
      <c r="C185" s="193"/>
      <c r="D185" s="193"/>
      <c r="E185" s="204"/>
      <c r="F185" s="204"/>
      <c r="G185" s="204"/>
      <c r="H185" s="204"/>
      <c r="I185" s="204"/>
      <c r="J185" s="204"/>
      <c r="K185" s="204"/>
      <c r="L185" s="193"/>
      <c r="M185" s="193"/>
      <c r="N185" s="193"/>
      <c r="O185" s="193"/>
      <c r="P185" s="193"/>
      <c r="Q185" s="193"/>
      <c r="R185" s="193"/>
      <c r="S185" s="193"/>
      <c r="T185" s="193"/>
      <c r="AB185" s="119"/>
    </row>
    <row r="186" spans="2:28" s="118" customFormat="1" x14ac:dyDescent="0.25">
      <c r="B186" s="193"/>
      <c r="C186" s="193"/>
      <c r="D186" s="193"/>
      <c r="E186" s="204"/>
      <c r="F186" s="204"/>
      <c r="G186" s="204"/>
      <c r="H186" s="204"/>
      <c r="I186" s="204"/>
      <c r="J186" s="204"/>
      <c r="K186" s="204"/>
      <c r="L186" s="193"/>
      <c r="M186" s="193"/>
      <c r="N186" s="193"/>
      <c r="O186" s="193"/>
      <c r="P186" s="193"/>
      <c r="Q186" s="193"/>
      <c r="R186" s="193"/>
      <c r="S186" s="193"/>
      <c r="T186" s="193"/>
      <c r="AB186" s="119"/>
    </row>
    <row r="187" spans="2:28" s="118" customFormat="1" x14ac:dyDescent="0.25">
      <c r="B187" s="193"/>
      <c r="C187" s="193"/>
      <c r="D187" s="193"/>
      <c r="E187" s="204"/>
      <c r="F187" s="204"/>
      <c r="G187" s="204"/>
      <c r="H187" s="204"/>
      <c r="I187" s="204"/>
      <c r="J187" s="204"/>
      <c r="K187" s="204"/>
      <c r="L187" s="193"/>
      <c r="M187" s="193"/>
      <c r="N187" s="193"/>
      <c r="O187" s="193"/>
      <c r="P187" s="193"/>
      <c r="Q187" s="193"/>
      <c r="R187" s="193"/>
      <c r="S187" s="193"/>
      <c r="T187" s="193"/>
      <c r="AB187" s="119"/>
    </row>
    <row r="188" spans="2:28" s="118" customFormat="1" x14ac:dyDescent="0.25">
      <c r="B188" s="193"/>
      <c r="C188" s="193"/>
      <c r="D188" s="193"/>
      <c r="E188" s="204"/>
      <c r="F188" s="204"/>
      <c r="G188" s="204"/>
      <c r="H188" s="204"/>
      <c r="I188" s="204"/>
      <c r="J188" s="204"/>
      <c r="K188" s="204"/>
      <c r="L188" s="193"/>
      <c r="M188" s="193"/>
      <c r="N188" s="193"/>
      <c r="O188" s="193"/>
      <c r="P188" s="193"/>
      <c r="Q188" s="193"/>
      <c r="R188" s="193"/>
      <c r="S188" s="193"/>
      <c r="T188" s="193"/>
      <c r="AB188" s="119"/>
    </row>
    <row r="189" spans="2:28" s="118" customFormat="1" x14ac:dyDescent="0.25">
      <c r="B189" s="193"/>
      <c r="C189" s="193"/>
      <c r="D189" s="193"/>
      <c r="E189" s="204"/>
      <c r="F189" s="204"/>
      <c r="G189" s="204"/>
      <c r="H189" s="204"/>
      <c r="I189" s="204"/>
      <c r="J189" s="204"/>
      <c r="K189" s="204"/>
      <c r="L189" s="193"/>
      <c r="M189" s="193"/>
      <c r="N189" s="193"/>
      <c r="O189" s="193"/>
      <c r="P189" s="193"/>
      <c r="Q189" s="193"/>
      <c r="R189" s="193"/>
      <c r="S189" s="193"/>
      <c r="T189" s="193"/>
      <c r="AB189" s="119"/>
    </row>
    <row r="190" spans="2:28" s="118" customFormat="1" x14ac:dyDescent="0.25">
      <c r="B190" s="193"/>
      <c r="C190" s="193"/>
      <c r="D190" s="193"/>
      <c r="E190" s="204"/>
      <c r="F190" s="204"/>
      <c r="G190" s="204"/>
      <c r="H190" s="204"/>
      <c r="I190" s="204"/>
      <c r="J190" s="204"/>
      <c r="K190" s="204"/>
      <c r="L190" s="193"/>
      <c r="M190" s="193"/>
      <c r="N190" s="193"/>
      <c r="O190" s="193"/>
      <c r="P190" s="193"/>
      <c r="Q190" s="193"/>
      <c r="R190" s="193"/>
      <c r="S190" s="193"/>
      <c r="T190" s="193"/>
      <c r="AB190" s="119"/>
    </row>
    <row r="191" spans="2:28" s="118" customFormat="1" x14ac:dyDescent="0.25">
      <c r="B191" s="193"/>
      <c r="C191" s="193"/>
      <c r="D191" s="193"/>
      <c r="E191" s="204"/>
      <c r="F191" s="204"/>
      <c r="G191" s="204"/>
      <c r="H191" s="204"/>
      <c r="I191" s="204"/>
      <c r="J191" s="204"/>
      <c r="K191" s="204"/>
      <c r="L191" s="193"/>
      <c r="M191" s="193"/>
      <c r="N191" s="193"/>
      <c r="O191" s="193"/>
      <c r="P191" s="193"/>
      <c r="Q191" s="193"/>
      <c r="R191" s="193"/>
      <c r="S191" s="193"/>
      <c r="T191" s="193"/>
      <c r="AB191" s="119"/>
    </row>
    <row r="192" spans="2:28" s="118" customFormat="1" x14ac:dyDescent="0.25">
      <c r="B192" s="193"/>
      <c r="C192" s="193"/>
      <c r="D192" s="193"/>
      <c r="E192" s="204"/>
      <c r="F192" s="204"/>
      <c r="G192" s="204"/>
      <c r="H192" s="204"/>
      <c r="I192" s="204"/>
      <c r="J192" s="204"/>
      <c r="K192" s="204"/>
      <c r="L192" s="193"/>
      <c r="M192" s="193"/>
      <c r="N192" s="193"/>
      <c r="O192" s="193"/>
      <c r="P192" s="193"/>
      <c r="Q192" s="193"/>
      <c r="R192" s="193"/>
      <c r="S192" s="193"/>
      <c r="T192" s="193"/>
      <c r="AB192" s="119"/>
    </row>
    <row r="193" spans="2:28" s="118" customFormat="1" x14ac:dyDescent="0.25">
      <c r="B193" s="193"/>
      <c r="C193" s="193"/>
      <c r="D193" s="193"/>
      <c r="E193" s="204"/>
      <c r="F193" s="204"/>
      <c r="G193" s="204"/>
      <c r="H193" s="204"/>
      <c r="I193" s="204"/>
      <c r="J193" s="204"/>
      <c r="K193" s="204"/>
      <c r="L193" s="193"/>
      <c r="M193" s="193"/>
      <c r="N193" s="193"/>
      <c r="O193" s="193"/>
      <c r="P193" s="193"/>
      <c r="Q193" s="193"/>
      <c r="R193" s="193"/>
      <c r="S193" s="193"/>
      <c r="T193" s="193"/>
      <c r="AB193" s="119"/>
    </row>
    <row r="194" spans="2:28" s="118" customFormat="1" x14ac:dyDescent="0.25">
      <c r="B194" s="193"/>
      <c r="C194" s="193"/>
      <c r="D194" s="193"/>
      <c r="E194" s="204"/>
      <c r="F194" s="204"/>
      <c r="G194" s="204"/>
      <c r="H194" s="204"/>
      <c r="I194" s="204"/>
      <c r="J194" s="204"/>
      <c r="K194" s="204"/>
      <c r="L194" s="193"/>
      <c r="M194" s="193"/>
      <c r="N194" s="193"/>
      <c r="O194" s="193"/>
      <c r="P194" s="193"/>
      <c r="Q194" s="193"/>
      <c r="R194" s="193"/>
      <c r="S194" s="193"/>
      <c r="T194" s="193"/>
      <c r="AB194" s="119"/>
    </row>
    <row r="195" spans="2:28" s="118" customFormat="1" x14ac:dyDescent="0.25">
      <c r="B195" s="193"/>
      <c r="C195" s="193"/>
      <c r="D195" s="193"/>
      <c r="E195" s="204"/>
      <c r="F195" s="204"/>
      <c r="G195" s="204"/>
      <c r="H195" s="204"/>
      <c r="I195" s="204"/>
      <c r="J195" s="204"/>
      <c r="K195" s="204"/>
      <c r="L195" s="193"/>
      <c r="M195" s="193"/>
      <c r="N195" s="193"/>
      <c r="O195" s="193"/>
      <c r="P195" s="193"/>
      <c r="Q195" s="193"/>
      <c r="R195" s="193"/>
      <c r="S195" s="193"/>
      <c r="T195" s="193"/>
      <c r="AB195" s="119"/>
    </row>
    <row r="196" spans="2:28" s="118" customFormat="1" x14ac:dyDescent="0.25">
      <c r="B196" s="193"/>
      <c r="C196" s="193"/>
      <c r="D196" s="193"/>
      <c r="E196" s="204"/>
      <c r="F196" s="204"/>
      <c r="G196" s="204"/>
      <c r="H196" s="204"/>
      <c r="I196" s="204"/>
      <c r="J196" s="204"/>
      <c r="K196" s="204"/>
      <c r="L196" s="193"/>
      <c r="M196" s="193"/>
      <c r="N196" s="193"/>
      <c r="O196" s="193"/>
      <c r="P196" s="193"/>
      <c r="Q196" s="193"/>
      <c r="R196" s="193"/>
      <c r="S196" s="193"/>
      <c r="T196" s="193"/>
      <c r="AB196" s="119"/>
    </row>
    <row r="197" spans="2:28" s="118" customFormat="1" x14ac:dyDescent="0.25">
      <c r="B197" s="193"/>
      <c r="C197" s="193"/>
      <c r="D197" s="193"/>
      <c r="E197" s="204"/>
      <c r="F197" s="204"/>
      <c r="G197" s="204"/>
      <c r="H197" s="204"/>
      <c r="I197" s="204"/>
      <c r="J197" s="204"/>
      <c r="K197" s="204"/>
      <c r="L197" s="193"/>
      <c r="M197" s="193"/>
      <c r="N197" s="193"/>
      <c r="O197" s="193"/>
      <c r="P197" s="193"/>
      <c r="Q197" s="193"/>
      <c r="R197" s="193"/>
      <c r="S197" s="193"/>
      <c r="T197" s="193"/>
      <c r="AB197" s="119"/>
    </row>
    <row r="198" spans="2:28" s="118" customFormat="1" x14ac:dyDescent="0.25">
      <c r="B198" s="193"/>
      <c r="C198" s="193"/>
      <c r="D198" s="193"/>
      <c r="E198" s="204"/>
      <c r="F198" s="204"/>
      <c r="G198" s="204"/>
      <c r="H198" s="204"/>
      <c r="I198" s="204"/>
      <c r="J198" s="204"/>
      <c r="K198" s="204"/>
      <c r="L198" s="193"/>
      <c r="M198" s="193"/>
      <c r="N198" s="193"/>
      <c r="O198" s="193"/>
      <c r="P198" s="193"/>
      <c r="Q198" s="193"/>
      <c r="R198" s="193"/>
      <c r="S198" s="193"/>
      <c r="T198" s="193"/>
      <c r="AB198" s="119"/>
    </row>
    <row r="199" spans="2:28" s="118" customFormat="1" x14ac:dyDescent="0.25">
      <c r="B199" s="193"/>
      <c r="C199" s="193"/>
      <c r="D199" s="193"/>
      <c r="E199" s="204"/>
      <c r="F199" s="204"/>
      <c r="G199" s="204"/>
      <c r="H199" s="204"/>
      <c r="I199" s="204"/>
      <c r="J199" s="204"/>
      <c r="K199" s="204"/>
      <c r="L199" s="193"/>
      <c r="M199" s="193"/>
      <c r="N199" s="193"/>
      <c r="O199" s="193"/>
      <c r="P199" s="193"/>
      <c r="Q199" s="193"/>
      <c r="R199" s="193"/>
      <c r="S199" s="193"/>
      <c r="T199" s="193"/>
      <c r="AB199" s="119"/>
    </row>
    <row r="200" spans="2:28" s="118" customFormat="1" x14ac:dyDescent="0.25">
      <c r="B200" s="193"/>
      <c r="C200" s="193"/>
      <c r="D200" s="193"/>
      <c r="E200" s="204"/>
      <c r="F200" s="204"/>
      <c r="G200" s="204"/>
      <c r="H200" s="204"/>
      <c r="I200" s="204"/>
      <c r="J200" s="204"/>
      <c r="K200" s="204"/>
      <c r="L200" s="193"/>
      <c r="M200" s="193"/>
      <c r="N200" s="193"/>
      <c r="O200" s="193"/>
      <c r="P200" s="193"/>
      <c r="Q200" s="193"/>
      <c r="R200" s="193"/>
      <c r="S200" s="193"/>
      <c r="T200" s="193"/>
      <c r="AB200" s="119"/>
    </row>
    <row r="201" spans="2:28" s="118" customFormat="1" x14ac:dyDescent="0.25">
      <c r="B201" s="193"/>
      <c r="C201" s="193"/>
      <c r="D201" s="193"/>
      <c r="E201" s="204"/>
      <c r="F201" s="204"/>
      <c r="G201" s="204"/>
      <c r="H201" s="204"/>
      <c r="I201" s="204"/>
      <c r="J201" s="204"/>
      <c r="K201" s="204"/>
      <c r="L201" s="193"/>
      <c r="M201" s="193"/>
      <c r="N201" s="193"/>
      <c r="O201" s="193"/>
      <c r="P201" s="193"/>
      <c r="Q201" s="193"/>
      <c r="R201" s="193"/>
      <c r="S201" s="193"/>
      <c r="T201" s="193"/>
      <c r="AB201" s="119"/>
    </row>
    <row r="202" spans="2:28" s="118" customFormat="1" x14ac:dyDescent="0.25">
      <c r="B202" s="193"/>
      <c r="C202" s="193"/>
      <c r="D202" s="193"/>
      <c r="E202" s="204"/>
      <c r="F202" s="204"/>
      <c r="G202" s="204"/>
      <c r="H202" s="204"/>
      <c r="I202" s="204"/>
      <c r="J202" s="204"/>
      <c r="K202" s="204"/>
      <c r="L202" s="193"/>
      <c r="M202" s="193"/>
      <c r="N202" s="193"/>
      <c r="O202" s="193"/>
      <c r="P202" s="193"/>
      <c r="Q202" s="193"/>
      <c r="R202" s="193"/>
      <c r="S202" s="193"/>
      <c r="T202" s="193"/>
      <c r="AB202" s="119"/>
    </row>
    <row r="203" spans="2:28" s="118" customFormat="1" x14ac:dyDescent="0.25">
      <c r="B203" s="193"/>
      <c r="C203" s="193"/>
      <c r="D203" s="193"/>
      <c r="E203" s="204"/>
      <c r="F203" s="204"/>
      <c r="G203" s="204"/>
      <c r="H203" s="204"/>
      <c r="I203" s="204"/>
      <c r="J203" s="204"/>
      <c r="K203" s="204"/>
      <c r="L203" s="193"/>
      <c r="M203" s="193"/>
      <c r="N203" s="193"/>
      <c r="O203" s="193"/>
      <c r="P203" s="193"/>
      <c r="Q203" s="193"/>
      <c r="R203" s="193"/>
      <c r="S203" s="193"/>
      <c r="T203" s="193"/>
      <c r="AB203" s="119"/>
    </row>
    <row r="204" spans="2:28" s="118" customFormat="1" x14ac:dyDescent="0.25">
      <c r="B204" s="193"/>
      <c r="C204" s="193"/>
      <c r="D204" s="193"/>
      <c r="E204" s="204"/>
      <c r="F204" s="204"/>
      <c r="G204" s="204"/>
      <c r="H204" s="204"/>
      <c r="I204" s="204"/>
      <c r="J204" s="204"/>
      <c r="K204" s="204"/>
      <c r="L204" s="193"/>
      <c r="M204" s="193"/>
      <c r="N204" s="193"/>
      <c r="O204" s="193"/>
      <c r="P204" s="193"/>
      <c r="Q204" s="193"/>
      <c r="R204" s="193"/>
      <c r="S204" s="193"/>
      <c r="T204" s="193"/>
      <c r="AB204" s="119"/>
    </row>
    <row r="205" spans="2:28" s="118" customFormat="1" x14ac:dyDescent="0.25">
      <c r="B205" s="193"/>
      <c r="C205" s="193"/>
      <c r="D205" s="193"/>
      <c r="E205" s="204"/>
      <c r="F205" s="204"/>
      <c r="G205" s="204"/>
      <c r="H205" s="204"/>
      <c r="I205" s="204"/>
      <c r="J205" s="204"/>
      <c r="K205" s="204"/>
      <c r="L205" s="193"/>
      <c r="M205" s="193"/>
      <c r="N205" s="193"/>
      <c r="O205" s="193"/>
      <c r="P205" s="193"/>
      <c r="Q205" s="193"/>
      <c r="R205" s="193"/>
      <c r="S205" s="193"/>
      <c r="T205" s="193"/>
      <c r="AB205" s="119"/>
    </row>
    <row r="206" spans="2:28" s="118" customFormat="1" x14ac:dyDescent="0.25">
      <c r="B206" s="193"/>
      <c r="C206" s="193"/>
      <c r="D206" s="193"/>
      <c r="E206" s="204"/>
      <c r="F206" s="204"/>
      <c r="G206" s="204"/>
      <c r="H206" s="204"/>
      <c r="I206" s="204"/>
      <c r="J206" s="204"/>
      <c r="K206" s="204"/>
      <c r="L206" s="193"/>
      <c r="M206" s="193"/>
      <c r="N206" s="193"/>
      <c r="O206" s="193"/>
      <c r="P206" s="193"/>
      <c r="Q206" s="193"/>
      <c r="R206" s="193"/>
      <c r="S206" s="193"/>
      <c r="T206" s="193"/>
      <c r="AB206" s="119"/>
    </row>
    <row r="207" spans="2:28" s="118" customFormat="1" x14ac:dyDescent="0.25">
      <c r="B207" s="193"/>
      <c r="C207" s="193"/>
      <c r="D207" s="193"/>
      <c r="E207" s="204"/>
      <c r="F207" s="204"/>
      <c r="G207" s="204"/>
      <c r="H207" s="204"/>
      <c r="I207" s="204"/>
      <c r="J207" s="204"/>
      <c r="K207" s="204"/>
      <c r="L207" s="193"/>
      <c r="M207" s="193"/>
      <c r="N207" s="193"/>
      <c r="O207" s="193"/>
      <c r="P207" s="193"/>
      <c r="Q207" s="193"/>
      <c r="R207" s="193"/>
      <c r="S207" s="193"/>
      <c r="T207" s="193"/>
      <c r="AB207" s="119"/>
    </row>
    <row r="208" spans="2:28" s="118" customFormat="1" x14ac:dyDescent="0.25">
      <c r="B208" s="193"/>
      <c r="C208" s="193"/>
      <c r="D208" s="193"/>
      <c r="E208" s="204"/>
      <c r="F208" s="204"/>
      <c r="G208" s="204"/>
      <c r="H208" s="204"/>
      <c r="I208" s="204"/>
      <c r="J208" s="204"/>
      <c r="K208" s="204"/>
      <c r="L208" s="193"/>
      <c r="M208" s="193"/>
      <c r="N208" s="193"/>
      <c r="O208" s="193"/>
      <c r="P208" s="193"/>
      <c r="Q208" s="193"/>
      <c r="R208" s="193"/>
      <c r="S208" s="193"/>
      <c r="T208" s="193"/>
      <c r="AB208" s="119"/>
    </row>
    <row r="209" spans="2:29" s="118" customFormat="1" x14ac:dyDescent="0.25">
      <c r="B209" s="193"/>
      <c r="C209" s="193"/>
      <c r="D209" s="193"/>
      <c r="E209" s="204"/>
      <c r="F209" s="204"/>
      <c r="G209" s="204"/>
      <c r="H209" s="204"/>
      <c r="I209" s="204"/>
      <c r="J209" s="204"/>
      <c r="K209" s="204"/>
      <c r="L209" s="193"/>
      <c r="M209" s="193"/>
      <c r="N209" s="193"/>
      <c r="O209" s="193"/>
      <c r="P209" s="193"/>
      <c r="Q209" s="193"/>
      <c r="R209" s="193"/>
      <c r="S209" s="193"/>
      <c r="T209" s="193"/>
      <c r="AB209" s="119"/>
    </row>
    <row r="210" spans="2:29" s="118" customFormat="1" x14ac:dyDescent="0.25">
      <c r="B210" s="193"/>
      <c r="C210" s="193"/>
      <c r="D210" s="193"/>
      <c r="E210" s="204"/>
      <c r="F210" s="204"/>
      <c r="G210" s="204"/>
      <c r="H210" s="204"/>
      <c r="I210" s="204"/>
      <c r="J210" s="204"/>
      <c r="K210" s="204"/>
      <c r="L210" s="193"/>
      <c r="M210" s="193"/>
      <c r="N210" s="193"/>
      <c r="O210" s="193"/>
      <c r="P210" s="193"/>
      <c r="Q210" s="193"/>
      <c r="R210" s="193"/>
      <c r="S210" s="193"/>
      <c r="T210" s="193"/>
      <c r="AB210" s="119"/>
    </row>
    <row r="211" spans="2:29" s="118" customFormat="1" x14ac:dyDescent="0.25">
      <c r="B211" s="193"/>
      <c r="C211" s="193"/>
      <c r="D211" s="193"/>
      <c r="E211" s="204"/>
      <c r="F211" s="204"/>
      <c r="G211" s="204"/>
      <c r="H211" s="204"/>
      <c r="I211" s="204"/>
      <c r="J211" s="204"/>
      <c r="K211" s="204"/>
      <c r="L211" s="193"/>
      <c r="M211" s="193"/>
      <c r="N211" s="193"/>
      <c r="O211" s="193"/>
      <c r="P211" s="193"/>
      <c r="Q211" s="193"/>
      <c r="R211" s="193"/>
      <c r="S211" s="193"/>
      <c r="T211" s="193"/>
      <c r="AB211" s="119"/>
    </row>
    <row r="212" spans="2:29" s="118" customFormat="1" x14ac:dyDescent="0.25">
      <c r="B212" s="193"/>
      <c r="C212" s="193"/>
      <c r="D212" s="193"/>
      <c r="E212" s="204"/>
      <c r="F212" s="204"/>
      <c r="G212" s="204"/>
      <c r="H212" s="204"/>
      <c r="I212" s="204"/>
      <c r="J212" s="204"/>
      <c r="K212" s="204"/>
      <c r="L212" s="193"/>
      <c r="M212" s="193"/>
      <c r="N212" s="193"/>
      <c r="O212" s="193"/>
      <c r="P212" s="193"/>
      <c r="Q212" s="193"/>
      <c r="R212" s="193"/>
      <c r="S212" s="193"/>
      <c r="T212" s="193"/>
      <c r="AB212" s="119"/>
    </row>
    <row r="213" spans="2:29" s="118" customFormat="1" x14ac:dyDescent="0.25">
      <c r="B213" s="193"/>
      <c r="C213" s="193"/>
      <c r="D213" s="193"/>
      <c r="E213" s="204"/>
      <c r="F213" s="204"/>
      <c r="G213" s="204"/>
      <c r="H213" s="204"/>
      <c r="I213" s="204"/>
      <c r="J213" s="204"/>
      <c r="K213" s="204"/>
      <c r="L213" s="193"/>
      <c r="M213" s="193"/>
      <c r="N213" s="193"/>
      <c r="O213" s="193"/>
      <c r="P213" s="193"/>
      <c r="Q213" s="193"/>
      <c r="R213" s="193"/>
      <c r="S213" s="193"/>
      <c r="T213" s="193"/>
      <c r="AB213" s="119"/>
    </row>
    <row r="214" spans="2:29" s="118" customFormat="1" x14ac:dyDescent="0.25">
      <c r="B214" s="193"/>
      <c r="C214" s="193"/>
      <c r="D214" s="193"/>
      <c r="E214" s="204"/>
      <c r="F214" s="204"/>
      <c r="G214" s="204"/>
      <c r="H214" s="204"/>
      <c r="I214" s="204"/>
      <c r="J214" s="204"/>
      <c r="K214" s="204"/>
      <c r="L214" s="193"/>
      <c r="M214" s="193"/>
      <c r="N214" s="193"/>
      <c r="O214" s="193"/>
      <c r="P214" s="193"/>
      <c r="Q214" s="193"/>
      <c r="R214" s="193"/>
      <c r="S214" s="193"/>
      <c r="T214" s="193"/>
      <c r="AB214" s="119"/>
    </row>
    <row r="215" spans="2:29" s="118" customFormat="1" x14ac:dyDescent="0.25">
      <c r="B215" s="193"/>
      <c r="C215" s="193"/>
      <c r="D215" s="193"/>
      <c r="E215" s="204"/>
      <c r="F215" s="204"/>
      <c r="G215" s="204"/>
      <c r="H215" s="204"/>
      <c r="I215" s="204"/>
      <c r="J215" s="204"/>
      <c r="K215" s="204"/>
      <c r="L215" s="193"/>
      <c r="M215" s="193"/>
      <c r="N215" s="193"/>
      <c r="O215" s="193"/>
      <c r="P215" s="193"/>
      <c r="Q215" s="193"/>
      <c r="R215" s="193"/>
      <c r="S215" s="193"/>
      <c r="T215" s="193"/>
      <c r="AB215" s="119"/>
    </row>
    <row r="216" spans="2:29" s="118" customFormat="1" x14ac:dyDescent="0.25">
      <c r="B216" s="193"/>
      <c r="C216" s="193"/>
      <c r="D216" s="193"/>
      <c r="E216" s="204"/>
      <c r="F216" s="204"/>
      <c r="G216" s="204"/>
      <c r="H216" s="204"/>
      <c r="I216" s="204"/>
      <c r="J216" s="204"/>
      <c r="K216" s="204"/>
      <c r="L216" s="193"/>
      <c r="M216" s="193"/>
      <c r="N216" s="193"/>
      <c r="O216" s="193"/>
      <c r="P216" s="193"/>
      <c r="Q216" s="193"/>
      <c r="R216" s="193"/>
      <c r="S216" s="193"/>
      <c r="T216" s="193"/>
      <c r="AB216" s="119"/>
    </row>
    <row r="217" spans="2:29" s="118" customFormat="1" x14ac:dyDescent="0.25">
      <c r="B217" s="193"/>
      <c r="C217" s="193"/>
      <c r="D217" s="193"/>
      <c r="E217" s="204"/>
      <c r="F217" s="204"/>
      <c r="G217" s="204"/>
      <c r="H217" s="204"/>
      <c r="I217" s="204"/>
      <c r="J217" s="204"/>
      <c r="K217" s="204"/>
      <c r="L217" s="193"/>
      <c r="M217" s="193"/>
      <c r="N217" s="193"/>
      <c r="O217" s="193"/>
      <c r="P217" s="193"/>
      <c r="Q217" s="193"/>
      <c r="R217" s="193"/>
      <c r="S217" s="193"/>
      <c r="T217" s="193"/>
      <c r="U217" s="204"/>
      <c r="AC217" s="119"/>
    </row>
    <row r="218" spans="2:29" s="118" customFormat="1" x14ac:dyDescent="0.25">
      <c r="B218" s="193"/>
      <c r="C218" s="193"/>
      <c r="D218" s="193"/>
      <c r="E218" s="204"/>
      <c r="F218" s="204"/>
      <c r="G218" s="204"/>
      <c r="H218" s="204"/>
      <c r="I218" s="204"/>
      <c r="J218" s="204"/>
      <c r="K218" s="204"/>
      <c r="L218" s="193"/>
      <c r="M218" s="193"/>
      <c r="N218" s="193"/>
      <c r="O218" s="193"/>
      <c r="P218" s="193"/>
      <c r="Q218" s="193"/>
      <c r="R218" s="193"/>
      <c r="S218" s="193"/>
      <c r="T218" s="193"/>
      <c r="U218" s="204"/>
      <c r="AC218" s="119"/>
    </row>
    <row r="219" spans="2:29" s="118" customFormat="1" x14ac:dyDescent="0.25">
      <c r="B219" s="193"/>
      <c r="C219" s="193"/>
      <c r="D219" s="193"/>
      <c r="E219" s="204"/>
      <c r="F219" s="204"/>
      <c r="G219" s="204"/>
      <c r="H219" s="204"/>
      <c r="I219" s="204"/>
      <c r="J219" s="204"/>
      <c r="K219" s="204"/>
      <c r="L219" s="193"/>
      <c r="M219" s="193"/>
      <c r="N219" s="193"/>
      <c r="O219" s="193"/>
      <c r="P219" s="193"/>
      <c r="Q219" s="193"/>
      <c r="R219" s="193"/>
      <c r="S219" s="193"/>
      <c r="T219" s="193"/>
      <c r="U219" s="204"/>
      <c r="AC219" s="119"/>
    </row>
    <row r="220" spans="2:29" s="118" customFormat="1" x14ac:dyDescent="0.25">
      <c r="B220" s="193"/>
      <c r="C220" s="193"/>
      <c r="D220" s="193"/>
      <c r="E220" s="204"/>
      <c r="F220" s="204"/>
      <c r="G220" s="204"/>
      <c r="H220" s="204"/>
      <c r="I220" s="204"/>
      <c r="J220" s="204"/>
      <c r="K220" s="204"/>
      <c r="L220" s="193"/>
      <c r="M220" s="193"/>
      <c r="N220" s="193"/>
      <c r="O220" s="193"/>
      <c r="P220" s="193"/>
      <c r="Q220" s="193"/>
      <c r="R220" s="193"/>
      <c r="S220" s="193"/>
      <c r="T220" s="193"/>
      <c r="U220" s="204"/>
      <c r="AC220" s="119"/>
    </row>
    <row r="221" spans="2:29" s="118" customFormat="1" x14ac:dyDescent="0.25">
      <c r="B221" s="193"/>
      <c r="C221" s="193"/>
      <c r="D221" s="193"/>
      <c r="E221" s="204"/>
      <c r="F221" s="204"/>
      <c r="G221" s="204"/>
      <c r="H221" s="204"/>
      <c r="I221" s="204"/>
      <c r="J221" s="204"/>
      <c r="K221" s="204"/>
      <c r="L221" s="193"/>
      <c r="M221" s="193"/>
      <c r="N221" s="193"/>
      <c r="O221" s="193"/>
      <c r="P221" s="193"/>
      <c r="Q221" s="193"/>
      <c r="R221" s="193"/>
      <c r="S221" s="193"/>
      <c r="T221" s="193"/>
      <c r="U221" s="204"/>
      <c r="AC221" s="119"/>
    </row>
    <row r="222" spans="2:29" s="118" customFormat="1" x14ac:dyDescent="0.25">
      <c r="B222" s="193"/>
      <c r="C222" s="193"/>
      <c r="D222" s="193"/>
      <c r="E222" s="204"/>
      <c r="F222" s="204"/>
      <c r="G222" s="204"/>
      <c r="H222" s="204"/>
      <c r="I222" s="204"/>
      <c r="J222" s="204"/>
      <c r="K222" s="204"/>
      <c r="L222" s="193"/>
      <c r="M222" s="193"/>
      <c r="N222" s="193"/>
      <c r="O222" s="193"/>
      <c r="P222" s="193"/>
      <c r="Q222" s="193"/>
      <c r="R222" s="193"/>
      <c r="S222" s="193"/>
      <c r="T222" s="193"/>
      <c r="U222" s="204"/>
      <c r="AC222" s="119"/>
    </row>
    <row r="223" spans="2:29" s="118" customFormat="1" x14ac:dyDescent="0.25">
      <c r="B223" s="193"/>
      <c r="C223" s="193"/>
      <c r="D223" s="193"/>
      <c r="E223" s="204"/>
      <c r="F223" s="204"/>
      <c r="G223" s="204"/>
      <c r="H223" s="204"/>
      <c r="I223" s="204"/>
      <c r="J223" s="204"/>
      <c r="K223" s="204"/>
      <c r="L223" s="193"/>
      <c r="M223" s="193"/>
      <c r="N223" s="193"/>
      <c r="O223" s="193"/>
      <c r="P223" s="193"/>
      <c r="Q223" s="193"/>
      <c r="R223" s="193"/>
      <c r="S223" s="193"/>
      <c r="T223" s="193"/>
      <c r="U223" s="204"/>
      <c r="AC223" s="119"/>
    </row>
    <row r="224" spans="2:29" s="118" customFormat="1" x14ac:dyDescent="0.25">
      <c r="B224" s="193"/>
      <c r="C224" s="193"/>
      <c r="D224" s="193"/>
      <c r="E224" s="204"/>
      <c r="F224" s="204"/>
      <c r="G224" s="204"/>
      <c r="H224" s="204"/>
      <c r="I224" s="204"/>
      <c r="J224" s="204"/>
      <c r="K224" s="204"/>
      <c r="L224" s="193"/>
      <c r="M224" s="193"/>
      <c r="N224" s="193"/>
      <c r="O224" s="193"/>
      <c r="P224" s="193"/>
      <c r="Q224" s="193"/>
      <c r="R224" s="193"/>
      <c r="S224" s="193"/>
      <c r="T224" s="193"/>
      <c r="U224" s="204"/>
      <c r="AC224" s="119"/>
    </row>
    <row r="225" spans="2:30" s="118" customFormat="1" x14ac:dyDescent="0.25">
      <c r="B225" s="193"/>
      <c r="C225" s="193"/>
      <c r="D225" s="193"/>
      <c r="E225" s="204"/>
      <c r="F225" s="204"/>
      <c r="G225" s="204"/>
      <c r="H225" s="204"/>
      <c r="I225" s="204"/>
      <c r="J225" s="204"/>
      <c r="K225" s="204"/>
      <c r="L225" s="193"/>
      <c r="M225" s="193"/>
      <c r="N225" s="193"/>
      <c r="O225" s="193"/>
      <c r="P225" s="193"/>
      <c r="Q225" s="193"/>
      <c r="R225" s="193"/>
      <c r="S225" s="193"/>
      <c r="T225" s="193"/>
      <c r="U225" s="204"/>
      <c r="AC225" s="119"/>
    </row>
    <row r="226" spans="2:30" s="118" customFormat="1" x14ac:dyDescent="0.25">
      <c r="B226" s="193"/>
      <c r="C226" s="193"/>
      <c r="D226" s="193"/>
      <c r="E226" s="204"/>
      <c r="F226" s="204"/>
      <c r="G226" s="204"/>
      <c r="H226" s="204"/>
      <c r="I226" s="204"/>
      <c r="J226" s="204"/>
      <c r="K226" s="204"/>
      <c r="L226" s="193"/>
      <c r="M226" s="193"/>
      <c r="N226" s="193"/>
      <c r="O226" s="193"/>
      <c r="P226" s="193"/>
      <c r="Q226" s="193"/>
      <c r="R226" s="193"/>
      <c r="S226" s="193"/>
      <c r="T226" s="193"/>
      <c r="U226" s="204"/>
      <c r="AC226" s="119"/>
    </row>
    <row r="227" spans="2:30" s="118" customFormat="1" x14ac:dyDescent="0.25">
      <c r="B227" s="193"/>
      <c r="C227" s="193"/>
      <c r="D227" s="193"/>
      <c r="E227" s="204"/>
      <c r="F227" s="204"/>
      <c r="G227" s="204"/>
      <c r="H227" s="204"/>
      <c r="I227" s="204"/>
      <c r="J227" s="204"/>
      <c r="K227" s="204"/>
      <c r="L227" s="193"/>
      <c r="M227" s="193"/>
      <c r="N227" s="193"/>
      <c r="O227" s="193"/>
      <c r="P227" s="193"/>
      <c r="Q227" s="193"/>
      <c r="R227" s="193"/>
      <c r="S227" s="193"/>
      <c r="T227" s="193"/>
      <c r="U227" s="204"/>
      <c r="AC227" s="119"/>
    </row>
    <row r="228" spans="2:30" s="118" customFormat="1" x14ac:dyDescent="0.25">
      <c r="B228" s="193"/>
      <c r="C228" s="193"/>
      <c r="D228" s="193"/>
      <c r="E228" s="204"/>
      <c r="F228" s="204"/>
      <c r="G228" s="204"/>
      <c r="H228" s="204"/>
      <c r="I228" s="204"/>
      <c r="J228" s="204"/>
      <c r="K228" s="204"/>
      <c r="L228" s="193"/>
      <c r="M228" s="193"/>
      <c r="N228" s="193"/>
      <c r="O228" s="193"/>
      <c r="P228" s="193"/>
      <c r="Q228" s="193"/>
      <c r="R228" s="193"/>
      <c r="S228" s="193"/>
      <c r="T228" s="193"/>
      <c r="U228" s="204"/>
      <c r="AC228" s="119"/>
    </row>
    <row r="229" spans="2:30" s="118" customFormat="1" x14ac:dyDescent="0.25">
      <c r="B229" s="193"/>
      <c r="C229" s="193"/>
      <c r="D229" s="193"/>
      <c r="E229" s="204"/>
      <c r="F229" s="204"/>
      <c r="G229" s="204"/>
      <c r="H229" s="204"/>
      <c r="I229" s="204"/>
      <c r="J229" s="204"/>
      <c r="K229" s="204"/>
      <c r="L229" s="193"/>
      <c r="M229" s="193"/>
      <c r="N229" s="193"/>
      <c r="O229" s="193"/>
      <c r="P229" s="193"/>
      <c r="Q229" s="193"/>
      <c r="R229" s="193"/>
      <c r="S229" s="193"/>
      <c r="T229" s="193"/>
      <c r="U229" s="204"/>
      <c r="AC229" s="119"/>
    </row>
    <row r="230" spans="2:30" s="118" customFormat="1" x14ac:dyDescent="0.25">
      <c r="B230" s="193"/>
      <c r="C230" s="193"/>
      <c r="D230" s="193"/>
      <c r="E230" s="204"/>
      <c r="F230" s="204"/>
      <c r="G230" s="204"/>
      <c r="H230" s="204"/>
      <c r="I230" s="204"/>
      <c r="J230" s="204"/>
      <c r="K230" s="204"/>
      <c r="L230" s="193"/>
      <c r="M230" s="193"/>
      <c r="N230" s="193"/>
      <c r="O230" s="193"/>
      <c r="P230" s="193"/>
      <c r="Q230" s="193"/>
      <c r="R230" s="193"/>
      <c r="S230" s="193"/>
      <c r="T230" s="193"/>
      <c r="U230" s="204"/>
      <c r="AC230" s="119"/>
    </row>
    <row r="231" spans="2:30" s="118" customFormat="1" x14ac:dyDescent="0.25">
      <c r="B231" s="193"/>
      <c r="C231" s="193"/>
      <c r="D231" s="193"/>
      <c r="E231" s="204"/>
      <c r="F231" s="204"/>
      <c r="G231" s="204"/>
      <c r="H231" s="204"/>
      <c r="I231" s="204"/>
      <c r="J231" s="204"/>
      <c r="K231" s="204"/>
      <c r="L231" s="193"/>
      <c r="M231" s="193"/>
      <c r="N231" s="193"/>
      <c r="O231" s="193"/>
      <c r="P231" s="193"/>
      <c r="Q231" s="193"/>
      <c r="R231" s="193"/>
      <c r="S231" s="193"/>
      <c r="T231" s="193"/>
      <c r="U231" s="204"/>
      <c r="AC231" s="119"/>
    </row>
    <row r="232" spans="2:30" s="118" customFormat="1" x14ac:dyDescent="0.25">
      <c r="B232" s="193"/>
      <c r="C232" s="193"/>
      <c r="D232" s="193"/>
      <c r="E232" s="204"/>
      <c r="F232" s="204"/>
      <c r="G232" s="204"/>
      <c r="H232" s="204"/>
      <c r="I232" s="204"/>
      <c r="J232" s="204"/>
      <c r="K232" s="204"/>
      <c r="L232" s="193"/>
      <c r="M232" s="193"/>
      <c r="N232" s="193"/>
      <c r="O232" s="193"/>
      <c r="P232" s="193"/>
      <c r="Q232" s="193"/>
      <c r="R232" s="193"/>
      <c r="S232" s="193"/>
      <c r="T232" s="193"/>
      <c r="U232" s="204"/>
      <c r="AC232" s="119"/>
    </row>
    <row r="233" spans="2:30" s="118" customFormat="1" x14ac:dyDescent="0.25">
      <c r="B233" s="193"/>
      <c r="C233" s="193"/>
      <c r="D233" s="193"/>
      <c r="E233" s="204"/>
      <c r="F233" s="204"/>
      <c r="G233" s="204"/>
      <c r="H233" s="204"/>
      <c r="I233" s="204"/>
      <c r="J233" s="204"/>
      <c r="K233" s="204"/>
      <c r="L233" s="193"/>
      <c r="M233" s="193"/>
      <c r="N233" s="193"/>
      <c r="O233" s="193"/>
      <c r="P233" s="193"/>
      <c r="Q233" s="193"/>
      <c r="R233" s="193"/>
      <c r="S233" s="193"/>
      <c r="T233" s="193"/>
      <c r="U233" s="204"/>
      <c r="AC233" s="119"/>
    </row>
    <row r="234" spans="2:30" s="118" customFormat="1" x14ac:dyDescent="0.25">
      <c r="B234" s="193"/>
      <c r="C234" s="193"/>
      <c r="D234" s="193"/>
      <c r="E234" s="204"/>
      <c r="F234" s="204"/>
      <c r="G234" s="204"/>
      <c r="H234" s="204"/>
      <c r="I234" s="204"/>
      <c r="J234" s="204"/>
      <c r="K234" s="204"/>
      <c r="L234" s="193"/>
      <c r="M234" s="193"/>
      <c r="N234" s="193"/>
      <c r="O234" s="193"/>
      <c r="P234" s="193"/>
      <c r="Q234" s="193"/>
      <c r="R234" s="193"/>
      <c r="S234" s="193"/>
      <c r="T234" s="193"/>
      <c r="U234" s="204"/>
      <c r="AC234" s="119"/>
    </row>
    <row r="235" spans="2:30" s="118" customFormat="1" x14ac:dyDescent="0.25">
      <c r="B235" s="193"/>
      <c r="C235" s="193"/>
      <c r="D235" s="193"/>
      <c r="E235" s="204"/>
      <c r="F235" s="204"/>
      <c r="G235" s="204"/>
      <c r="H235" s="204"/>
      <c r="I235" s="204"/>
      <c r="J235" s="204"/>
      <c r="K235" s="204"/>
      <c r="L235" s="193"/>
      <c r="M235" s="193"/>
      <c r="N235" s="193"/>
      <c r="O235" s="193"/>
      <c r="P235" s="193"/>
      <c r="Q235" s="193"/>
      <c r="R235" s="193"/>
      <c r="S235" s="193"/>
      <c r="T235" s="193"/>
      <c r="U235" s="204"/>
      <c r="AC235" s="119"/>
    </row>
    <row r="236" spans="2:30" s="118" customFormat="1" x14ac:dyDescent="0.25">
      <c r="B236" s="193"/>
      <c r="C236" s="193"/>
      <c r="D236" s="193"/>
      <c r="E236" s="204"/>
      <c r="F236" s="204"/>
      <c r="G236" s="204"/>
      <c r="H236" s="204"/>
      <c r="I236" s="204"/>
      <c r="J236" s="204"/>
      <c r="K236" s="204"/>
      <c r="L236" s="193"/>
      <c r="M236" s="193"/>
      <c r="N236" s="193"/>
      <c r="O236" s="193"/>
      <c r="P236" s="193"/>
      <c r="Q236" s="193"/>
      <c r="R236" s="193"/>
      <c r="S236" s="193"/>
      <c r="T236" s="193"/>
      <c r="U236" s="204"/>
      <c r="AC236" s="119"/>
    </row>
    <row r="237" spans="2:30" s="118" customFormat="1" x14ac:dyDescent="0.25">
      <c r="B237" s="193"/>
      <c r="C237" s="193"/>
      <c r="D237" s="193"/>
      <c r="E237" s="204"/>
      <c r="F237" s="204"/>
      <c r="G237" s="204"/>
      <c r="H237" s="204"/>
      <c r="I237" s="204"/>
      <c r="J237" s="204"/>
      <c r="K237" s="204"/>
      <c r="L237" s="193"/>
      <c r="M237" s="193"/>
      <c r="N237" s="193"/>
      <c r="O237" s="193"/>
      <c r="P237" s="193"/>
      <c r="Q237" s="193"/>
      <c r="R237" s="193"/>
      <c r="S237" s="193"/>
      <c r="T237" s="193"/>
      <c r="U237" s="204"/>
      <c r="AC237" s="119"/>
    </row>
    <row r="238" spans="2:30" s="118" customFormat="1" x14ac:dyDescent="0.25">
      <c r="B238" s="193"/>
      <c r="C238" s="193"/>
      <c r="D238" s="193"/>
      <c r="E238" s="204"/>
      <c r="F238" s="204"/>
      <c r="G238" s="204"/>
      <c r="H238" s="204"/>
      <c r="I238" s="204"/>
      <c r="J238" s="204"/>
      <c r="K238" s="204"/>
      <c r="L238" s="193"/>
      <c r="M238" s="193"/>
      <c r="N238" s="193"/>
      <c r="O238" s="193"/>
      <c r="P238" s="193"/>
      <c r="Q238" s="193"/>
      <c r="R238" s="193"/>
      <c r="S238" s="193"/>
      <c r="T238" s="193"/>
      <c r="U238" s="193"/>
      <c r="V238" s="204"/>
      <c r="AD238" s="119"/>
    </row>
    <row r="239" spans="2:30" s="118" customFormat="1" x14ac:dyDescent="0.25">
      <c r="B239" s="193"/>
      <c r="C239" s="193"/>
      <c r="D239" s="193"/>
      <c r="E239" s="204"/>
      <c r="F239" s="204"/>
      <c r="G239" s="204"/>
      <c r="H239" s="204"/>
      <c r="I239" s="204"/>
      <c r="J239" s="204"/>
      <c r="K239" s="204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204"/>
      <c r="AD239" s="119"/>
    </row>
    <row r="240" spans="2:30" s="118" customFormat="1" x14ac:dyDescent="0.25">
      <c r="B240" s="193"/>
      <c r="C240" s="193"/>
      <c r="D240" s="193"/>
      <c r="E240" s="204"/>
      <c r="F240" s="204"/>
      <c r="G240" s="204"/>
      <c r="H240" s="204"/>
      <c r="I240" s="204"/>
      <c r="J240" s="204"/>
      <c r="K240" s="204"/>
      <c r="L240" s="193"/>
      <c r="M240" s="193"/>
      <c r="N240" s="193"/>
      <c r="O240" s="193"/>
      <c r="P240" s="193"/>
      <c r="Q240" s="193"/>
      <c r="R240" s="193"/>
      <c r="S240" s="193"/>
      <c r="T240" s="193"/>
      <c r="U240" s="193"/>
      <c r="V240" s="204"/>
      <c r="AD240" s="119"/>
    </row>
    <row r="241" spans="2:30" s="118" customFormat="1" x14ac:dyDescent="0.25">
      <c r="B241" s="193"/>
      <c r="C241" s="193"/>
      <c r="D241" s="193"/>
      <c r="E241" s="204"/>
      <c r="F241" s="204"/>
      <c r="G241" s="204"/>
      <c r="H241" s="204"/>
      <c r="I241" s="204"/>
      <c r="J241" s="204"/>
      <c r="K241" s="204"/>
      <c r="L241" s="193"/>
      <c r="M241" s="193"/>
      <c r="N241" s="193"/>
      <c r="O241" s="193"/>
      <c r="P241" s="193"/>
      <c r="Q241" s="193"/>
      <c r="R241" s="193"/>
      <c r="S241" s="193"/>
      <c r="T241" s="193"/>
      <c r="U241" s="193"/>
      <c r="V241" s="204"/>
      <c r="AD241" s="119"/>
    </row>
    <row r="242" spans="2:30" s="118" customFormat="1" x14ac:dyDescent="0.25">
      <c r="B242" s="193"/>
      <c r="C242" s="193"/>
      <c r="D242" s="193"/>
      <c r="E242" s="204"/>
      <c r="F242" s="204"/>
      <c r="G242" s="204"/>
      <c r="H242" s="204"/>
      <c r="I242" s="204"/>
      <c r="J242" s="204"/>
      <c r="K242" s="204"/>
      <c r="L242" s="193"/>
      <c r="M242" s="193"/>
      <c r="N242" s="193"/>
      <c r="O242" s="193"/>
      <c r="P242" s="193"/>
      <c r="Q242" s="193"/>
      <c r="R242" s="193"/>
      <c r="S242" s="193"/>
      <c r="T242" s="193"/>
      <c r="U242" s="193"/>
      <c r="V242" s="204"/>
      <c r="AD242" s="119"/>
    </row>
    <row r="243" spans="2:30" s="118" customFormat="1" x14ac:dyDescent="0.25">
      <c r="B243" s="193"/>
      <c r="C243" s="193"/>
      <c r="D243" s="193"/>
      <c r="E243" s="204"/>
      <c r="F243" s="204"/>
      <c r="G243" s="204"/>
      <c r="H243" s="204"/>
      <c r="I243" s="204"/>
      <c r="J243" s="204"/>
      <c r="K243" s="204"/>
      <c r="L243" s="193"/>
      <c r="M243" s="193"/>
      <c r="N243" s="193"/>
      <c r="O243" s="193"/>
      <c r="P243" s="193"/>
      <c r="Q243" s="193"/>
      <c r="R243" s="193"/>
      <c r="S243" s="193"/>
      <c r="T243" s="193"/>
      <c r="U243" s="193"/>
      <c r="V243" s="204"/>
      <c r="AD243" s="119"/>
    </row>
    <row r="244" spans="2:30" s="118" customFormat="1" x14ac:dyDescent="0.25">
      <c r="B244" s="193"/>
      <c r="C244" s="193"/>
      <c r="D244" s="193"/>
      <c r="E244" s="204"/>
      <c r="F244" s="204"/>
      <c r="G244" s="204"/>
      <c r="H244" s="204"/>
      <c r="I244" s="204"/>
      <c r="J244" s="204"/>
      <c r="K244" s="204"/>
      <c r="L244" s="193"/>
      <c r="M244" s="193"/>
      <c r="N244" s="193"/>
      <c r="O244" s="193"/>
      <c r="P244" s="193"/>
      <c r="Q244" s="193"/>
      <c r="R244" s="193"/>
      <c r="S244" s="193"/>
      <c r="T244" s="193"/>
      <c r="U244" s="193"/>
      <c r="V244" s="204"/>
      <c r="AD244" s="119"/>
    </row>
    <row r="245" spans="2:30" s="118" customFormat="1" x14ac:dyDescent="0.25">
      <c r="B245" s="193"/>
      <c r="C245" s="193"/>
      <c r="D245" s="193"/>
      <c r="E245" s="204"/>
      <c r="F245" s="204"/>
      <c r="G245" s="204"/>
      <c r="H245" s="204"/>
      <c r="I245" s="204"/>
      <c r="J245" s="204"/>
      <c r="K245" s="204"/>
      <c r="L245" s="193"/>
      <c r="M245" s="193"/>
      <c r="N245" s="193"/>
      <c r="O245" s="193"/>
      <c r="P245" s="193"/>
      <c r="Q245" s="193"/>
      <c r="R245" s="193"/>
      <c r="S245" s="193"/>
      <c r="T245" s="193"/>
      <c r="U245" s="193"/>
      <c r="V245" s="204"/>
      <c r="AD245" s="119"/>
    </row>
    <row r="246" spans="2:30" s="118" customFormat="1" x14ac:dyDescent="0.25">
      <c r="B246" s="193"/>
      <c r="C246" s="193"/>
      <c r="D246" s="193"/>
      <c r="E246" s="204"/>
      <c r="F246" s="204"/>
      <c r="G246" s="204"/>
      <c r="H246" s="204"/>
      <c r="I246" s="204"/>
      <c r="J246" s="204"/>
      <c r="K246" s="204"/>
      <c r="L246" s="193"/>
      <c r="M246" s="193"/>
      <c r="N246" s="193"/>
      <c r="O246" s="193"/>
      <c r="P246" s="193"/>
      <c r="Q246" s="193"/>
      <c r="R246" s="193"/>
      <c r="S246" s="193"/>
      <c r="T246" s="193"/>
      <c r="U246" s="193"/>
      <c r="V246" s="204"/>
      <c r="AD246" s="119"/>
    </row>
    <row r="247" spans="2:30" s="118" customFormat="1" x14ac:dyDescent="0.25">
      <c r="B247" s="193"/>
      <c r="C247" s="193"/>
      <c r="D247" s="193"/>
      <c r="E247" s="204"/>
      <c r="F247" s="204"/>
      <c r="G247" s="204"/>
      <c r="H247" s="204"/>
      <c r="I247" s="204"/>
      <c r="J247" s="204"/>
      <c r="K247" s="204"/>
      <c r="L247" s="193"/>
      <c r="M247" s="193"/>
      <c r="N247" s="193"/>
      <c r="O247" s="193"/>
      <c r="P247" s="193"/>
      <c r="Q247" s="193"/>
      <c r="R247" s="193"/>
      <c r="S247" s="193"/>
      <c r="T247" s="193"/>
      <c r="U247" s="193"/>
      <c r="V247" s="204"/>
      <c r="AD247" s="119"/>
    </row>
    <row r="248" spans="2:30" s="118" customFormat="1" x14ac:dyDescent="0.25">
      <c r="B248" s="193"/>
      <c r="C248" s="193"/>
      <c r="D248" s="193"/>
      <c r="E248" s="204"/>
      <c r="F248" s="204"/>
      <c r="G248" s="204"/>
      <c r="H248" s="204"/>
      <c r="I248" s="204"/>
      <c r="J248" s="204"/>
      <c r="K248" s="204"/>
      <c r="L248" s="193"/>
      <c r="M248" s="193"/>
      <c r="N248" s="193"/>
      <c r="O248" s="193"/>
      <c r="P248" s="193"/>
      <c r="Q248" s="193"/>
      <c r="R248" s="193"/>
      <c r="S248" s="193"/>
      <c r="T248" s="193"/>
      <c r="U248" s="193"/>
      <c r="V248" s="204"/>
      <c r="AD248" s="119"/>
    </row>
    <row r="249" spans="2:30" s="118" customFormat="1" x14ac:dyDescent="0.25">
      <c r="B249" s="193"/>
      <c r="C249" s="193"/>
      <c r="D249" s="193"/>
      <c r="E249" s="204"/>
      <c r="F249" s="204"/>
      <c r="G249" s="204"/>
      <c r="H249" s="204"/>
      <c r="I249" s="204"/>
      <c r="J249" s="204"/>
      <c r="K249" s="204"/>
      <c r="L249" s="193"/>
      <c r="M249" s="193"/>
      <c r="N249" s="193"/>
      <c r="O249" s="193"/>
      <c r="P249" s="193"/>
      <c r="Q249" s="193"/>
      <c r="R249" s="193"/>
      <c r="S249" s="193"/>
      <c r="T249" s="193"/>
      <c r="U249" s="193"/>
      <c r="V249" s="204"/>
      <c r="AD249" s="119"/>
    </row>
    <row r="250" spans="2:30" s="118" customFormat="1" x14ac:dyDescent="0.25">
      <c r="B250" s="193"/>
      <c r="C250" s="193"/>
      <c r="D250" s="193"/>
      <c r="E250" s="204"/>
      <c r="F250" s="204"/>
      <c r="G250" s="204"/>
      <c r="H250" s="204"/>
      <c r="I250" s="204"/>
      <c r="J250" s="204"/>
      <c r="K250" s="204"/>
      <c r="L250" s="193"/>
      <c r="M250" s="193"/>
      <c r="N250" s="193"/>
      <c r="O250" s="193"/>
      <c r="P250" s="193"/>
      <c r="Q250" s="193"/>
      <c r="R250" s="193"/>
      <c r="S250" s="193"/>
      <c r="T250" s="193"/>
      <c r="U250" s="193"/>
      <c r="V250" s="204"/>
      <c r="AD250" s="119"/>
    </row>
    <row r="251" spans="2:30" s="118" customFormat="1" x14ac:dyDescent="0.25">
      <c r="B251" s="193"/>
      <c r="C251" s="193"/>
      <c r="D251" s="193"/>
      <c r="E251" s="204"/>
      <c r="F251" s="204"/>
      <c r="G251" s="204"/>
      <c r="H251" s="204"/>
      <c r="I251" s="204"/>
      <c r="J251" s="204"/>
      <c r="K251" s="204"/>
      <c r="L251" s="193"/>
      <c r="M251" s="193"/>
      <c r="N251" s="193"/>
      <c r="O251" s="193"/>
      <c r="P251" s="193"/>
      <c r="Q251" s="193"/>
      <c r="R251" s="193"/>
      <c r="S251" s="193"/>
      <c r="T251" s="193"/>
      <c r="U251" s="193"/>
      <c r="V251" s="204"/>
      <c r="AD251" s="119"/>
    </row>
    <row r="252" spans="2:30" s="118" customFormat="1" x14ac:dyDescent="0.25">
      <c r="B252" s="193"/>
      <c r="C252" s="193"/>
      <c r="D252" s="193"/>
      <c r="E252" s="204"/>
      <c r="F252" s="204"/>
      <c r="G252" s="204"/>
      <c r="H252" s="204"/>
      <c r="I252" s="204"/>
      <c r="J252" s="204"/>
      <c r="K252" s="204"/>
      <c r="L252" s="193"/>
      <c r="M252" s="193"/>
      <c r="N252" s="193"/>
      <c r="O252" s="193"/>
      <c r="P252" s="193"/>
      <c r="Q252" s="193"/>
      <c r="R252" s="193"/>
      <c r="S252" s="193"/>
      <c r="T252" s="193"/>
      <c r="U252" s="193"/>
      <c r="V252" s="204"/>
      <c r="AD252" s="119"/>
    </row>
    <row r="253" spans="2:30" s="118" customFormat="1" x14ac:dyDescent="0.25">
      <c r="B253" s="193"/>
      <c r="C253" s="193"/>
      <c r="D253" s="193"/>
      <c r="E253" s="204"/>
      <c r="F253" s="204"/>
      <c r="G253" s="204"/>
      <c r="H253" s="204"/>
      <c r="I253" s="204"/>
      <c r="J253" s="204"/>
      <c r="K253" s="204"/>
      <c r="L253" s="193"/>
      <c r="M253" s="193"/>
      <c r="N253" s="193"/>
      <c r="O253" s="193"/>
      <c r="P253" s="193"/>
      <c r="Q253" s="193"/>
      <c r="R253" s="193"/>
      <c r="S253" s="193"/>
      <c r="T253" s="193"/>
      <c r="U253" s="193"/>
      <c r="V253" s="204"/>
      <c r="AD253" s="119"/>
    </row>
    <row r="254" spans="2:30" s="118" customFormat="1" x14ac:dyDescent="0.25">
      <c r="B254" s="193"/>
      <c r="C254" s="193"/>
      <c r="D254" s="193"/>
      <c r="E254" s="204"/>
      <c r="F254" s="204"/>
      <c r="G254" s="204"/>
      <c r="H254" s="204"/>
      <c r="I254" s="204"/>
      <c r="J254" s="204"/>
      <c r="K254" s="204"/>
      <c r="L254" s="193"/>
      <c r="M254" s="193"/>
      <c r="N254" s="193"/>
      <c r="O254" s="193"/>
      <c r="P254" s="193"/>
      <c r="Q254" s="193"/>
      <c r="R254" s="193"/>
      <c r="S254" s="193"/>
      <c r="T254" s="193"/>
      <c r="U254" s="193"/>
      <c r="V254" s="204"/>
      <c r="AD254" s="119"/>
    </row>
    <row r="255" spans="2:30" s="118" customFormat="1" x14ac:dyDescent="0.25">
      <c r="B255" s="193"/>
      <c r="C255" s="193"/>
      <c r="D255" s="193"/>
      <c r="E255" s="204"/>
      <c r="F255" s="204"/>
      <c r="G255" s="204"/>
      <c r="H255" s="204"/>
      <c r="I255" s="204"/>
      <c r="J255" s="204"/>
      <c r="K255" s="204"/>
      <c r="L255" s="193"/>
      <c r="M255" s="193"/>
      <c r="N255" s="193"/>
      <c r="O255" s="193"/>
      <c r="P255" s="193"/>
      <c r="Q255" s="193"/>
      <c r="R255" s="193"/>
      <c r="S255" s="193"/>
      <c r="T255" s="193"/>
      <c r="U255" s="193"/>
      <c r="V255" s="204"/>
      <c r="AD255" s="119"/>
    </row>
    <row r="256" spans="2:30" s="118" customFormat="1" x14ac:dyDescent="0.25">
      <c r="B256" s="193"/>
      <c r="C256" s="193"/>
      <c r="D256" s="193"/>
      <c r="E256" s="204"/>
      <c r="F256" s="204"/>
      <c r="G256" s="204"/>
      <c r="H256" s="204"/>
      <c r="I256" s="204"/>
      <c r="J256" s="204"/>
      <c r="K256" s="204"/>
      <c r="L256" s="193"/>
      <c r="M256" s="193"/>
      <c r="N256" s="193"/>
      <c r="O256" s="193"/>
      <c r="P256" s="193"/>
      <c r="Q256" s="193"/>
      <c r="R256" s="193"/>
      <c r="S256" s="193"/>
      <c r="T256" s="193"/>
      <c r="U256" s="193"/>
      <c r="V256" s="204"/>
      <c r="AD256" s="119"/>
    </row>
    <row r="257" spans="2:30" s="118" customFormat="1" x14ac:dyDescent="0.25">
      <c r="B257" s="193"/>
      <c r="C257" s="193"/>
      <c r="D257" s="193"/>
      <c r="E257" s="204"/>
      <c r="F257" s="204"/>
      <c r="G257" s="204"/>
      <c r="H257" s="204"/>
      <c r="I257" s="204"/>
      <c r="J257" s="204"/>
      <c r="K257" s="204"/>
      <c r="L257" s="193"/>
      <c r="M257" s="193"/>
      <c r="N257" s="193"/>
      <c r="O257" s="193"/>
      <c r="P257" s="193"/>
      <c r="Q257" s="193"/>
      <c r="R257" s="193"/>
      <c r="S257" s="193"/>
      <c r="T257" s="193"/>
      <c r="U257" s="193"/>
      <c r="V257" s="204"/>
      <c r="AD257" s="119"/>
    </row>
    <row r="258" spans="2:30" s="118" customFormat="1" x14ac:dyDescent="0.25">
      <c r="B258" s="193"/>
      <c r="C258" s="193"/>
      <c r="D258" s="193"/>
      <c r="E258" s="204"/>
      <c r="F258" s="204"/>
      <c r="G258" s="204"/>
      <c r="H258" s="204"/>
      <c r="I258" s="204"/>
      <c r="J258" s="204"/>
      <c r="K258" s="204"/>
      <c r="L258" s="193"/>
      <c r="M258" s="193"/>
      <c r="N258" s="193"/>
      <c r="O258" s="193"/>
      <c r="P258" s="193"/>
      <c r="Q258" s="193"/>
      <c r="R258" s="193"/>
      <c r="S258" s="193"/>
      <c r="T258" s="193"/>
      <c r="U258" s="193"/>
      <c r="V258" s="204"/>
      <c r="AD258" s="119"/>
    </row>
    <row r="259" spans="2:30" s="118" customFormat="1" x14ac:dyDescent="0.25">
      <c r="B259" s="193"/>
      <c r="C259" s="193"/>
      <c r="D259" s="193"/>
      <c r="E259" s="204"/>
      <c r="F259" s="204"/>
      <c r="G259" s="204"/>
      <c r="H259" s="204"/>
      <c r="I259" s="204"/>
      <c r="J259" s="204"/>
      <c r="K259" s="204"/>
      <c r="L259" s="193"/>
      <c r="M259" s="193"/>
      <c r="N259" s="193"/>
      <c r="O259" s="193"/>
      <c r="P259" s="193"/>
      <c r="Q259" s="193"/>
      <c r="R259" s="193"/>
      <c r="S259" s="193"/>
      <c r="T259" s="193"/>
      <c r="U259" s="193"/>
      <c r="V259" s="204"/>
      <c r="AD259" s="119"/>
    </row>
    <row r="260" spans="2:30" s="118" customFormat="1" x14ac:dyDescent="0.25">
      <c r="B260" s="193"/>
      <c r="C260" s="193"/>
      <c r="D260" s="193"/>
      <c r="E260" s="204"/>
      <c r="F260" s="204"/>
      <c r="G260" s="204"/>
      <c r="H260" s="204"/>
      <c r="I260" s="204"/>
      <c r="J260" s="204"/>
      <c r="K260" s="204"/>
      <c r="L260" s="193"/>
      <c r="M260" s="193"/>
      <c r="N260" s="193"/>
      <c r="O260" s="193"/>
      <c r="P260" s="193"/>
      <c r="Q260" s="193"/>
      <c r="R260" s="193"/>
      <c r="S260" s="193"/>
      <c r="T260" s="193"/>
      <c r="U260" s="193"/>
      <c r="V260" s="204"/>
      <c r="AD260" s="119"/>
    </row>
    <row r="261" spans="2:30" s="118" customFormat="1" x14ac:dyDescent="0.25">
      <c r="B261" s="193"/>
      <c r="C261" s="193"/>
      <c r="D261" s="193"/>
      <c r="E261" s="204"/>
      <c r="F261" s="204"/>
      <c r="G261" s="204"/>
      <c r="H261" s="204"/>
      <c r="I261" s="204"/>
      <c r="J261" s="204"/>
      <c r="K261" s="204"/>
      <c r="L261" s="193"/>
      <c r="M261" s="193"/>
      <c r="N261" s="193"/>
      <c r="O261" s="193"/>
      <c r="P261" s="193"/>
      <c r="Q261" s="193"/>
      <c r="R261" s="193"/>
      <c r="S261" s="193"/>
      <c r="T261" s="193"/>
      <c r="U261" s="193"/>
      <c r="V261" s="204"/>
      <c r="AD261" s="119"/>
    </row>
    <row r="262" spans="2:30" s="118" customFormat="1" x14ac:dyDescent="0.25">
      <c r="B262" s="193"/>
      <c r="C262" s="193"/>
      <c r="D262" s="193"/>
      <c r="E262" s="204"/>
      <c r="F262" s="204"/>
      <c r="G262" s="204"/>
      <c r="H262" s="204"/>
      <c r="I262" s="204"/>
      <c r="J262" s="204"/>
      <c r="K262" s="204"/>
      <c r="L262" s="193"/>
      <c r="M262" s="193"/>
      <c r="N262" s="193"/>
      <c r="O262" s="193"/>
      <c r="P262" s="193"/>
      <c r="Q262" s="193"/>
      <c r="R262" s="193"/>
      <c r="S262" s="193"/>
      <c r="T262" s="193"/>
      <c r="U262" s="193"/>
      <c r="V262" s="204"/>
      <c r="AD262" s="119"/>
    </row>
    <row r="263" spans="2:30" s="118" customFormat="1" x14ac:dyDescent="0.25">
      <c r="B263" s="193"/>
      <c r="C263" s="193"/>
      <c r="D263" s="193"/>
      <c r="E263" s="204"/>
      <c r="F263" s="204"/>
      <c r="G263" s="204"/>
      <c r="H263" s="204"/>
      <c r="I263" s="204"/>
      <c r="J263" s="204"/>
      <c r="K263" s="204"/>
      <c r="L263" s="193"/>
      <c r="M263" s="193"/>
      <c r="N263" s="193"/>
      <c r="O263" s="193"/>
      <c r="P263" s="193"/>
      <c r="Q263" s="193"/>
      <c r="R263" s="193"/>
      <c r="S263" s="193"/>
      <c r="T263" s="193"/>
      <c r="U263" s="193"/>
      <c r="V263" s="204"/>
      <c r="AD263" s="119"/>
    </row>
    <row r="264" spans="2:30" s="118" customFormat="1" x14ac:dyDescent="0.25">
      <c r="B264" s="193"/>
      <c r="C264" s="193"/>
      <c r="D264" s="193"/>
      <c r="E264" s="204"/>
      <c r="F264" s="204"/>
      <c r="G264" s="204"/>
      <c r="H264" s="204"/>
      <c r="I264" s="204"/>
      <c r="J264" s="204"/>
      <c r="K264" s="204"/>
      <c r="L264" s="193"/>
      <c r="M264" s="193"/>
      <c r="N264" s="193"/>
      <c r="O264" s="193"/>
      <c r="P264" s="193"/>
      <c r="Q264" s="193"/>
      <c r="R264" s="193"/>
      <c r="S264" s="193"/>
      <c r="T264" s="193"/>
      <c r="U264" s="193"/>
      <c r="V264" s="204"/>
      <c r="AD264" s="119"/>
    </row>
    <row r="265" spans="2:30" s="118" customFormat="1" x14ac:dyDescent="0.25">
      <c r="B265" s="193"/>
      <c r="C265" s="193"/>
      <c r="D265" s="193"/>
      <c r="E265" s="204"/>
      <c r="F265" s="204"/>
      <c r="G265" s="204"/>
      <c r="H265" s="204"/>
      <c r="I265" s="204"/>
      <c r="J265" s="204"/>
      <c r="K265" s="204"/>
      <c r="L265" s="193"/>
      <c r="M265" s="193"/>
      <c r="N265" s="193"/>
      <c r="O265" s="193"/>
      <c r="P265" s="193"/>
      <c r="Q265" s="193"/>
      <c r="R265" s="193"/>
      <c r="S265" s="193"/>
      <c r="T265" s="193"/>
      <c r="U265" s="193"/>
      <c r="V265" s="204"/>
      <c r="AD265" s="119"/>
    </row>
    <row r="266" spans="2:30" s="118" customFormat="1" x14ac:dyDescent="0.25">
      <c r="B266" s="193"/>
      <c r="C266" s="193"/>
      <c r="D266" s="193"/>
      <c r="E266" s="204"/>
      <c r="F266" s="204"/>
      <c r="G266" s="204"/>
      <c r="H266" s="204"/>
      <c r="I266" s="204"/>
      <c r="J266" s="204"/>
      <c r="K266" s="204"/>
      <c r="L266" s="193"/>
      <c r="M266" s="193"/>
      <c r="N266" s="193"/>
      <c r="O266" s="193"/>
      <c r="P266" s="193"/>
      <c r="Q266" s="193"/>
      <c r="R266" s="193"/>
      <c r="S266" s="193"/>
      <c r="T266" s="193"/>
      <c r="U266" s="193"/>
      <c r="V266" s="204"/>
      <c r="AD266" s="119"/>
    </row>
    <row r="267" spans="2:30" s="118" customFormat="1" x14ac:dyDescent="0.25">
      <c r="B267" s="193"/>
      <c r="C267" s="193"/>
      <c r="D267" s="193"/>
      <c r="E267" s="204"/>
      <c r="F267" s="204"/>
      <c r="G267" s="204"/>
      <c r="H267" s="204"/>
      <c r="I267" s="204"/>
      <c r="J267" s="204"/>
      <c r="K267" s="204"/>
      <c r="L267" s="193"/>
      <c r="M267" s="193"/>
      <c r="N267" s="193"/>
      <c r="O267" s="193"/>
      <c r="P267" s="193"/>
      <c r="Q267" s="193"/>
      <c r="R267" s="193"/>
      <c r="S267" s="193"/>
      <c r="T267" s="193"/>
      <c r="U267" s="193"/>
      <c r="V267" s="204"/>
      <c r="AD267" s="119"/>
    </row>
    <row r="268" spans="2:30" s="118" customFormat="1" x14ac:dyDescent="0.25">
      <c r="B268" s="193"/>
      <c r="C268" s="193"/>
      <c r="D268" s="193"/>
      <c r="E268" s="204"/>
      <c r="F268" s="204"/>
      <c r="G268" s="204"/>
      <c r="H268" s="204"/>
      <c r="I268" s="204"/>
      <c r="J268" s="204"/>
      <c r="K268" s="204"/>
      <c r="L268" s="193"/>
      <c r="M268" s="193"/>
      <c r="N268" s="193"/>
      <c r="O268" s="193"/>
      <c r="P268" s="193"/>
      <c r="Q268" s="193"/>
      <c r="R268" s="193"/>
      <c r="S268" s="193"/>
      <c r="T268" s="193"/>
      <c r="U268" s="193"/>
      <c r="V268" s="204"/>
      <c r="AD268" s="119"/>
    </row>
    <row r="269" spans="2:30" s="118" customFormat="1" x14ac:dyDescent="0.25">
      <c r="B269" s="193"/>
      <c r="C269" s="193"/>
      <c r="D269" s="193"/>
      <c r="E269" s="204"/>
      <c r="F269" s="204"/>
      <c r="G269" s="204"/>
      <c r="H269" s="204"/>
      <c r="I269" s="204"/>
      <c r="J269" s="204"/>
      <c r="K269" s="204"/>
      <c r="L269" s="193"/>
      <c r="M269" s="193"/>
      <c r="N269" s="193"/>
      <c r="O269" s="193"/>
      <c r="P269" s="193"/>
      <c r="Q269" s="193"/>
      <c r="R269" s="193"/>
      <c r="S269" s="193"/>
      <c r="T269" s="193"/>
      <c r="U269" s="193"/>
      <c r="V269" s="204"/>
      <c r="AD269" s="119"/>
    </row>
    <row r="270" spans="2:30" s="118" customFormat="1" x14ac:dyDescent="0.25">
      <c r="B270" s="193"/>
      <c r="C270" s="193"/>
      <c r="D270" s="193"/>
      <c r="E270" s="204"/>
      <c r="F270" s="204"/>
      <c r="G270" s="204"/>
      <c r="H270" s="204"/>
      <c r="I270" s="204"/>
      <c r="J270" s="204"/>
      <c r="K270" s="204"/>
      <c r="L270" s="193"/>
      <c r="M270" s="193"/>
      <c r="N270" s="193"/>
      <c r="O270" s="193"/>
      <c r="P270" s="193"/>
      <c r="Q270" s="193"/>
      <c r="R270" s="193"/>
      <c r="S270" s="193"/>
      <c r="T270" s="193"/>
      <c r="U270" s="193"/>
      <c r="V270" s="204"/>
      <c r="AD270" s="119"/>
    </row>
    <row r="271" spans="2:30" s="118" customFormat="1" x14ac:dyDescent="0.25">
      <c r="B271" s="193"/>
      <c r="C271" s="193"/>
      <c r="D271" s="193"/>
      <c r="E271" s="204"/>
      <c r="F271" s="204"/>
      <c r="G271" s="204"/>
      <c r="H271" s="204"/>
      <c r="I271" s="204"/>
      <c r="J271" s="204"/>
      <c r="K271" s="204"/>
      <c r="L271" s="193"/>
      <c r="M271" s="193"/>
      <c r="N271" s="193"/>
      <c r="O271" s="193"/>
      <c r="P271" s="193"/>
      <c r="Q271" s="193"/>
      <c r="R271" s="193"/>
      <c r="S271" s="193"/>
      <c r="T271" s="193"/>
      <c r="U271" s="193"/>
      <c r="V271" s="204"/>
      <c r="AD271" s="119"/>
    </row>
    <row r="272" spans="2:30" s="118" customFormat="1" x14ac:dyDescent="0.25">
      <c r="B272" s="193"/>
      <c r="C272" s="193"/>
      <c r="D272" s="193"/>
      <c r="E272" s="204"/>
      <c r="F272" s="204"/>
      <c r="G272" s="204"/>
      <c r="H272" s="204"/>
      <c r="I272" s="204"/>
      <c r="J272" s="204"/>
      <c r="K272" s="204"/>
      <c r="L272" s="193"/>
      <c r="M272" s="193"/>
      <c r="N272" s="193"/>
      <c r="O272" s="193"/>
      <c r="P272" s="193"/>
      <c r="Q272" s="193"/>
      <c r="R272" s="193"/>
      <c r="S272" s="193"/>
      <c r="T272" s="193"/>
      <c r="U272" s="193"/>
      <c r="V272" s="204"/>
      <c r="AD272" s="119"/>
    </row>
    <row r="273" spans="2:22" s="118" customFormat="1" x14ac:dyDescent="0.25">
      <c r="B273" s="193"/>
      <c r="C273" s="193"/>
      <c r="D273" s="193"/>
      <c r="E273" s="204"/>
      <c r="F273" s="204"/>
      <c r="G273" s="204"/>
      <c r="H273" s="204"/>
      <c r="I273" s="204"/>
      <c r="J273" s="204"/>
      <c r="K273" s="204"/>
      <c r="L273" s="193"/>
      <c r="M273" s="193"/>
      <c r="N273" s="193"/>
      <c r="O273" s="193"/>
      <c r="P273" s="193"/>
      <c r="Q273" s="193"/>
      <c r="R273" s="193"/>
      <c r="S273" s="193"/>
      <c r="T273" s="193"/>
      <c r="U273" s="193"/>
      <c r="V273" s="204"/>
    </row>
    <row r="274" spans="2:22" s="118" customFormat="1" x14ac:dyDescent="0.25">
      <c r="B274" s="193"/>
      <c r="C274" s="193"/>
      <c r="D274" s="193"/>
      <c r="E274" s="204"/>
      <c r="F274" s="204"/>
      <c r="G274" s="204"/>
      <c r="H274" s="204"/>
      <c r="I274" s="204"/>
      <c r="J274" s="204"/>
      <c r="K274" s="204"/>
      <c r="L274" s="193"/>
      <c r="M274" s="193"/>
      <c r="N274" s="193"/>
      <c r="O274" s="193"/>
      <c r="P274" s="193"/>
      <c r="Q274" s="193"/>
      <c r="R274" s="193"/>
      <c r="S274" s="193"/>
      <c r="T274" s="193"/>
      <c r="U274" s="193"/>
      <c r="V274" s="204"/>
    </row>
    <row r="275" spans="2:22" s="118" customFormat="1" x14ac:dyDescent="0.25">
      <c r="B275" s="193"/>
      <c r="C275" s="193"/>
      <c r="D275" s="193"/>
      <c r="E275" s="204"/>
      <c r="F275" s="204"/>
      <c r="G275" s="204"/>
      <c r="H275" s="204"/>
      <c r="I275" s="204"/>
      <c r="J275" s="204"/>
      <c r="K275" s="204"/>
      <c r="L275" s="193"/>
      <c r="M275" s="193"/>
      <c r="N275" s="193"/>
      <c r="O275" s="193"/>
      <c r="P275" s="193"/>
      <c r="Q275" s="193"/>
      <c r="R275" s="193"/>
      <c r="S275" s="193"/>
      <c r="T275" s="193"/>
      <c r="U275" s="193"/>
      <c r="V275" s="204"/>
    </row>
    <row r="276" spans="2:22" s="118" customFormat="1" x14ac:dyDescent="0.25">
      <c r="B276" s="193"/>
      <c r="C276" s="193"/>
      <c r="D276" s="193"/>
      <c r="E276" s="204"/>
      <c r="F276" s="204"/>
      <c r="G276" s="204"/>
      <c r="H276" s="204"/>
      <c r="I276" s="204"/>
      <c r="J276" s="204"/>
      <c r="K276" s="204"/>
      <c r="L276" s="193"/>
      <c r="M276" s="193"/>
      <c r="N276" s="193"/>
      <c r="O276" s="193"/>
      <c r="P276" s="193"/>
      <c r="Q276" s="193"/>
      <c r="R276" s="193"/>
      <c r="S276" s="193"/>
      <c r="T276" s="193"/>
      <c r="U276" s="193"/>
      <c r="V276" s="204"/>
    </row>
    <row r="277" spans="2:22" s="118" customFormat="1" x14ac:dyDescent="0.25">
      <c r="B277" s="193"/>
      <c r="C277" s="193"/>
      <c r="D277" s="193"/>
      <c r="E277" s="204"/>
      <c r="F277" s="204"/>
      <c r="G277" s="204"/>
      <c r="H277" s="204"/>
      <c r="I277" s="204"/>
      <c r="J277" s="204"/>
      <c r="K277" s="204"/>
      <c r="L277" s="193"/>
      <c r="M277" s="193"/>
      <c r="N277" s="193"/>
      <c r="O277" s="193"/>
      <c r="P277" s="193"/>
      <c r="Q277" s="193"/>
      <c r="R277" s="193"/>
      <c r="S277" s="193"/>
      <c r="T277" s="193"/>
      <c r="U277" s="193"/>
      <c r="V277" s="204"/>
    </row>
    <row r="278" spans="2:22" s="118" customFormat="1" x14ac:dyDescent="0.25">
      <c r="B278" s="193"/>
      <c r="C278" s="193"/>
      <c r="D278" s="193"/>
      <c r="E278" s="204"/>
      <c r="F278" s="204"/>
      <c r="G278" s="204"/>
      <c r="H278" s="204"/>
      <c r="I278" s="204"/>
      <c r="J278" s="204"/>
      <c r="K278" s="204"/>
      <c r="L278" s="193"/>
      <c r="M278" s="193"/>
      <c r="N278" s="193"/>
      <c r="O278" s="193"/>
      <c r="P278" s="193"/>
      <c r="Q278" s="193"/>
      <c r="R278" s="193"/>
      <c r="S278" s="193"/>
      <c r="T278" s="193"/>
      <c r="U278" s="193"/>
      <c r="V278" s="204"/>
    </row>
    <row r="279" spans="2:22" s="118" customFormat="1" x14ac:dyDescent="0.25">
      <c r="B279" s="193"/>
      <c r="C279" s="193"/>
      <c r="D279" s="193"/>
      <c r="E279" s="204"/>
      <c r="F279" s="204"/>
      <c r="G279" s="204"/>
      <c r="H279" s="204"/>
      <c r="I279" s="204"/>
      <c r="J279" s="204"/>
      <c r="K279" s="204"/>
      <c r="L279" s="193"/>
      <c r="M279" s="193"/>
      <c r="N279" s="193"/>
      <c r="O279" s="193"/>
      <c r="P279" s="193"/>
      <c r="Q279" s="193"/>
      <c r="R279" s="193"/>
      <c r="S279" s="193"/>
      <c r="T279" s="193"/>
      <c r="U279" s="193"/>
      <c r="V279" s="204"/>
    </row>
    <row r="280" spans="2:22" s="118" customFormat="1" x14ac:dyDescent="0.25">
      <c r="B280" s="193"/>
      <c r="C280" s="193"/>
      <c r="D280" s="193"/>
      <c r="E280" s="204"/>
      <c r="F280" s="204"/>
      <c r="G280" s="204"/>
      <c r="H280" s="204"/>
      <c r="I280" s="204"/>
      <c r="J280" s="204"/>
      <c r="K280" s="204"/>
      <c r="L280" s="193"/>
      <c r="M280" s="193"/>
      <c r="N280" s="193"/>
      <c r="O280" s="193"/>
      <c r="P280" s="193"/>
      <c r="Q280" s="193"/>
      <c r="R280" s="193"/>
      <c r="S280" s="193"/>
      <c r="T280" s="193"/>
      <c r="U280" s="193"/>
      <c r="V280" s="204"/>
    </row>
    <row r="281" spans="2:22" s="118" customFormat="1" x14ac:dyDescent="0.25">
      <c r="B281" s="193"/>
      <c r="C281" s="193"/>
      <c r="D281" s="193"/>
      <c r="E281" s="204"/>
      <c r="F281" s="204"/>
      <c r="G281" s="204"/>
      <c r="H281" s="204"/>
      <c r="I281" s="204"/>
      <c r="J281" s="204"/>
      <c r="K281" s="204"/>
      <c r="L281" s="193"/>
      <c r="M281" s="193"/>
      <c r="N281" s="193"/>
      <c r="O281" s="193"/>
      <c r="P281" s="193"/>
      <c r="Q281" s="193"/>
      <c r="R281" s="193"/>
      <c r="S281" s="193"/>
      <c r="T281" s="193"/>
      <c r="U281" s="193"/>
      <c r="V281" s="204"/>
    </row>
    <row r="282" spans="2:22" s="118" customFormat="1" x14ac:dyDescent="0.25">
      <c r="B282" s="193"/>
      <c r="C282" s="193"/>
      <c r="D282" s="193"/>
      <c r="E282" s="204"/>
      <c r="F282" s="204"/>
      <c r="G282" s="204"/>
      <c r="H282" s="204"/>
      <c r="I282" s="204"/>
      <c r="J282" s="204"/>
      <c r="K282" s="204"/>
      <c r="L282" s="193"/>
      <c r="M282" s="193"/>
      <c r="N282" s="193"/>
      <c r="O282" s="193"/>
      <c r="P282" s="193"/>
      <c r="Q282" s="193"/>
      <c r="R282" s="193"/>
      <c r="S282" s="193"/>
      <c r="T282" s="193"/>
      <c r="U282" s="193"/>
      <c r="V282" s="204"/>
    </row>
    <row r="283" spans="2:22" s="118" customFormat="1" x14ac:dyDescent="0.25">
      <c r="B283" s="193"/>
      <c r="C283" s="193"/>
      <c r="D283" s="193"/>
      <c r="E283" s="204"/>
      <c r="F283" s="204"/>
      <c r="G283" s="204"/>
      <c r="H283" s="204"/>
      <c r="I283" s="204"/>
      <c r="J283" s="204"/>
      <c r="K283" s="204"/>
      <c r="L283" s="193"/>
      <c r="M283" s="193"/>
      <c r="N283" s="193"/>
      <c r="O283" s="193"/>
      <c r="P283" s="193"/>
      <c r="Q283" s="193"/>
      <c r="R283" s="193"/>
      <c r="S283" s="193"/>
      <c r="T283" s="193"/>
      <c r="U283" s="193"/>
      <c r="V283" s="204"/>
    </row>
    <row r="284" spans="2:22" s="118" customFormat="1" x14ac:dyDescent="0.25">
      <c r="B284" s="193"/>
      <c r="C284" s="193"/>
      <c r="D284" s="193"/>
      <c r="E284" s="204"/>
      <c r="F284" s="204"/>
      <c r="G284" s="204"/>
      <c r="H284" s="204"/>
      <c r="I284" s="204"/>
      <c r="J284" s="204"/>
      <c r="K284" s="204"/>
      <c r="L284" s="193"/>
      <c r="M284" s="193"/>
      <c r="N284" s="193"/>
      <c r="O284" s="193"/>
      <c r="P284" s="193"/>
      <c r="Q284" s="193"/>
      <c r="R284" s="193"/>
      <c r="S284" s="193"/>
      <c r="T284" s="193"/>
      <c r="U284" s="193"/>
      <c r="V284" s="204"/>
    </row>
    <row r="285" spans="2:22" s="118" customFormat="1" x14ac:dyDescent="0.25">
      <c r="B285" s="193"/>
      <c r="C285" s="193"/>
      <c r="D285" s="193"/>
      <c r="E285" s="204"/>
      <c r="F285" s="204"/>
      <c r="G285" s="204"/>
      <c r="H285" s="204"/>
      <c r="I285" s="204"/>
      <c r="J285" s="204"/>
      <c r="K285" s="204"/>
      <c r="L285" s="193"/>
      <c r="M285" s="193"/>
      <c r="N285" s="193"/>
      <c r="O285" s="193"/>
      <c r="P285" s="193"/>
      <c r="Q285" s="193"/>
      <c r="R285" s="193"/>
      <c r="S285" s="193"/>
      <c r="T285" s="193"/>
      <c r="U285" s="193"/>
      <c r="V285" s="204"/>
    </row>
    <row r="286" spans="2:22" s="118" customFormat="1" x14ac:dyDescent="0.25">
      <c r="B286" s="193"/>
      <c r="C286" s="193"/>
      <c r="D286" s="193"/>
      <c r="E286" s="204"/>
      <c r="F286" s="204"/>
      <c r="G286" s="204"/>
      <c r="H286" s="204"/>
      <c r="I286" s="204"/>
      <c r="J286" s="204"/>
      <c r="K286" s="204"/>
      <c r="L286" s="193"/>
      <c r="M286" s="193"/>
      <c r="N286" s="193"/>
      <c r="O286" s="193"/>
      <c r="P286" s="193"/>
      <c r="Q286" s="193"/>
      <c r="R286" s="193"/>
      <c r="S286" s="193"/>
      <c r="T286" s="193"/>
      <c r="U286" s="193"/>
      <c r="V286" s="204"/>
    </row>
    <row r="287" spans="2:22" s="118" customFormat="1" x14ac:dyDescent="0.25">
      <c r="B287" s="193"/>
      <c r="C287" s="193"/>
      <c r="D287" s="193"/>
      <c r="E287" s="204"/>
      <c r="F287" s="204"/>
      <c r="G287" s="204"/>
      <c r="H287" s="204"/>
      <c r="I287" s="204"/>
      <c r="J287" s="204"/>
      <c r="K287" s="204"/>
      <c r="L287" s="193"/>
      <c r="M287" s="193"/>
      <c r="N287" s="193"/>
      <c r="O287" s="193"/>
      <c r="P287" s="193"/>
      <c r="Q287" s="193"/>
      <c r="R287" s="193"/>
      <c r="S287" s="193"/>
      <c r="T287" s="193"/>
      <c r="U287" s="193"/>
      <c r="V287" s="204"/>
    </row>
    <row r="288" spans="2:22" s="118" customFormat="1" x14ac:dyDescent="0.25">
      <c r="B288" s="193"/>
      <c r="C288" s="193"/>
      <c r="D288" s="193"/>
      <c r="E288" s="204"/>
      <c r="F288" s="204"/>
      <c r="G288" s="204"/>
      <c r="H288" s="204"/>
      <c r="I288" s="204"/>
      <c r="J288" s="204"/>
      <c r="K288" s="204"/>
      <c r="L288" s="193"/>
      <c r="M288" s="193"/>
      <c r="N288" s="193"/>
      <c r="O288" s="193"/>
      <c r="P288" s="193"/>
      <c r="Q288" s="193"/>
      <c r="R288" s="193"/>
      <c r="S288" s="193"/>
      <c r="T288" s="193"/>
      <c r="U288" s="193"/>
      <c r="V288" s="204"/>
    </row>
    <row r="289" spans="2:22" s="118" customFormat="1" x14ac:dyDescent="0.25">
      <c r="B289" s="193"/>
      <c r="C289" s="193"/>
      <c r="D289" s="193"/>
      <c r="E289" s="204"/>
      <c r="F289" s="204"/>
      <c r="G289" s="204"/>
      <c r="H289" s="204"/>
      <c r="I289" s="204"/>
      <c r="J289" s="204"/>
      <c r="K289" s="204"/>
      <c r="L289" s="193"/>
      <c r="M289" s="193"/>
      <c r="N289" s="193"/>
      <c r="O289" s="193"/>
      <c r="P289" s="193"/>
      <c r="Q289" s="193"/>
      <c r="R289" s="193"/>
      <c r="S289" s="193"/>
      <c r="T289" s="193"/>
      <c r="U289" s="193"/>
      <c r="V289" s="204"/>
    </row>
    <row r="290" spans="2:22" s="118" customFormat="1" x14ac:dyDescent="0.25">
      <c r="B290" s="193"/>
      <c r="C290" s="193"/>
      <c r="D290" s="193"/>
      <c r="E290" s="204"/>
      <c r="F290" s="204"/>
      <c r="G290" s="204"/>
      <c r="H290" s="204"/>
      <c r="I290" s="204"/>
      <c r="J290" s="204"/>
      <c r="K290" s="204"/>
      <c r="L290" s="193"/>
      <c r="M290" s="193"/>
      <c r="N290" s="193"/>
      <c r="O290" s="193"/>
      <c r="P290" s="193"/>
      <c r="Q290" s="193"/>
      <c r="R290" s="193"/>
      <c r="S290" s="193"/>
      <c r="T290" s="193"/>
      <c r="U290" s="193"/>
      <c r="V290" s="204"/>
    </row>
    <row r="291" spans="2:22" s="118" customFormat="1" x14ac:dyDescent="0.25">
      <c r="B291" s="193"/>
      <c r="C291" s="193"/>
      <c r="D291" s="193"/>
      <c r="E291" s="204"/>
      <c r="F291" s="204"/>
      <c r="G291" s="204"/>
      <c r="H291" s="204"/>
      <c r="I291" s="204"/>
      <c r="J291" s="204"/>
      <c r="K291" s="204"/>
      <c r="L291" s="193"/>
      <c r="M291" s="193"/>
      <c r="N291" s="193"/>
      <c r="O291" s="193"/>
      <c r="P291" s="193"/>
      <c r="Q291" s="193"/>
      <c r="R291" s="193"/>
      <c r="S291" s="193"/>
      <c r="T291" s="193"/>
      <c r="U291" s="204"/>
    </row>
    <row r="292" spans="2:22" s="118" customFormat="1" x14ac:dyDescent="0.25">
      <c r="B292" s="193"/>
      <c r="C292" s="193"/>
      <c r="D292" s="193"/>
      <c r="E292" s="204"/>
      <c r="F292" s="204"/>
      <c r="G292" s="204"/>
      <c r="H292" s="204"/>
      <c r="I292" s="204"/>
      <c r="J292" s="204"/>
      <c r="K292" s="204"/>
      <c r="L292" s="193"/>
      <c r="M292" s="193"/>
      <c r="N292" s="193"/>
      <c r="O292" s="193"/>
      <c r="P292" s="193"/>
      <c r="Q292" s="193"/>
      <c r="R292" s="193"/>
      <c r="S292" s="193"/>
      <c r="T292" s="193"/>
      <c r="U292" s="204"/>
    </row>
    <row r="293" spans="2:22" s="118" customFormat="1" x14ac:dyDescent="0.25">
      <c r="B293" s="193"/>
      <c r="C293" s="193"/>
      <c r="D293" s="193"/>
      <c r="E293" s="204"/>
      <c r="F293" s="204"/>
      <c r="G293" s="204"/>
      <c r="H293" s="204"/>
      <c r="I293" s="204"/>
      <c r="J293" s="204"/>
      <c r="K293" s="204"/>
      <c r="L293" s="193"/>
      <c r="M293" s="193"/>
      <c r="N293" s="193"/>
      <c r="O293" s="193"/>
      <c r="P293" s="193"/>
      <c r="Q293" s="193"/>
      <c r="R293" s="193"/>
      <c r="S293" s="193"/>
      <c r="T293" s="193"/>
      <c r="U293" s="204"/>
    </row>
    <row r="294" spans="2:22" s="118" customFormat="1" x14ac:dyDescent="0.25">
      <c r="B294" s="193"/>
      <c r="C294" s="193"/>
      <c r="D294" s="193"/>
      <c r="E294" s="204"/>
      <c r="F294" s="204"/>
      <c r="G294" s="204"/>
      <c r="H294" s="204"/>
      <c r="I294" s="204"/>
      <c r="J294" s="204"/>
      <c r="K294" s="204"/>
      <c r="L294" s="193"/>
      <c r="M294" s="193"/>
      <c r="N294" s="193"/>
      <c r="O294" s="193"/>
      <c r="P294" s="193"/>
      <c r="Q294" s="193"/>
      <c r="R294" s="193"/>
      <c r="S294" s="193"/>
      <c r="T294" s="193"/>
      <c r="U294" s="204"/>
    </row>
    <row r="295" spans="2:22" s="118" customFormat="1" x14ac:dyDescent="0.25">
      <c r="B295" s="193"/>
      <c r="C295" s="193"/>
      <c r="D295" s="193"/>
      <c r="E295" s="204"/>
      <c r="F295" s="204"/>
      <c r="G295" s="204"/>
      <c r="H295" s="204"/>
      <c r="I295" s="204"/>
      <c r="J295" s="204"/>
      <c r="K295" s="204"/>
      <c r="L295" s="193"/>
      <c r="M295" s="193"/>
      <c r="N295" s="193"/>
      <c r="O295" s="193"/>
      <c r="P295" s="193"/>
      <c r="Q295" s="193"/>
      <c r="R295" s="193"/>
      <c r="S295" s="193"/>
      <c r="T295" s="193"/>
      <c r="U295" s="204"/>
    </row>
    <row r="296" spans="2:22" s="118" customFormat="1" x14ac:dyDescent="0.25">
      <c r="B296" s="193"/>
      <c r="C296" s="193"/>
      <c r="D296" s="193"/>
      <c r="E296" s="204"/>
      <c r="F296" s="204"/>
      <c r="G296" s="204"/>
      <c r="H296" s="204"/>
      <c r="I296" s="204"/>
      <c r="J296" s="204"/>
      <c r="K296" s="204"/>
      <c r="L296" s="193"/>
      <c r="M296" s="193"/>
      <c r="N296" s="193"/>
      <c r="O296" s="193"/>
      <c r="P296" s="193"/>
      <c r="Q296" s="193"/>
      <c r="R296" s="193"/>
      <c r="S296" s="193"/>
      <c r="T296" s="193"/>
      <c r="U296" s="204"/>
    </row>
    <row r="297" spans="2:22" s="118" customFormat="1" x14ac:dyDescent="0.25">
      <c r="B297" s="193"/>
      <c r="C297" s="193"/>
      <c r="D297" s="193"/>
      <c r="E297" s="204"/>
      <c r="F297" s="204"/>
      <c r="G297" s="204"/>
      <c r="H297" s="204"/>
      <c r="I297" s="204"/>
      <c r="J297" s="204"/>
      <c r="K297" s="204"/>
      <c r="L297" s="193"/>
      <c r="M297" s="193"/>
      <c r="N297" s="193"/>
      <c r="O297" s="193"/>
      <c r="P297" s="193"/>
      <c r="Q297" s="193"/>
      <c r="R297" s="193"/>
      <c r="S297" s="193"/>
      <c r="T297" s="193"/>
      <c r="U297" s="204"/>
    </row>
    <row r="298" spans="2:22" s="118" customFormat="1" x14ac:dyDescent="0.25">
      <c r="B298" s="193"/>
      <c r="C298" s="193"/>
      <c r="D298" s="193"/>
      <c r="E298" s="204"/>
      <c r="F298" s="204"/>
      <c r="G298" s="204"/>
      <c r="H298" s="204"/>
      <c r="I298" s="204"/>
      <c r="J298" s="204"/>
      <c r="K298" s="204"/>
      <c r="L298" s="193"/>
      <c r="M298" s="193"/>
      <c r="N298" s="193"/>
      <c r="O298" s="193"/>
      <c r="P298" s="193"/>
      <c r="Q298" s="193"/>
      <c r="R298" s="193"/>
      <c r="S298" s="193"/>
      <c r="T298" s="193"/>
      <c r="U298" s="204"/>
    </row>
    <row r="299" spans="2:22" s="118" customFormat="1" x14ac:dyDescent="0.25">
      <c r="B299" s="193"/>
      <c r="C299" s="193"/>
      <c r="D299" s="193"/>
      <c r="E299" s="204"/>
      <c r="F299" s="204"/>
      <c r="G299" s="204"/>
      <c r="H299" s="204"/>
      <c r="I299" s="204"/>
      <c r="J299" s="204"/>
      <c r="K299" s="204"/>
      <c r="L299" s="193"/>
      <c r="M299" s="193"/>
      <c r="N299" s="193"/>
      <c r="O299" s="193"/>
      <c r="P299" s="193"/>
      <c r="Q299" s="193"/>
      <c r="R299" s="193"/>
      <c r="S299" s="193"/>
      <c r="T299" s="193"/>
      <c r="U299" s="204"/>
    </row>
    <row r="300" spans="2:22" s="118" customFormat="1" x14ac:dyDescent="0.25">
      <c r="B300" s="193"/>
      <c r="C300" s="193"/>
      <c r="D300" s="193"/>
      <c r="E300" s="204"/>
      <c r="F300" s="204"/>
      <c r="G300" s="204"/>
      <c r="H300" s="204"/>
      <c r="I300" s="204"/>
      <c r="J300" s="204"/>
      <c r="K300" s="204"/>
      <c r="L300" s="193"/>
      <c r="M300" s="193"/>
      <c r="N300" s="193"/>
      <c r="O300" s="193"/>
      <c r="P300" s="193"/>
      <c r="Q300" s="193"/>
      <c r="R300" s="193"/>
      <c r="S300" s="193"/>
      <c r="T300" s="193"/>
      <c r="U300" s="204"/>
    </row>
    <row r="301" spans="2:22" s="118" customFormat="1" x14ac:dyDescent="0.25">
      <c r="B301" s="193"/>
      <c r="C301" s="193"/>
      <c r="D301" s="193"/>
      <c r="E301" s="204"/>
      <c r="F301" s="204"/>
      <c r="G301" s="204"/>
      <c r="H301" s="204"/>
      <c r="I301" s="204"/>
      <c r="J301" s="204"/>
      <c r="K301" s="204"/>
      <c r="L301" s="193"/>
      <c r="M301" s="193"/>
      <c r="N301" s="193"/>
      <c r="O301" s="193"/>
      <c r="P301" s="193"/>
      <c r="Q301" s="193"/>
      <c r="R301" s="193"/>
      <c r="S301" s="193"/>
      <c r="T301" s="193"/>
      <c r="U301" s="204"/>
    </row>
    <row r="302" spans="2:22" s="118" customFormat="1" x14ac:dyDescent="0.25">
      <c r="B302" s="193"/>
      <c r="C302" s="193"/>
      <c r="D302" s="193"/>
      <c r="E302" s="204"/>
      <c r="F302" s="204"/>
      <c r="G302" s="204"/>
      <c r="H302" s="204"/>
      <c r="I302" s="204"/>
      <c r="J302" s="204"/>
      <c r="K302" s="204"/>
      <c r="L302" s="193"/>
      <c r="M302" s="193"/>
      <c r="N302" s="193"/>
      <c r="O302" s="193"/>
      <c r="P302" s="193"/>
      <c r="Q302" s="193"/>
      <c r="R302" s="193"/>
      <c r="S302" s="193"/>
      <c r="T302" s="193"/>
      <c r="U302" s="204"/>
    </row>
    <row r="303" spans="2:22" s="118" customFormat="1" x14ac:dyDescent="0.25">
      <c r="B303" s="193"/>
      <c r="C303" s="193"/>
      <c r="D303" s="193"/>
      <c r="E303" s="204"/>
      <c r="F303" s="204"/>
      <c r="G303" s="204"/>
      <c r="H303" s="204"/>
      <c r="I303" s="204"/>
      <c r="J303" s="204"/>
      <c r="K303" s="204"/>
      <c r="L303" s="193"/>
      <c r="M303" s="193"/>
      <c r="N303" s="193"/>
      <c r="O303" s="193"/>
      <c r="P303" s="193"/>
      <c r="Q303" s="193"/>
      <c r="R303" s="193"/>
      <c r="S303" s="193"/>
      <c r="T303" s="193"/>
      <c r="U303" s="204"/>
    </row>
    <row r="304" spans="2:22" s="118" customFormat="1" x14ac:dyDescent="0.25">
      <c r="B304" s="193"/>
      <c r="C304" s="193"/>
      <c r="D304" s="193"/>
      <c r="E304" s="204"/>
      <c r="F304" s="204"/>
      <c r="G304" s="204"/>
      <c r="H304" s="204"/>
      <c r="I304" s="204"/>
      <c r="J304" s="204"/>
      <c r="K304" s="204"/>
      <c r="L304" s="193"/>
      <c r="M304" s="193"/>
      <c r="N304" s="193"/>
      <c r="O304" s="193"/>
      <c r="P304" s="193"/>
      <c r="Q304" s="193"/>
      <c r="R304" s="193"/>
      <c r="S304" s="193"/>
      <c r="T304" s="193"/>
      <c r="U304" s="204"/>
    </row>
    <row r="305" spans="2:21" s="118" customFormat="1" x14ac:dyDescent="0.25">
      <c r="B305" s="193"/>
      <c r="C305" s="193"/>
      <c r="D305" s="193"/>
      <c r="E305" s="204"/>
      <c r="F305" s="204"/>
      <c r="G305" s="204"/>
      <c r="H305" s="204"/>
      <c r="I305" s="204"/>
      <c r="J305" s="204"/>
      <c r="K305" s="204"/>
      <c r="L305" s="193"/>
      <c r="M305" s="193"/>
      <c r="N305" s="193"/>
      <c r="O305" s="193"/>
      <c r="P305" s="193"/>
      <c r="Q305" s="193"/>
      <c r="R305" s="193"/>
      <c r="S305" s="193"/>
      <c r="T305" s="193"/>
      <c r="U305" s="204"/>
    </row>
    <row r="306" spans="2:21" s="118" customFormat="1" x14ac:dyDescent="0.25">
      <c r="B306" s="193"/>
      <c r="C306" s="193"/>
      <c r="D306" s="193"/>
      <c r="E306" s="204"/>
      <c r="F306" s="204"/>
      <c r="G306" s="204"/>
      <c r="H306" s="204"/>
      <c r="I306" s="204"/>
      <c r="J306" s="204"/>
      <c r="K306" s="204"/>
      <c r="L306" s="193"/>
      <c r="M306" s="193"/>
      <c r="N306" s="193"/>
      <c r="O306" s="193"/>
      <c r="P306" s="193"/>
      <c r="Q306" s="193"/>
      <c r="R306" s="193"/>
      <c r="S306" s="193"/>
      <c r="T306" s="193"/>
      <c r="U306" s="204"/>
    </row>
    <row r="307" spans="2:21" s="118" customFormat="1" x14ac:dyDescent="0.25">
      <c r="B307" s="193"/>
      <c r="C307" s="193"/>
      <c r="D307" s="193"/>
      <c r="E307" s="204"/>
      <c r="F307" s="204"/>
      <c r="G307" s="204"/>
      <c r="H307" s="204"/>
      <c r="I307" s="204"/>
      <c r="J307" s="204"/>
      <c r="K307" s="204"/>
      <c r="L307" s="193"/>
      <c r="M307" s="193"/>
      <c r="N307" s="193"/>
      <c r="O307" s="193"/>
      <c r="P307" s="193"/>
      <c r="Q307" s="193"/>
      <c r="R307" s="193"/>
      <c r="S307" s="193"/>
      <c r="T307" s="193"/>
      <c r="U307" s="204"/>
    </row>
    <row r="308" spans="2:21" s="118" customFormat="1" x14ac:dyDescent="0.25">
      <c r="B308" s="193"/>
      <c r="C308" s="193"/>
      <c r="D308" s="193"/>
      <c r="E308" s="204"/>
      <c r="F308" s="204"/>
      <c r="G308" s="204"/>
      <c r="H308" s="204"/>
      <c r="I308" s="204"/>
      <c r="J308" s="204"/>
      <c r="K308" s="204"/>
      <c r="L308" s="193"/>
      <c r="M308" s="193"/>
      <c r="N308" s="193"/>
      <c r="O308" s="193"/>
      <c r="P308" s="193"/>
      <c r="Q308" s="193"/>
      <c r="R308" s="193"/>
      <c r="S308" s="193"/>
      <c r="T308" s="193"/>
      <c r="U308" s="204"/>
    </row>
    <row r="309" spans="2:21" s="118" customFormat="1" x14ac:dyDescent="0.25">
      <c r="B309" s="193"/>
      <c r="C309" s="193"/>
      <c r="D309" s="193"/>
      <c r="E309" s="204"/>
      <c r="F309" s="204"/>
      <c r="G309" s="204"/>
      <c r="H309" s="204"/>
      <c r="I309" s="204"/>
      <c r="J309" s="204"/>
      <c r="K309" s="204"/>
      <c r="L309" s="193"/>
      <c r="M309" s="193"/>
      <c r="N309" s="193"/>
      <c r="O309" s="193"/>
      <c r="P309" s="193"/>
      <c r="Q309" s="193"/>
      <c r="R309" s="193"/>
      <c r="S309" s="193"/>
      <c r="T309" s="193"/>
      <c r="U309" s="204"/>
    </row>
    <row r="310" spans="2:21" s="118" customFormat="1" x14ac:dyDescent="0.25">
      <c r="B310" s="193"/>
      <c r="C310" s="193"/>
      <c r="D310" s="193"/>
      <c r="E310" s="204"/>
      <c r="F310" s="204"/>
      <c r="G310" s="204"/>
      <c r="H310" s="204"/>
      <c r="I310" s="204"/>
      <c r="J310" s="204"/>
      <c r="K310" s="204"/>
      <c r="L310" s="193"/>
      <c r="M310" s="193"/>
      <c r="N310" s="193"/>
      <c r="O310" s="193"/>
      <c r="P310" s="193"/>
      <c r="Q310" s="193"/>
      <c r="R310" s="193"/>
      <c r="S310" s="193"/>
      <c r="T310" s="193"/>
      <c r="U310" s="204"/>
    </row>
    <row r="311" spans="2:21" s="118" customFormat="1" x14ac:dyDescent="0.25">
      <c r="B311" s="193"/>
      <c r="C311" s="193"/>
      <c r="D311" s="193"/>
      <c r="E311" s="204"/>
      <c r="F311" s="204"/>
      <c r="G311" s="204"/>
      <c r="H311" s="204"/>
      <c r="I311" s="204"/>
      <c r="J311" s="204"/>
      <c r="K311" s="204"/>
      <c r="L311" s="193"/>
      <c r="M311" s="193"/>
      <c r="N311" s="193"/>
      <c r="O311" s="193"/>
      <c r="P311" s="193"/>
      <c r="Q311" s="193"/>
      <c r="R311" s="193"/>
      <c r="S311" s="193"/>
      <c r="T311" s="193"/>
      <c r="U311" s="204"/>
    </row>
    <row r="312" spans="2:21" s="118" customFormat="1" x14ac:dyDescent="0.25">
      <c r="B312" s="193"/>
      <c r="C312" s="193"/>
      <c r="D312" s="193"/>
      <c r="E312" s="204"/>
      <c r="F312" s="204"/>
      <c r="G312" s="204"/>
      <c r="H312" s="204"/>
      <c r="I312" s="204"/>
      <c r="J312" s="204"/>
      <c r="K312" s="204"/>
      <c r="L312" s="193"/>
      <c r="M312" s="193"/>
      <c r="N312" s="193"/>
      <c r="O312" s="193"/>
      <c r="P312" s="193"/>
      <c r="Q312" s="193"/>
      <c r="R312" s="193"/>
      <c r="S312" s="193"/>
      <c r="T312" s="193"/>
      <c r="U312" s="204"/>
    </row>
    <row r="313" spans="2:21" s="118" customFormat="1" x14ac:dyDescent="0.25">
      <c r="B313" s="193"/>
      <c r="C313" s="193"/>
      <c r="D313" s="193"/>
      <c r="E313" s="204"/>
      <c r="F313" s="204"/>
      <c r="G313" s="204"/>
      <c r="H313" s="204"/>
      <c r="I313" s="204"/>
      <c r="J313" s="204"/>
      <c r="K313" s="204"/>
      <c r="L313" s="193"/>
      <c r="M313" s="193"/>
      <c r="N313" s="193"/>
      <c r="O313" s="193"/>
      <c r="P313" s="193"/>
      <c r="Q313" s="193"/>
      <c r="R313" s="193"/>
      <c r="S313" s="193"/>
      <c r="T313" s="193"/>
      <c r="U313" s="204"/>
    </row>
    <row r="314" spans="2:21" s="118" customFormat="1" x14ac:dyDescent="0.25">
      <c r="B314" s="193"/>
      <c r="C314" s="193"/>
      <c r="D314" s="193"/>
      <c r="E314" s="204"/>
      <c r="F314" s="204"/>
      <c r="G314" s="204"/>
      <c r="H314" s="204"/>
      <c r="I314" s="204"/>
      <c r="J314" s="204"/>
      <c r="K314" s="204"/>
      <c r="L314" s="193"/>
      <c r="M314" s="193"/>
      <c r="N314" s="193"/>
      <c r="O314" s="193"/>
      <c r="P314" s="193"/>
      <c r="Q314" s="193"/>
      <c r="R314" s="193"/>
      <c r="S314" s="193"/>
      <c r="T314" s="193"/>
      <c r="U314" s="204"/>
    </row>
    <row r="315" spans="2:21" s="118" customFormat="1" x14ac:dyDescent="0.25">
      <c r="B315" s="193"/>
      <c r="C315" s="193"/>
      <c r="D315" s="193"/>
      <c r="E315" s="204"/>
      <c r="F315" s="204"/>
      <c r="G315" s="204"/>
      <c r="H315" s="204"/>
      <c r="I315" s="204"/>
      <c r="J315" s="204"/>
      <c r="K315" s="204"/>
      <c r="L315" s="193"/>
      <c r="M315" s="193"/>
      <c r="N315" s="193"/>
      <c r="O315" s="193"/>
      <c r="P315" s="193"/>
      <c r="Q315" s="193"/>
      <c r="R315" s="193"/>
      <c r="S315" s="193"/>
      <c r="T315" s="193"/>
      <c r="U315" s="204"/>
    </row>
    <row r="316" spans="2:21" s="118" customFormat="1" x14ac:dyDescent="0.25">
      <c r="B316" s="193"/>
      <c r="C316" s="193"/>
      <c r="D316" s="193"/>
      <c r="E316" s="204"/>
      <c r="F316" s="204"/>
      <c r="G316" s="204"/>
      <c r="H316" s="204"/>
      <c r="I316" s="204"/>
      <c r="J316" s="204"/>
      <c r="K316" s="204"/>
      <c r="L316" s="193"/>
      <c r="M316" s="193"/>
      <c r="N316" s="193"/>
      <c r="O316" s="193"/>
      <c r="P316" s="193"/>
      <c r="Q316" s="193"/>
      <c r="R316" s="193"/>
      <c r="S316" s="193"/>
      <c r="T316" s="193"/>
      <c r="U316" s="204"/>
    </row>
    <row r="317" spans="2:21" s="118" customFormat="1" x14ac:dyDescent="0.25">
      <c r="B317" s="193"/>
      <c r="C317" s="193"/>
      <c r="D317" s="193"/>
      <c r="E317" s="204"/>
      <c r="F317" s="204"/>
      <c r="G317" s="204"/>
      <c r="H317" s="204"/>
      <c r="I317" s="204"/>
      <c r="J317" s="204"/>
      <c r="K317" s="204"/>
      <c r="L317" s="193"/>
      <c r="M317" s="193"/>
      <c r="N317" s="193"/>
      <c r="O317" s="193"/>
      <c r="P317" s="193"/>
      <c r="Q317" s="193"/>
      <c r="R317" s="193"/>
      <c r="S317" s="193"/>
      <c r="T317" s="193"/>
      <c r="U317" s="204"/>
    </row>
    <row r="318" spans="2:21" s="118" customFormat="1" x14ac:dyDescent="0.25">
      <c r="B318" s="193"/>
      <c r="C318" s="193"/>
      <c r="D318" s="193"/>
      <c r="E318" s="204"/>
      <c r="F318" s="204"/>
      <c r="G318" s="204"/>
      <c r="H318" s="204"/>
      <c r="I318" s="204"/>
      <c r="J318" s="204"/>
      <c r="K318" s="204"/>
      <c r="L318" s="193"/>
      <c r="M318" s="193"/>
      <c r="N318" s="193"/>
      <c r="O318" s="193"/>
      <c r="P318" s="193"/>
      <c r="Q318" s="193"/>
      <c r="R318" s="193"/>
      <c r="S318" s="193"/>
      <c r="T318" s="193"/>
      <c r="U318" s="204"/>
    </row>
    <row r="319" spans="2:21" s="118" customFormat="1" x14ac:dyDescent="0.25">
      <c r="B319" s="193"/>
      <c r="C319" s="193"/>
      <c r="D319" s="193"/>
      <c r="E319" s="204"/>
      <c r="F319" s="204"/>
      <c r="G319" s="204"/>
      <c r="H319" s="204"/>
      <c r="I319" s="204"/>
      <c r="J319" s="204"/>
      <c r="K319" s="204"/>
      <c r="L319" s="193"/>
      <c r="M319" s="193"/>
      <c r="N319" s="193"/>
      <c r="O319" s="193"/>
      <c r="P319" s="193"/>
      <c r="Q319" s="193"/>
      <c r="R319" s="193"/>
      <c r="S319" s="193"/>
      <c r="T319" s="193"/>
      <c r="U319" s="204"/>
    </row>
    <row r="320" spans="2:21" s="118" customFormat="1" x14ac:dyDescent="0.25">
      <c r="B320" s="193"/>
      <c r="C320" s="193"/>
      <c r="D320" s="193"/>
      <c r="E320" s="204"/>
      <c r="F320" s="204"/>
      <c r="G320" s="204"/>
      <c r="H320" s="204"/>
      <c r="I320" s="204"/>
      <c r="J320" s="204"/>
      <c r="K320" s="204"/>
      <c r="L320" s="193"/>
      <c r="M320" s="193"/>
      <c r="N320" s="193"/>
      <c r="O320" s="193"/>
      <c r="P320" s="193"/>
      <c r="Q320" s="193"/>
      <c r="R320" s="193"/>
      <c r="S320" s="193"/>
      <c r="T320" s="193"/>
      <c r="U320" s="204"/>
    </row>
    <row r="321" spans="2:21" s="118" customFormat="1" x14ac:dyDescent="0.25">
      <c r="B321" s="193"/>
      <c r="C321" s="193"/>
      <c r="D321" s="193"/>
      <c r="E321" s="204"/>
      <c r="F321" s="204"/>
      <c r="G321" s="204"/>
      <c r="H321" s="204"/>
      <c r="I321" s="204"/>
      <c r="J321" s="204"/>
      <c r="K321" s="204"/>
      <c r="L321" s="193"/>
      <c r="M321" s="193"/>
      <c r="N321" s="193"/>
      <c r="O321" s="193"/>
      <c r="P321" s="193"/>
      <c r="Q321" s="193"/>
      <c r="R321" s="193"/>
      <c r="S321" s="193"/>
      <c r="T321" s="193"/>
      <c r="U321" s="204"/>
    </row>
    <row r="322" spans="2:21" s="118" customFormat="1" x14ac:dyDescent="0.25">
      <c r="B322" s="193"/>
      <c r="C322" s="193"/>
      <c r="D322" s="193"/>
      <c r="E322" s="204"/>
      <c r="F322" s="204"/>
      <c r="G322" s="204"/>
      <c r="H322" s="204"/>
      <c r="I322" s="204"/>
      <c r="J322" s="204"/>
      <c r="K322" s="204"/>
      <c r="L322" s="193"/>
      <c r="M322" s="193"/>
      <c r="N322" s="193"/>
      <c r="O322" s="193"/>
      <c r="P322" s="193"/>
      <c r="Q322" s="193"/>
      <c r="R322" s="193"/>
      <c r="S322" s="193"/>
      <c r="T322" s="193"/>
      <c r="U322" s="204"/>
    </row>
    <row r="323" spans="2:21" s="118" customFormat="1" x14ac:dyDescent="0.25">
      <c r="B323" s="193"/>
      <c r="C323" s="193"/>
      <c r="D323" s="193"/>
      <c r="E323" s="204"/>
      <c r="F323" s="204"/>
      <c r="G323" s="204"/>
      <c r="H323" s="204"/>
      <c r="I323" s="204"/>
      <c r="J323" s="204"/>
      <c r="K323" s="204"/>
      <c r="L323" s="193"/>
      <c r="M323" s="193"/>
      <c r="N323" s="193"/>
      <c r="O323" s="193"/>
      <c r="P323" s="193"/>
      <c r="Q323" s="193"/>
      <c r="R323" s="193"/>
      <c r="S323" s="193"/>
      <c r="T323" s="193"/>
      <c r="U323" s="204"/>
    </row>
    <row r="324" spans="2:21" s="118" customFormat="1" x14ac:dyDescent="0.25">
      <c r="B324" s="193"/>
      <c r="C324" s="193"/>
      <c r="D324" s="193"/>
      <c r="E324" s="204"/>
      <c r="F324" s="204"/>
      <c r="G324" s="204"/>
      <c r="H324" s="204"/>
      <c r="I324" s="204"/>
      <c r="J324" s="204"/>
      <c r="K324" s="204"/>
      <c r="L324" s="193"/>
      <c r="M324" s="193"/>
      <c r="N324" s="193"/>
      <c r="O324" s="193"/>
      <c r="P324" s="193"/>
      <c r="Q324" s="193"/>
      <c r="R324" s="193"/>
      <c r="S324" s="193"/>
      <c r="T324" s="193"/>
      <c r="U324" s="204"/>
    </row>
    <row r="325" spans="2:21" s="118" customFormat="1" x14ac:dyDescent="0.25">
      <c r="B325" s="193"/>
      <c r="C325" s="193"/>
      <c r="D325" s="193"/>
      <c r="E325" s="204"/>
      <c r="F325" s="204"/>
      <c r="G325" s="204"/>
      <c r="H325" s="204"/>
      <c r="I325" s="204"/>
      <c r="J325" s="204"/>
      <c r="K325" s="204"/>
      <c r="L325" s="193"/>
      <c r="M325" s="193"/>
      <c r="N325" s="193"/>
      <c r="O325" s="193"/>
      <c r="P325" s="193"/>
      <c r="Q325" s="193"/>
      <c r="R325" s="193"/>
      <c r="S325" s="193"/>
      <c r="T325" s="193"/>
      <c r="U325" s="204"/>
    </row>
    <row r="326" spans="2:21" s="118" customFormat="1" x14ac:dyDescent="0.25">
      <c r="B326" s="193"/>
      <c r="C326" s="193"/>
      <c r="D326" s="193"/>
      <c r="E326" s="204"/>
      <c r="F326" s="204"/>
      <c r="G326" s="204"/>
      <c r="H326" s="204"/>
      <c r="I326" s="204"/>
      <c r="J326" s="204"/>
      <c r="K326" s="204"/>
      <c r="L326" s="193"/>
      <c r="M326" s="193"/>
      <c r="N326" s="193"/>
      <c r="O326" s="193"/>
      <c r="P326" s="193"/>
      <c r="Q326" s="193"/>
      <c r="R326" s="193"/>
      <c r="S326" s="193"/>
      <c r="T326" s="193"/>
      <c r="U326" s="204"/>
    </row>
    <row r="327" spans="2:21" s="118" customFormat="1" x14ac:dyDescent="0.25">
      <c r="B327" s="193"/>
      <c r="C327" s="193"/>
      <c r="D327" s="193"/>
      <c r="E327" s="204"/>
      <c r="F327" s="204"/>
      <c r="G327" s="204"/>
      <c r="H327" s="204"/>
      <c r="I327" s="204"/>
      <c r="J327" s="204"/>
      <c r="K327" s="204"/>
      <c r="L327" s="193"/>
      <c r="M327" s="193"/>
      <c r="N327" s="193"/>
      <c r="O327" s="193"/>
      <c r="P327" s="193"/>
      <c r="Q327" s="193"/>
      <c r="R327" s="193"/>
      <c r="S327" s="193"/>
      <c r="T327" s="193"/>
      <c r="U327" s="204"/>
    </row>
    <row r="328" spans="2:21" s="118" customFormat="1" x14ac:dyDescent="0.25">
      <c r="B328" s="193"/>
      <c r="C328" s="193"/>
      <c r="D328" s="193"/>
      <c r="E328" s="204"/>
      <c r="F328" s="204"/>
      <c r="G328" s="204"/>
      <c r="H328" s="204"/>
      <c r="I328" s="204"/>
      <c r="J328" s="204"/>
      <c r="K328" s="204"/>
      <c r="L328" s="193"/>
      <c r="M328" s="193"/>
      <c r="N328" s="193"/>
      <c r="O328" s="193"/>
      <c r="P328" s="193"/>
      <c r="Q328" s="193"/>
      <c r="R328" s="193"/>
      <c r="S328" s="193"/>
      <c r="T328" s="193"/>
      <c r="U328" s="204"/>
    </row>
    <row r="329" spans="2:21" s="118" customFormat="1" x14ac:dyDescent="0.25">
      <c r="B329" s="193"/>
      <c r="C329" s="193"/>
      <c r="D329" s="193"/>
      <c r="E329" s="204"/>
      <c r="F329" s="204"/>
      <c r="G329" s="204"/>
      <c r="H329" s="204"/>
      <c r="I329" s="204"/>
      <c r="J329" s="204"/>
      <c r="K329" s="204"/>
      <c r="L329" s="193"/>
      <c r="M329" s="193"/>
      <c r="N329" s="193"/>
      <c r="O329" s="193"/>
      <c r="P329" s="193"/>
      <c r="Q329" s="193"/>
      <c r="R329" s="193"/>
      <c r="S329" s="193"/>
      <c r="T329" s="193"/>
      <c r="U329" s="204"/>
    </row>
    <row r="330" spans="2:21" s="118" customFormat="1" x14ac:dyDescent="0.25">
      <c r="B330" s="193"/>
      <c r="C330" s="193"/>
      <c r="D330" s="193"/>
      <c r="E330" s="204"/>
      <c r="F330" s="204"/>
      <c r="G330" s="204"/>
      <c r="H330" s="204"/>
      <c r="I330" s="204"/>
      <c r="J330" s="204"/>
      <c r="K330" s="204"/>
      <c r="L330" s="193"/>
      <c r="M330" s="193"/>
      <c r="N330" s="193"/>
      <c r="O330" s="193"/>
      <c r="P330" s="193"/>
      <c r="Q330" s="193"/>
      <c r="R330" s="193"/>
      <c r="S330" s="193"/>
      <c r="T330" s="193"/>
      <c r="U330" s="204"/>
    </row>
    <row r="331" spans="2:21" s="118" customFormat="1" x14ac:dyDescent="0.25">
      <c r="B331" s="193"/>
      <c r="C331" s="193"/>
      <c r="D331" s="193"/>
      <c r="E331" s="204"/>
      <c r="F331" s="204"/>
      <c r="G331" s="204"/>
      <c r="H331" s="204"/>
      <c r="I331" s="204"/>
      <c r="J331" s="204"/>
      <c r="K331" s="204"/>
      <c r="L331" s="193"/>
      <c r="M331" s="193"/>
      <c r="N331" s="193"/>
      <c r="O331" s="193"/>
      <c r="P331" s="193"/>
      <c r="Q331" s="193"/>
      <c r="R331" s="193"/>
      <c r="S331" s="193"/>
      <c r="T331" s="193"/>
      <c r="U331" s="204"/>
    </row>
    <row r="332" spans="2:21" s="118" customFormat="1" x14ac:dyDescent="0.25">
      <c r="B332" s="193"/>
      <c r="C332" s="193"/>
      <c r="D332" s="193"/>
      <c r="E332" s="204"/>
      <c r="F332" s="204"/>
      <c r="G332" s="204"/>
      <c r="H332" s="204"/>
      <c r="I332" s="204"/>
      <c r="J332" s="204"/>
      <c r="K332" s="204"/>
      <c r="L332" s="193"/>
      <c r="M332" s="193"/>
      <c r="N332" s="193"/>
      <c r="O332" s="193"/>
      <c r="P332" s="193"/>
      <c r="Q332" s="193"/>
      <c r="R332" s="193"/>
      <c r="S332" s="193"/>
      <c r="T332" s="193"/>
      <c r="U332" s="204"/>
    </row>
    <row r="333" spans="2:21" s="118" customFormat="1" x14ac:dyDescent="0.25">
      <c r="B333" s="193"/>
      <c r="C333" s="193"/>
      <c r="D333" s="193"/>
      <c r="E333" s="204"/>
      <c r="F333" s="204"/>
      <c r="G333" s="204"/>
      <c r="H333" s="204"/>
      <c r="I333" s="204"/>
      <c r="J333" s="204"/>
      <c r="K333" s="204"/>
      <c r="L333" s="193"/>
      <c r="M333" s="193"/>
      <c r="N333" s="193"/>
      <c r="O333" s="193"/>
      <c r="P333" s="193"/>
      <c r="Q333" s="193"/>
      <c r="R333" s="193"/>
      <c r="S333" s="193"/>
      <c r="T333" s="193"/>
      <c r="U333" s="204"/>
    </row>
    <row r="334" spans="2:21" s="118" customFormat="1" x14ac:dyDescent="0.25">
      <c r="B334" s="193"/>
      <c r="C334" s="193"/>
      <c r="D334" s="193"/>
      <c r="E334" s="204"/>
      <c r="F334" s="204"/>
      <c r="G334" s="204"/>
      <c r="H334" s="204"/>
      <c r="I334" s="204"/>
      <c r="J334" s="204"/>
      <c r="K334" s="204"/>
      <c r="L334" s="193"/>
      <c r="M334" s="193"/>
      <c r="N334" s="193"/>
      <c r="O334" s="193"/>
      <c r="P334" s="193"/>
      <c r="Q334" s="193"/>
      <c r="R334" s="193"/>
      <c r="S334" s="193"/>
      <c r="T334" s="193"/>
      <c r="U334" s="204"/>
    </row>
    <row r="335" spans="2:21" s="118" customFormat="1" x14ac:dyDescent="0.25">
      <c r="B335" s="193"/>
      <c r="C335" s="193"/>
      <c r="D335" s="193"/>
      <c r="E335" s="204"/>
      <c r="F335" s="204"/>
      <c r="G335" s="204"/>
      <c r="H335" s="204"/>
      <c r="I335" s="204"/>
      <c r="J335" s="204"/>
      <c r="K335" s="204"/>
      <c r="L335" s="193"/>
      <c r="M335" s="193"/>
      <c r="N335" s="193"/>
      <c r="O335" s="193"/>
      <c r="P335" s="193"/>
      <c r="Q335" s="193"/>
      <c r="R335" s="193"/>
      <c r="S335" s="193"/>
      <c r="T335" s="193"/>
      <c r="U335" s="204"/>
    </row>
    <row r="336" spans="2:21" s="118" customFormat="1" x14ac:dyDescent="0.25">
      <c r="B336" s="193"/>
      <c r="C336" s="193"/>
      <c r="D336" s="193"/>
      <c r="E336" s="204"/>
      <c r="F336" s="204"/>
      <c r="G336" s="204"/>
      <c r="H336" s="204"/>
      <c r="I336" s="204"/>
      <c r="J336" s="204"/>
      <c r="K336" s="204"/>
      <c r="L336" s="193"/>
      <c r="M336" s="193"/>
      <c r="N336" s="193"/>
      <c r="O336" s="193"/>
      <c r="P336" s="193"/>
      <c r="Q336" s="193"/>
      <c r="R336" s="193"/>
      <c r="S336" s="193"/>
      <c r="T336" s="193"/>
      <c r="U336" s="204"/>
    </row>
    <row r="337" spans="2:21" s="118" customFormat="1" x14ac:dyDescent="0.25">
      <c r="B337" s="193"/>
      <c r="C337" s="193"/>
      <c r="D337" s="193"/>
      <c r="E337" s="204"/>
      <c r="F337" s="204"/>
      <c r="G337" s="204"/>
      <c r="H337" s="204"/>
      <c r="I337" s="204"/>
      <c r="J337" s="204"/>
      <c r="K337" s="204"/>
      <c r="L337" s="193"/>
      <c r="M337" s="193"/>
      <c r="N337" s="193"/>
      <c r="O337" s="193"/>
      <c r="P337" s="193"/>
      <c r="Q337" s="193"/>
      <c r="R337" s="193"/>
      <c r="S337" s="193"/>
      <c r="T337" s="193"/>
      <c r="U337" s="204"/>
    </row>
    <row r="338" spans="2:21" s="118" customFormat="1" x14ac:dyDescent="0.25">
      <c r="B338" s="193"/>
      <c r="C338" s="193"/>
      <c r="D338" s="193"/>
      <c r="E338" s="204"/>
      <c r="F338" s="204"/>
      <c r="G338" s="204"/>
      <c r="H338" s="204"/>
      <c r="I338" s="204"/>
      <c r="J338" s="204"/>
      <c r="K338" s="204"/>
      <c r="L338" s="193"/>
      <c r="M338" s="193"/>
      <c r="N338" s="193"/>
      <c r="O338" s="193"/>
      <c r="P338" s="193"/>
      <c r="Q338" s="193"/>
      <c r="R338" s="193"/>
      <c r="S338" s="193"/>
      <c r="T338" s="193"/>
      <c r="U338" s="204"/>
    </row>
    <row r="339" spans="2:21" s="118" customFormat="1" x14ac:dyDescent="0.25">
      <c r="B339" s="193"/>
      <c r="C339" s="193"/>
      <c r="D339" s="193"/>
      <c r="E339" s="204"/>
      <c r="F339" s="204"/>
      <c r="G339" s="204"/>
      <c r="H339" s="204"/>
      <c r="I339" s="204"/>
      <c r="J339" s="204"/>
      <c r="K339" s="204"/>
      <c r="L339" s="193"/>
      <c r="M339" s="193"/>
      <c r="N339" s="193"/>
      <c r="O339" s="193"/>
      <c r="P339" s="193"/>
      <c r="Q339" s="193"/>
      <c r="R339" s="193"/>
      <c r="S339" s="193"/>
      <c r="T339" s="193"/>
      <c r="U339" s="204"/>
    </row>
    <row r="340" spans="2:21" s="118" customFormat="1" x14ac:dyDescent="0.25">
      <c r="B340" s="193"/>
      <c r="C340" s="193"/>
      <c r="D340" s="193"/>
      <c r="E340" s="204"/>
      <c r="F340" s="204"/>
      <c r="G340" s="204"/>
      <c r="H340" s="204"/>
      <c r="I340" s="204"/>
      <c r="J340" s="204"/>
      <c r="K340" s="204"/>
      <c r="L340" s="193"/>
      <c r="M340" s="193"/>
      <c r="N340" s="193"/>
      <c r="O340" s="193"/>
      <c r="P340" s="193"/>
      <c r="Q340" s="193"/>
      <c r="R340" s="193"/>
      <c r="S340" s="193"/>
      <c r="T340" s="193"/>
      <c r="U340" s="204"/>
    </row>
    <row r="341" spans="2:21" s="118" customFormat="1" x14ac:dyDescent="0.25">
      <c r="B341" s="193"/>
      <c r="C341" s="193"/>
      <c r="D341" s="193"/>
      <c r="E341" s="204"/>
      <c r="F341" s="204"/>
      <c r="G341" s="204"/>
      <c r="H341" s="204"/>
      <c r="I341" s="204"/>
      <c r="J341" s="204"/>
      <c r="K341" s="204"/>
      <c r="L341" s="193"/>
      <c r="M341" s="193"/>
      <c r="N341" s="193"/>
      <c r="O341" s="193"/>
      <c r="P341" s="193"/>
      <c r="Q341" s="193"/>
      <c r="R341" s="193"/>
      <c r="S341" s="193"/>
      <c r="T341" s="193"/>
      <c r="U341" s="204"/>
    </row>
    <row r="342" spans="2:21" s="118" customFormat="1" x14ac:dyDescent="0.25">
      <c r="B342" s="193"/>
      <c r="C342" s="193"/>
      <c r="D342" s="193"/>
      <c r="E342" s="204"/>
      <c r="F342" s="204"/>
      <c r="G342" s="204"/>
      <c r="H342" s="204"/>
      <c r="I342" s="204"/>
      <c r="J342" s="204"/>
      <c r="K342" s="204"/>
      <c r="L342" s="193"/>
      <c r="M342" s="193"/>
      <c r="N342" s="193"/>
      <c r="O342" s="193"/>
      <c r="P342" s="193"/>
      <c r="Q342" s="193"/>
      <c r="R342" s="193"/>
      <c r="S342" s="193"/>
      <c r="T342" s="193"/>
      <c r="U342" s="204"/>
    </row>
    <row r="343" spans="2:21" s="118" customFormat="1" x14ac:dyDescent="0.25">
      <c r="B343" s="193"/>
      <c r="C343" s="193"/>
      <c r="D343" s="193"/>
      <c r="E343" s="204"/>
      <c r="F343" s="204"/>
      <c r="G343" s="204"/>
      <c r="H343" s="204"/>
      <c r="I343" s="204"/>
      <c r="J343" s="204"/>
      <c r="K343" s="204"/>
      <c r="L343" s="193"/>
      <c r="M343" s="193"/>
      <c r="N343" s="193"/>
      <c r="O343" s="193"/>
      <c r="P343" s="193"/>
      <c r="Q343" s="193"/>
      <c r="R343" s="193"/>
      <c r="S343" s="193"/>
      <c r="T343" s="193"/>
      <c r="U343" s="204"/>
    </row>
    <row r="344" spans="2:21" s="118" customFormat="1" x14ac:dyDescent="0.25">
      <c r="B344" s="193"/>
      <c r="C344" s="193"/>
      <c r="D344" s="193"/>
      <c r="E344" s="204"/>
      <c r="F344" s="204"/>
      <c r="G344" s="204"/>
      <c r="H344" s="204"/>
      <c r="I344" s="204"/>
      <c r="J344" s="204"/>
      <c r="K344" s="204"/>
      <c r="L344" s="193"/>
      <c r="M344" s="193"/>
      <c r="N344" s="193"/>
      <c r="O344" s="193"/>
      <c r="P344" s="193"/>
      <c r="Q344" s="193"/>
      <c r="R344" s="193"/>
      <c r="S344" s="193"/>
      <c r="T344" s="193"/>
      <c r="U344" s="204"/>
    </row>
    <row r="345" spans="2:21" s="118" customFormat="1" x14ac:dyDescent="0.25">
      <c r="B345" s="193"/>
      <c r="C345" s="193"/>
      <c r="D345" s="193"/>
      <c r="E345" s="204"/>
      <c r="F345" s="204"/>
      <c r="G345" s="204"/>
      <c r="H345" s="204"/>
      <c r="I345" s="204"/>
      <c r="J345" s="204"/>
      <c r="K345" s="204"/>
      <c r="L345" s="193"/>
      <c r="M345" s="193"/>
      <c r="N345" s="193"/>
      <c r="O345" s="193"/>
      <c r="P345" s="193"/>
      <c r="Q345" s="193"/>
      <c r="R345" s="193"/>
      <c r="S345" s="193"/>
      <c r="T345" s="193"/>
      <c r="U345" s="204"/>
    </row>
    <row r="346" spans="2:21" s="118" customFormat="1" x14ac:dyDescent="0.25">
      <c r="B346" s="193"/>
      <c r="C346" s="193"/>
      <c r="D346" s="193"/>
      <c r="E346" s="204"/>
      <c r="F346" s="204"/>
      <c r="G346" s="204"/>
      <c r="H346" s="204"/>
      <c r="I346" s="204"/>
      <c r="J346" s="204"/>
      <c r="K346" s="204"/>
      <c r="L346" s="193"/>
      <c r="M346" s="193"/>
      <c r="N346" s="193"/>
      <c r="O346" s="193"/>
      <c r="P346" s="193"/>
      <c r="Q346" s="193"/>
      <c r="R346" s="193"/>
      <c r="S346" s="193"/>
      <c r="T346" s="193"/>
      <c r="U346" s="204"/>
    </row>
    <row r="347" spans="2:21" s="118" customFormat="1" x14ac:dyDescent="0.25">
      <c r="B347" s="193"/>
      <c r="C347" s="193"/>
      <c r="D347" s="193"/>
      <c r="E347" s="204"/>
      <c r="F347" s="204"/>
      <c r="G347" s="204"/>
      <c r="H347" s="204"/>
      <c r="I347" s="204"/>
      <c r="J347" s="204"/>
      <c r="K347" s="204"/>
      <c r="L347" s="193"/>
      <c r="M347" s="193"/>
      <c r="N347" s="193"/>
      <c r="O347" s="193"/>
      <c r="P347" s="193"/>
      <c r="Q347" s="193"/>
      <c r="R347" s="193"/>
      <c r="S347" s="193"/>
      <c r="T347" s="193"/>
      <c r="U347" s="204"/>
    </row>
    <row r="348" spans="2:21" s="118" customFormat="1" x14ac:dyDescent="0.25">
      <c r="B348" s="193"/>
      <c r="C348" s="193"/>
      <c r="D348" s="193"/>
      <c r="E348" s="204"/>
      <c r="F348" s="204"/>
      <c r="G348" s="204"/>
      <c r="H348" s="204"/>
      <c r="I348" s="204"/>
      <c r="J348" s="204"/>
      <c r="K348" s="204"/>
      <c r="L348" s="193"/>
      <c r="M348" s="193"/>
      <c r="N348" s="193"/>
      <c r="O348" s="193"/>
      <c r="P348" s="193"/>
      <c r="Q348" s="193"/>
      <c r="R348" s="193"/>
      <c r="S348" s="193"/>
      <c r="T348" s="193"/>
      <c r="U348" s="204"/>
    </row>
    <row r="349" spans="2:21" s="118" customFormat="1" x14ac:dyDescent="0.25">
      <c r="B349" s="193"/>
      <c r="C349" s="193"/>
      <c r="D349" s="193"/>
      <c r="E349" s="204"/>
      <c r="F349" s="204"/>
      <c r="G349" s="204"/>
      <c r="H349" s="204"/>
      <c r="I349" s="204"/>
      <c r="J349" s="204"/>
      <c r="K349" s="204"/>
      <c r="L349" s="193"/>
      <c r="M349" s="193"/>
      <c r="N349" s="193"/>
      <c r="O349" s="193"/>
      <c r="P349" s="193"/>
      <c r="Q349" s="193"/>
      <c r="R349" s="193"/>
      <c r="S349" s="193"/>
      <c r="T349" s="193"/>
      <c r="U349" s="204"/>
    </row>
    <row r="350" spans="2:21" s="118" customFormat="1" x14ac:dyDescent="0.25">
      <c r="B350" s="193"/>
      <c r="C350" s="193"/>
      <c r="D350" s="193"/>
      <c r="E350" s="204"/>
      <c r="F350" s="204"/>
      <c r="G350" s="204"/>
      <c r="H350" s="204"/>
      <c r="I350" s="204"/>
      <c r="J350" s="204"/>
      <c r="K350" s="204"/>
      <c r="L350" s="193"/>
      <c r="M350" s="193"/>
      <c r="N350" s="193"/>
      <c r="O350" s="193"/>
      <c r="P350" s="193"/>
      <c r="Q350" s="193"/>
      <c r="R350" s="193"/>
      <c r="S350" s="193"/>
      <c r="T350" s="193"/>
      <c r="U350" s="204"/>
    </row>
    <row r="351" spans="2:21" s="118" customFormat="1" x14ac:dyDescent="0.25">
      <c r="B351" s="193"/>
      <c r="C351" s="193"/>
      <c r="D351" s="193"/>
      <c r="E351" s="204"/>
      <c r="F351" s="204"/>
      <c r="G351" s="204"/>
      <c r="H351" s="204"/>
      <c r="I351" s="204"/>
      <c r="J351" s="204"/>
      <c r="K351" s="204"/>
      <c r="L351" s="193"/>
      <c r="M351" s="193"/>
      <c r="N351" s="193"/>
      <c r="O351" s="193"/>
      <c r="P351" s="193"/>
      <c r="Q351" s="193"/>
      <c r="R351" s="193"/>
      <c r="S351" s="193"/>
      <c r="T351" s="193"/>
      <c r="U351" s="204"/>
    </row>
    <row r="352" spans="2:21" s="118" customFormat="1" x14ac:dyDescent="0.25">
      <c r="B352" s="193"/>
      <c r="C352" s="193"/>
      <c r="D352" s="193"/>
      <c r="E352" s="204"/>
      <c r="F352" s="204"/>
      <c r="G352" s="204"/>
      <c r="H352" s="204"/>
      <c r="I352" s="204"/>
      <c r="J352" s="204"/>
      <c r="K352" s="204"/>
      <c r="L352" s="193"/>
      <c r="M352" s="193"/>
      <c r="N352" s="193"/>
      <c r="O352" s="193"/>
      <c r="P352" s="193"/>
      <c r="Q352" s="193"/>
      <c r="R352" s="193"/>
      <c r="S352" s="193"/>
      <c r="T352" s="193"/>
      <c r="U352" s="204"/>
    </row>
    <row r="353" spans="2:21" s="118" customFormat="1" x14ac:dyDescent="0.25">
      <c r="B353" s="193"/>
      <c r="C353" s="193"/>
      <c r="D353" s="193"/>
      <c r="E353" s="204"/>
      <c r="F353" s="204"/>
      <c r="G353" s="204"/>
      <c r="H353" s="204"/>
      <c r="I353" s="204"/>
      <c r="J353" s="204"/>
      <c r="K353" s="204"/>
      <c r="L353" s="193"/>
      <c r="M353" s="193"/>
      <c r="N353" s="193"/>
      <c r="O353" s="193"/>
      <c r="P353" s="193"/>
      <c r="Q353" s="193"/>
      <c r="R353" s="193"/>
      <c r="S353" s="193"/>
      <c r="T353" s="193"/>
      <c r="U353" s="204"/>
    </row>
    <row r="354" spans="2:21" s="118" customFormat="1" x14ac:dyDescent="0.25">
      <c r="B354" s="193"/>
      <c r="C354" s="193"/>
      <c r="D354" s="193"/>
      <c r="E354" s="204"/>
      <c r="F354" s="204"/>
      <c r="G354" s="204"/>
      <c r="H354" s="204"/>
      <c r="I354" s="204"/>
      <c r="J354" s="204"/>
      <c r="K354" s="204"/>
      <c r="L354" s="193"/>
      <c r="M354" s="193"/>
      <c r="N354" s="193"/>
      <c r="O354" s="193"/>
      <c r="P354" s="193"/>
      <c r="Q354" s="193"/>
      <c r="R354" s="193"/>
      <c r="S354" s="193"/>
      <c r="T354" s="193"/>
      <c r="U354" s="204"/>
    </row>
    <row r="355" spans="2:21" s="118" customFormat="1" x14ac:dyDescent="0.25">
      <c r="B355" s="193"/>
      <c r="C355" s="193"/>
      <c r="D355" s="193"/>
      <c r="E355" s="204"/>
      <c r="F355" s="204"/>
      <c r="G355" s="204"/>
      <c r="H355" s="204"/>
      <c r="I355" s="204"/>
      <c r="J355" s="204"/>
      <c r="K355" s="204"/>
      <c r="L355" s="193"/>
      <c r="M355" s="193"/>
      <c r="N355" s="193"/>
      <c r="O355" s="193"/>
      <c r="P355" s="193"/>
      <c r="Q355" s="193"/>
      <c r="R355" s="193"/>
      <c r="S355" s="193"/>
      <c r="T355" s="193"/>
      <c r="U355" s="204"/>
    </row>
    <row r="356" spans="2:21" s="118" customFormat="1" x14ac:dyDescent="0.25">
      <c r="B356" s="193"/>
      <c r="C356" s="193"/>
      <c r="D356" s="193"/>
      <c r="E356" s="204"/>
      <c r="F356" s="204"/>
      <c r="G356" s="204"/>
      <c r="H356" s="204"/>
      <c r="I356" s="204"/>
      <c r="J356" s="204"/>
      <c r="K356" s="204"/>
      <c r="L356" s="193"/>
      <c r="M356" s="193"/>
      <c r="N356" s="193"/>
      <c r="O356" s="193"/>
      <c r="P356" s="193"/>
      <c r="Q356" s="193"/>
      <c r="R356" s="193"/>
      <c r="S356" s="193"/>
      <c r="T356" s="193"/>
      <c r="U356" s="204"/>
    </row>
    <row r="357" spans="2:21" s="118" customFormat="1" x14ac:dyDescent="0.25">
      <c r="B357" s="193"/>
      <c r="C357" s="193"/>
      <c r="D357" s="193"/>
      <c r="E357" s="204"/>
      <c r="F357" s="204"/>
      <c r="G357" s="204"/>
      <c r="H357" s="204"/>
      <c r="I357" s="204"/>
      <c r="J357" s="204"/>
      <c r="K357" s="204"/>
      <c r="L357" s="193"/>
      <c r="M357" s="193"/>
      <c r="N357" s="193"/>
      <c r="O357" s="193"/>
      <c r="P357" s="193"/>
      <c r="Q357" s="193"/>
      <c r="R357" s="193"/>
      <c r="S357" s="193"/>
      <c r="T357" s="193"/>
      <c r="U357" s="204"/>
    </row>
    <row r="358" spans="2:21" s="118" customFormat="1" x14ac:dyDescent="0.25">
      <c r="B358" s="193"/>
      <c r="C358" s="193"/>
      <c r="D358" s="193"/>
      <c r="E358" s="204"/>
      <c r="F358" s="204"/>
      <c r="G358" s="204"/>
      <c r="H358" s="204"/>
      <c r="I358" s="204"/>
      <c r="J358" s="204"/>
      <c r="K358" s="204"/>
      <c r="L358" s="193"/>
      <c r="M358" s="193"/>
      <c r="N358" s="193"/>
      <c r="O358" s="193"/>
      <c r="P358" s="193"/>
      <c r="Q358" s="193"/>
      <c r="R358" s="193"/>
      <c r="S358" s="193"/>
      <c r="T358" s="193"/>
      <c r="U358" s="204"/>
    </row>
    <row r="359" spans="2:21" s="118" customFormat="1" x14ac:dyDescent="0.25">
      <c r="B359" s="193"/>
      <c r="C359" s="193"/>
      <c r="D359" s="193"/>
      <c r="E359" s="204"/>
      <c r="F359" s="204"/>
      <c r="G359" s="204"/>
      <c r="H359" s="204"/>
      <c r="I359" s="204"/>
      <c r="J359" s="204"/>
      <c r="K359" s="204"/>
      <c r="L359" s="193"/>
      <c r="M359" s="193"/>
      <c r="N359" s="193"/>
      <c r="O359" s="193"/>
      <c r="P359" s="193"/>
      <c r="Q359" s="193"/>
      <c r="R359" s="193"/>
      <c r="S359" s="193"/>
      <c r="T359" s="193"/>
      <c r="U359" s="204"/>
    </row>
    <row r="360" spans="2:21" s="118" customFormat="1" x14ac:dyDescent="0.25">
      <c r="B360" s="193"/>
      <c r="C360" s="193"/>
      <c r="D360" s="193"/>
      <c r="E360" s="204"/>
      <c r="F360" s="204"/>
      <c r="G360" s="204"/>
      <c r="H360" s="204"/>
      <c r="I360" s="204"/>
      <c r="J360" s="204"/>
      <c r="K360" s="204"/>
      <c r="L360" s="193"/>
      <c r="M360" s="193"/>
      <c r="N360" s="193"/>
      <c r="O360" s="193"/>
      <c r="P360" s="193"/>
      <c r="Q360" s="193"/>
      <c r="R360" s="193"/>
      <c r="S360" s="193"/>
      <c r="T360" s="193"/>
      <c r="U360" s="204"/>
    </row>
    <row r="361" spans="2:21" s="118" customFormat="1" x14ac:dyDescent="0.25">
      <c r="B361" s="193"/>
      <c r="C361" s="193"/>
      <c r="D361" s="193"/>
      <c r="E361" s="204"/>
      <c r="F361" s="204"/>
      <c r="G361" s="204"/>
      <c r="H361" s="204"/>
      <c r="I361" s="204"/>
      <c r="J361" s="204"/>
      <c r="K361" s="204"/>
      <c r="L361" s="193"/>
      <c r="M361" s="193"/>
      <c r="N361" s="193"/>
      <c r="O361" s="193"/>
      <c r="P361" s="193"/>
      <c r="Q361" s="193"/>
      <c r="R361" s="193"/>
      <c r="S361" s="193"/>
      <c r="T361" s="193"/>
      <c r="U361" s="204"/>
    </row>
    <row r="362" spans="2:21" s="118" customFormat="1" x14ac:dyDescent="0.25">
      <c r="B362" s="193"/>
      <c r="C362" s="193"/>
      <c r="D362" s="193"/>
      <c r="E362" s="204"/>
      <c r="F362" s="204"/>
      <c r="G362" s="204"/>
      <c r="H362" s="204"/>
      <c r="I362" s="204"/>
      <c r="J362" s="204"/>
      <c r="K362" s="204"/>
      <c r="L362" s="193"/>
      <c r="M362" s="193"/>
      <c r="N362" s="193"/>
      <c r="O362" s="193"/>
      <c r="P362" s="193"/>
      <c r="Q362" s="193"/>
      <c r="R362" s="193"/>
      <c r="S362" s="193"/>
      <c r="T362" s="193"/>
      <c r="U362" s="204"/>
    </row>
    <row r="363" spans="2:21" s="118" customFormat="1" x14ac:dyDescent="0.25">
      <c r="B363" s="193"/>
      <c r="C363" s="193"/>
      <c r="D363" s="193"/>
      <c r="E363" s="204"/>
      <c r="F363" s="204"/>
      <c r="G363" s="204"/>
      <c r="H363" s="204"/>
      <c r="I363" s="204"/>
      <c r="J363" s="204"/>
      <c r="K363" s="204"/>
      <c r="L363" s="193"/>
      <c r="M363" s="193"/>
      <c r="N363" s="193"/>
      <c r="O363" s="193"/>
      <c r="P363" s="193"/>
      <c r="Q363" s="193"/>
      <c r="R363" s="193"/>
      <c r="S363" s="193"/>
      <c r="T363" s="193"/>
      <c r="U363" s="204"/>
    </row>
    <row r="364" spans="2:21" s="118" customFormat="1" x14ac:dyDescent="0.25">
      <c r="B364" s="193"/>
      <c r="C364" s="193"/>
      <c r="D364" s="193"/>
      <c r="E364" s="204"/>
      <c r="F364" s="204"/>
      <c r="G364" s="204"/>
      <c r="H364" s="204"/>
      <c r="I364" s="204"/>
      <c r="J364" s="204"/>
      <c r="K364" s="204"/>
      <c r="L364" s="193"/>
      <c r="M364" s="193"/>
      <c r="N364" s="193"/>
      <c r="O364" s="193"/>
      <c r="P364" s="193"/>
      <c r="Q364" s="193"/>
      <c r="R364" s="193"/>
      <c r="S364" s="193"/>
      <c r="T364" s="193"/>
      <c r="U364" s="204"/>
    </row>
    <row r="365" spans="2:21" s="118" customFormat="1" x14ac:dyDescent="0.25">
      <c r="B365" s="193"/>
      <c r="C365" s="193"/>
      <c r="D365" s="193"/>
      <c r="E365" s="204"/>
      <c r="F365" s="204"/>
      <c r="G365" s="204"/>
      <c r="H365" s="204"/>
      <c r="I365" s="204"/>
      <c r="J365" s="204"/>
      <c r="K365" s="204"/>
      <c r="L365" s="193"/>
      <c r="M365" s="193"/>
      <c r="N365" s="193"/>
      <c r="O365" s="193"/>
      <c r="P365" s="193"/>
      <c r="Q365" s="193"/>
      <c r="R365" s="193"/>
      <c r="S365" s="193"/>
      <c r="T365" s="193"/>
      <c r="U365" s="204"/>
    </row>
    <row r="366" spans="2:21" s="118" customFormat="1" x14ac:dyDescent="0.25">
      <c r="B366" s="193"/>
      <c r="C366" s="193"/>
      <c r="D366" s="193"/>
      <c r="E366" s="204"/>
      <c r="F366" s="204"/>
      <c r="G366" s="204"/>
      <c r="H366" s="204"/>
      <c r="I366" s="204"/>
      <c r="J366" s="204"/>
      <c r="K366" s="204"/>
      <c r="L366" s="193"/>
      <c r="M366" s="193"/>
      <c r="N366" s="193"/>
      <c r="O366" s="193"/>
      <c r="P366" s="193"/>
      <c r="Q366" s="193"/>
      <c r="R366" s="193"/>
      <c r="S366" s="193"/>
      <c r="T366" s="193"/>
      <c r="U366" s="204"/>
    </row>
    <row r="367" spans="2:21" s="118" customFormat="1" x14ac:dyDescent="0.25">
      <c r="B367" s="193"/>
      <c r="C367" s="193"/>
      <c r="D367" s="193"/>
      <c r="E367" s="204"/>
      <c r="F367" s="204"/>
      <c r="G367" s="204"/>
      <c r="H367" s="204"/>
      <c r="I367" s="204"/>
      <c r="J367" s="204"/>
      <c r="K367" s="204"/>
      <c r="L367" s="193"/>
      <c r="M367" s="193"/>
      <c r="N367" s="193"/>
      <c r="O367" s="193"/>
      <c r="P367" s="193"/>
      <c r="Q367" s="193"/>
      <c r="R367" s="193"/>
      <c r="S367" s="193"/>
      <c r="T367" s="193"/>
      <c r="U367" s="204"/>
    </row>
    <row r="368" spans="2:21" s="118" customFormat="1" x14ac:dyDescent="0.25">
      <c r="B368" s="193"/>
      <c r="C368" s="193"/>
      <c r="D368" s="193"/>
      <c r="E368" s="204"/>
      <c r="F368" s="204"/>
      <c r="G368" s="204"/>
      <c r="H368" s="204"/>
      <c r="I368" s="204"/>
      <c r="J368" s="204"/>
      <c r="K368" s="204"/>
      <c r="L368" s="193"/>
      <c r="M368" s="193"/>
      <c r="N368" s="193"/>
      <c r="O368" s="193"/>
      <c r="P368" s="193"/>
      <c r="Q368" s="193"/>
      <c r="R368" s="193"/>
      <c r="S368" s="193"/>
      <c r="T368" s="193"/>
      <c r="U368" s="204"/>
    </row>
    <row r="369" spans="2:21" s="118" customFormat="1" x14ac:dyDescent="0.25">
      <c r="B369" s="193"/>
      <c r="C369" s="193"/>
      <c r="D369" s="193"/>
      <c r="E369" s="204"/>
      <c r="F369" s="204"/>
      <c r="G369" s="204"/>
      <c r="H369" s="204"/>
      <c r="I369" s="204"/>
      <c r="J369" s="204"/>
      <c r="K369" s="204"/>
      <c r="L369" s="193"/>
      <c r="M369" s="193"/>
      <c r="N369" s="193"/>
      <c r="O369" s="193"/>
      <c r="P369" s="193"/>
      <c r="Q369" s="193"/>
      <c r="R369" s="193"/>
      <c r="S369" s="193"/>
      <c r="T369" s="193"/>
      <c r="U369" s="204"/>
    </row>
    <row r="370" spans="2:21" s="118" customFormat="1" x14ac:dyDescent="0.25">
      <c r="B370" s="193"/>
      <c r="C370" s="193"/>
      <c r="D370" s="193"/>
      <c r="E370" s="204"/>
      <c r="F370" s="204"/>
      <c r="G370" s="204"/>
      <c r="H370" s="204"/>
      <c r="I370" s="204"/>
      <c r="J370" s="204"/>
      <c r="K370" s="204"/>
      <c r="L370" s="193"/>
      <c r="M370" s="193"/>
      <c r="N370" s="193"/>
      <c r="O370" s="193"/>
      <c r="P370" s="193"/>
      <c r="Q370" s="193"/>
      <c r="R370" s="193"/>
      <c r="S370" s="193"/>
      <c r="T370" s="193"/>
      <c r="U370" s="204"/>
    </row>
    <row r="371" spans="2:21" s="118" customFormat="1" x14ac:dyDescent="0.25">
      <c r="B371" s="193"/>
      <c r="C371" s="193"/>
      <c r="D371" s="193"/>
      <c r="E371" s="204"/>
      <c r="F371" s="204"/>
      <c r="G371" s="204"/>
      <c r="H371" s="204"/>
      <c r="I371" s="204"/>
      <c r="J371" s="204"/>
      <c r="K371" s="204"/>
      <c r="L371" s="193"/>
      <c r="M371" s="193"/>
      <c r="N371" s="193"/>
      <c r="O371" s="193"/>
      <c r="P371" s="193"/>
      <c r="Q371" s="193"/>
      <c r="R371" s="193"/>
      <c r="S371" s="193"/>
      <c r="T371" s="193"/>
      <c r="U371" s="204"/>
    </row>
    <row r="372" spans="2:21" s="118" customFormat="1" x14ac:dyDescent="0.25">
      <c r="B372" s="193"/>
      <c r="C372" s="193"/>
      <c r="D372" s="193"/>
      <c r="E372" s="204"/>
      <c r="F372" s="204"/>
      <c r="G372" s="204"/>
      <c r="H372" s="204"/>
      <c r="I372" s="204"/>
      <c r="J372" s="204"/>
      <c r="K372" s="204"/>
      <c r="L372" s="193"/>
      <c r="M372" s="193"/>
      <c r="N372" s="193"/>
      <c r="O372" s="193"/>
      <c r="P372" s="193"/>
      <c r="Q372" s="193"/>
      <c r="R372" s="193"/>
      <c r="S372" s="193"/>
      <c r="T372" s="193"/>
      <c r="U372" s="204"/>
    </row>
    <row r="373" spans="2:21" s="118" customFormat="1" x14ac:dyDescent="0.25">
      <c r="B373" s="193"/>
      <c r="C373" s="193"/>
      <c r="D373" s="193"/>
      <c r="E373" s="204"/>
      <c r="F373" s="204"/>
      <c r="G373" s="204"/>
      <c r="H373" s="204"/>
      <c r="I373" s="204"/>
      <c r="J373" s="204"/>
      <c r="K373" s="204"/>
      <c r="L373" s="193"/>
      <c r="M373" s="193"/>
      <c r="N373" s="193"/>
      <c r="O373" s="193"/>
      <c r="P373" s="193"/>
      <c r="Q373" s="193"/>
      <c r="R373" s="193"/>
      <c r="S373" s="193"/>
      <c r="T373" s="193"/>
      <c r="U373" s="204"/>
    </row>
    <row r="374" spans="2:21" s="118" customFormat="1" x14ac:dyDescent="0.25">
      <c r="B374" s="193"/>
      <c r="C374" s="193"/>
      <c r="D374" s="193"/>
      <c r="E374" s="204"/>
      <c r="F374" s="204"/>
      <c r="G374" s="204"/>
      <c r="H374" s="204"/>
      <c r="I374" s="204"/>
      <c r="J374" s="204"/>
      <c r="K374" s="204"/>
      <c r="L374" s="193"/>
      <c r="M374" s="193"/>
      <c r="N374" s="193"/>
      <c r="O374" s="193"/>
      <c r="P374" s="193"/>
      <c r="Q374" s="193"/>
      <c r="R374" s="193"/>
      <c r="S374" s="193"/>
      <c r="T374" s="193"/>
      <c r="U374" s="204"/>
    </row>
    <row r="375" spans="2:21" s="118" customFormat="1" x14ac:dyDescent="0.25">
      <c r="B375" s="193"/>
      <c r="C375" s="193"/>
      <c r="D375" s="193"/>
      <c r="E375" s="204"/>
      <c r="F375" s="204"/>
      <c r="G375" s="204"/>
      <c r="H375" s="204"/>
      <c r="I375" s="204"/>
      <c r="J375" s="204"/>
      <c r="K375" s="204"/>
      <c r="L375" s="193"/>
      <c r="M375" s="193"/>
      <c r="N375" s="193"/>
      <c r="O375" s="193"/>
      <c r="P375" s="193"/>
      <c r="Q375" s="193"/>
      <c r="R375" s="193"/>
      <c r="S375" s="193"/>
      <c r="T375" s="193"/>
      <c r="U375" s="204"/>
    </row>
    <row r="376" spans="2:21" s="118" customFormat="1" x14ac:dyDescent="0.25">
      <c r="B376" s="193"/>
      <c r="C376" s="193"/>
      <c r="D376" s="193"/>
      <c r="E376" s="204"/>
      <c r="F376" s="204"/>
      <c r="G376" s="204"/>
      <c r="H376" s="204"/>
      <c r="I376" s="204"/>
      <c r="J376" s="204"/>
      <c r="K376" s="204"/>
      <c r="L376" s="193"/>
      <c r="M376" s="193"/>
      <c r="N376" s="193"/>
      <c r="O376" s="193"/>
      <c r="P376" s="193"/>
      <c r="Q376" s="193"/>
      <c r="R376" s="193"/>
      <c r="S376" s="193"/>
      <c r="T376" s="193"/>
      <c r="U376" s="204"/>
    </row>
    <row r="377" spans="2:21" s="118" customFormat="1" x14ac:dyDescent="0.25">
      <c r="B377" s="193"/>
      <c r="C377" s="193"/>
      <c r="D377" s="193"/>
      <c r="E377" s="204"/>
      <c r="F377" s="204"/>
      <c r="G377" s="204"/>
      <c r="H377" s="204"/>
      <c r="I377" s="204"/>
      <c r="J377" s="204"/>
      <c r="K377" s="204"/>
      <c r="L377" s="193"/>
      <c r="M377" s="193"/>
      <c r="N377" s="193"/>
      <c r="O377" s="193"/>
      <c r="P377" s="193"/>
      <c r="Q377" s="193"/>
      <c r="R377" s="193"/>
      <c r="S377" s="193"/>
      <c r="T377" s="193"/>
      <c r="U377" s="204"/>
    </row>
    <row r="378" spans="2:21" s="118" customFormat="1" x14ac:dyDescent="0.25">
      <c r="B378" s="193"/>
      <c r="C378" s="193"/>
      <c r="D378" s="193"/>
      <c r="E378" s="204"/>
      <c r="F378" s="204"/>
      <c r="G378" s="204"/>
      <c r="H378" s="204"/>
      <c r="I378" s="204"/>
      <c r="J378" s="204"/>
      <c r="K378" s="204"/>
      <c r="L378" s="193"/>
      <c r="M378" s="193"/>
      <c r="N378" s="193"/>
      <c r="O378" s="193"/>
      <c r="P378" s="193"/>
      <c r="Q378" s="193"/>
      <c r="R378" s="193"/>
      <c r="S378" s="193"/>
      <c r="T378" s="193"/>
      <c r="U378" s="204"/>
    </row>
    <row r="379" spans="2:21" s="118" customFormat="1" x14ac:dyDescent="0.25">
      <c r="B379" s="193"/>
      <c r="C379" s="193"/>
      <c r="D379" s="193"/>
      <c r="E379" s="204"/>
      <c r="F379" s="204"/>
      <c r="G379" s="204"/>
      <c r="H379" s="204"/>
      <c r="I379" s="204"/>
      <c r="J379" s="204"/>
      <c r="K379" s="204"/>
      <c r="L379" s="193"/>
      <c r="M379" s="193"/>
      <c r="N379" s="193"/>
      <c r="O379" s="193"/>
      <c r="P379" s="193"/>
      <c r="Q379" s="193"/>
      <c r="R379" s="193"/>
      <c r="S379" s="193"/>
      <c r="T379" s="193"/>
      <c r="U379" s="204"/>
    </row>
    <row r="380" spans="2:21" s="118" customFormat="1" x14ac:dyDescent="0.25">
      <c r="B380" s="193"/>
      <c r="C380" s="193"/>
      <c r="D380" s="193"/>
      <c r="E380" s="204"/>
      <c r="F380" s="204"/>
      <c r="G380" s="204"/>
      <c r="H380" s="204"/>
      <c r="I380" s="204"/>
      <c r="J380" s="204"/>
      <c r="K380" s="204"/>
      <c r="L380" s="193"/>
      <c r="M380" s="193"/>
      <c r="N380" s="193"/>
      <c r="O380" s="193"/>
      <c r="P380" s="193"/>
      <c r="Q380" s="193"/>
      <c r="R380" s="193"/>
      <c r="S380" s="193"/>
      <c r="T380" s="193"/>
      <c r="U380" s="204"/>
    </row>
    <row r="381" spans="2:21" s="118" customFormat="1" x14ac:dyDescent="0.25">
      <c r="B381" s="193"/>
      <c r="C381" s="193"/>
      <c r="D381" s="193"/>
      <c r="E381" s="204"/>
      <c r="F381" s="204"/>
      <c r="G381" s="204"/>
      <c r="H381" s="204"/>
      <c r="I381" s="204"/>
      <c r="J381" s="204"/>
      <c r="K381" s="204"/>
      <c r="L381" s="193"/>
      <c r="M381" s="193"/>
      <c r="N381" s="193"/>
      <c r="O381" s="193"/>
      <c r="P381" s="193"/>
      <c r="Q381" s="193"/>
      <c r="R381" s="193"/>
      <c r="S381" s="193"/>
      <c r="T381" s="193"/>
      <c r="U381" s="204"/>
    </row>
    <row r="382" spans="2:21" s="118" customFormat="1" x14ac:dyDescent="0.25">
      <c r="B382" s="193"/>
      <c r="C382" s="193"/>
      <c r="D382" s="193"/>
      <c r="E382" s="204"/>
      <c r="F382" s="204"/>
      <c r="G382" s="204"/>
      <c r="H382" s="204"/>
      <c r="I382" s="204"/>
      <c r="J382" s="204"/>
      <c r="K382" s="204"/>
      <c r="L382" s="193"/>
      <c r="M382" s="193"/>
      <c r="N382" s="193"/>
      <c r="O382" s="193"/>
      <c r="P382" s="193"/>
      <c r="Q382" s="193"/>
      <c r="R382" s="193"/>
      <c r="S382" s="193"/>
      <c r="T382" s="193"/>
      <c r="U382" s="204"/>
    </row>
    <row r="383" spans="2:21" s="118" customFormat="1" x14ac:dyDescent="0.25">
      <c r="B383" s="193"/>
      <c r="C383" s="193"/>
      <c r="D383" s="193"/>
      <c r="E383" s="204"/>
      <c r="F383" s="204"/>
      <c r="G383" s="204"/>
      <c r="H383" s="204"/>
      <c r="I383" s="204"/>
      <c r="J383" s="204"/>
      <c r="K383" s="204"/>
      <c r="L383" s="193"/>
      <c r="M383" s="193"/>
      <c r="N383" s="193"/>
      <c r="O383" s="193"/>
      <c r="P383" s="193"/>
      <c r="Q383" s="193"/>
      <c r="R383" s="193"/>
      <c r="S383" s="193"/>
      <c r="T383" s="193"/>
      <c r="U383" s="204"/>
    </row>
    <row r="384" spans="2:21" s="118" customFormat="1" x14ac:dyDescent="0.25">
      <c r="B384" s="193"/>
      <c r="C384" s="193"/>
      <c r="D384" s="193"/>
      <c r="E384" s="204"/>
      <c r="F384" s="204"/>
      <c r="G384" s="204"/>
      <c r="H384" s="204"/>
      <c r="I384" s="204"/>
      <c r="J384" s="204"/>
      <c r="K384" s="204"/>
      <c r="L384" s="193"/>
      <c r="M384" s="193"/>
      <c r="N384" s="193"/>
      <c r="O384" s="193"/>
      <c r="P384" s="193"/>
      <c r="Q384" s="193"/>
      <c r="R384" s="193"/>
      <c r="S384" s="193"/>
      <c r="T384" s="193"/>
      <c r="U384" s="204"/>
    </row>
    <row r="385" spans="2:21" s="118" customFormat="1" x14ac:dyDescent="0.25">
      <c r="B385" s="193"/>
      <c r="C385" s="193"/>
      <c r="D385" s="193"/>
      <c r="E385" s="204"/>
      <c r="F385" s="204"/>
      <c r="G385" s="204"/>
      <c r="H385" s="204"/>
      <c r="I385" s="204"/>
      <c r="J385" s="204"/>
      <c r="K385" s="204"/>
      <c r="L385" s="193"/>
      <c r="M385" s="193"/>
      <c r="N385" s="193"/>
      <c r="O385" s="193"/>
      <c r="P385" s="193"/>
      <c r="Q385" s="193"/>
      <c r="R385" s="193"/>
      <c r="S385" s="193"/>
      <c r="T385" s="193"/>
      <c r="U385" s="204"/>
    </row>
    <row r="386" spans="2:21" s="118" customFormat="1" x14ac:dyDescent="0.25">
      <c r="B386" s="193"/>
      <c r="C386" s="193"/>
      <c r="D386" s="193"/>
      <c r="E386" s="204"/>
      <c r="F386" s="204"/>
      <c r="G386" s="204"/>
      <c r="H386" s="204"/>
      <c r="I386" s="204"/>
      <c r="J386" s="204"/>
      <c r="K386" s="204"/>
      <c r="L386" s="193"/>
      <c r="M386" s="193"/>
      <c r="N386" s="193"/>
      <c r="O386" s="193"/>
      <c r="P386" s="193"/>
      <c r="Q386" s="193"/>
      <c r="R386" s="193"/>
      <c r="S386" s="193"/>
      <c r="T386" s="193"/>
      <c r="U386" s="204"/>
    </row>
    <row r="387" spans="2:21" s="118" customFormat="1" x14ac:dyDescent="0.25">
      <c r="B387" s="193"/>
      <c r="C387" s="193"/>
      <c r="D387" s="193"/>
      <c r="E387" s="204"/>
      <c r="F387" s="204"/>
      <c r="G387" s="204"/>
      <c r="H387" s="204"/>
      <c r="I387" s="204"/>
      <c r="J387" s="204"/>
      <c r="K387" s="204"/>
      <c r="L387" s="193"/>
      <c r="M387" s="193"/>
      <c r="N387" s="193"/>
      <c r="O387" s="193"/>
      <c r="P387" s="193"/>
      <c r="Q387" s="193"/>
      <c r="R387" s="193"/>
      <c r="S387" s="193"/>
      <c r="T387" s="193"/>
      <c r="U387" s="204"/>
    </row>
    <row r="388" spans="2:21" s="118" customFormat="1" x14ac:dyDescent="0.25">
      <c r="B388" s="193"/>
      <c r="C388" s="193"/>
      <c r="D388" s="193"/>
      <c r="E388" s="204"/>
      <c r="F388" s="204"/>
      <c r="G388" s="204"/>
      <c r="H388" s="204"/>
      <c r="I388" s="204"/>
      <c r="J388" s="204"/>
      <c r="K388" s="204"/>
      <c r="L388" s="193"/>
      <c r="M388" s="193"/>
      <c r="N388" s="193"/>
      <c r="O388" s="193"/>
      <c r="P388" s="193"/>
      <c r="Q388" s="193"/>
      <c r="R388" s="193"/>
      <c r="S388" s="193"/>
      <c r="T388" s="193"/>
      <c r="U388" s="204"/>
    </row>
    <row r="389" spans="2:21" s="118" customFormat="1" x14ac:dyDescent="0.25">
      <c r="B389" s="193"/>
      <c r="C389" s="193"/>
      <c r="D389" s="193"/>
      <c r="E389" s="204"/>
      <c r="F389" s="204"/>
      <c r="G389" s="204"/>
      <c r="H389" s="204"/>
      <c r="I389" s="204"/>
      <c r="J389" s="204"/>
      <c r="K389" s="204"/>
      <c r="L389" s="193"/>
      <c r="M389" s="193"/>
      <c r="N389" s="193"/>
      <c r="O389" s="193"/>
      <c r="P389" s="193"/>
      <c r="Q389" s="193"/>
      <c r="R389" s="193"/>
      <c r="S389" s="193"/>
      <c r="T389" s="193"/>
      <c r="U389" s="204"/>
    </row>
    <row r="390" spans="2:21" s="118" customFormat="1" x14ac:dyDescent="0.25">
      <c r="B390" s="193"/>
      <c r="C390" s="193"/>
      <c r="D390" s="193"/>
      <c r="E390" s="204"/>
      <c r="F390" s="204"/>
      <c r="G390" s="204"/>
      <c r="H390" s="204"/>
      <c r="I390" s="204"/>
      <c r="J390" s="204"/>
      <c r="K390" s="204"/>
      <c r="L390" s="193"/>
      <c r="M390" s="193"/>
      <c r="N390" s="193"/>
      <c r="O390" s="193"/>
      <c r="P390" s="193"/>
      <c r="Q390" s="193"/>
      <c r="R390" s="193"/>
      <c r="S390" s="193"/>
      <c r="T390" s="193"/>
      <c r="U390" s="204"/>
    </row>
    <row r="391" spans="2:21" s="118" customFormat="1" x14ac:dyDescent="0.25">
      <c r="B391" s="193"/>
      <c r="C391" s="193"/>
      <c r="D391" s="193"/>
      <c r="E391" s="204"/>
      <c r="F391" s="204"/>
      <c r="G391" s="204"/>
      <c r="H391" s="204"/>
      <c r="I391" s="204"/>
      <c r="J391" s="204"/>
      <c r="K391" s="204"/>
      <c r="L391" s="193"/>
      <c r="M391" s="193"/>
      <c r="N391" s="193"/>
      <c r="O391" s="193"/>
      <c r="P391" s="193"/>
      <c r="Q391" s="193"/>
      <c r="R391" s="193"/>
      <c r="S391" s="193"/>
      <c r="T391" s="193"/>
      <c r="U391" s="204"/>
    </row>
    <row r="392" spans="2:21" s="118" customFormat="1" x14ac:dyDescent="0.25">
      <c r="B392" s="193"/>
      <c r="C392" s="193"/>
      <c r="D392" s="193"/>
      <c r="E392" s="204"/>
      <c r="F392" s="204"/>
      <c r="G392" s="204"/>
      <c r="H392" s="204"/>
      <c r="I392" s="204"/>
      <c r="J392" s="204"/>
      <c r="K392" s="204"/>
      <c r="L392" s="193"/>
      <c r="M392" s="193"/>
      <c r="N392" s="193"/>
      <c r="O392" s="193"/>
      <c r="P392" s="193"/>
      <c r="Q392" s="193"/>
      <c r="R392" s="193"/>
      <c r="S392" s="193"/>
      <c r="T392" s="193"/>
      <c r="U392" s="204"/>
    </row>
    <row r="393" spans="2:21" s="118" customFormat="1" x14ac:dyDescent="0.25">
      <c r="B393" s="193"/>
      <c r="C393" s="193"/>
      <c r="D393" s="193"/>
      <c r="E393" s="204"/>
      <c r="F393" s="204"/>
      <c r="G393" s="204"/>
      <c r="H393" s="204"/>
      <c r="I393" s="204"/>
      <c r="J393" s="204"/>
      <c r="K393" s="204"/>
      <c r="L393" s="193"/>
      <c r="M393" s="193"/>
      <c r="N393" s="193"/>
      <c r="O393" s="193"/>
      <c r="P393" s="193"/>
      <c r="Q393" s="193"/>
      <c r="R393" s="193"/>
      <c r="S393" s="193"/>
      <c r="T393" s="193"/>
      <c r="U393" s="204"/>
    </row>
    <row r="394" spans="2:21" s="118" customFormat="1" x14ac:dyDescent="0.25">
      <c r="B394" s="193"/>
      <c r="C394" s="193"/>
      <c r="D394" s="193"/>
      <c r="E394" s="204"/>
      <c r="F394" s="204"/>
      <c r="G394" s="204"/>
      <c r="H394" s="204"/>
      <c r="I394" s="204"/>
      <c r="J394" s="204"/>
      <c r="K394" s="204"/>
      <c r="L394" s="193"/>
      <c r="M394" s="193"/>
      <c r="N394" s="193"/>
      <c r="O394" s="193"/>
      <c r="P394" s="193"/>
      <c r="Q394" s="193"/>
      <c r="R394" s="193"/>
      <c r="S394" s="193"/>
      <c r="T394" s="193"/>
      <c r="U394" s="204"/>
    </row>
    <row r="395" spans="2:21" s="118" customFormat="1" x14ac:dyDescent="0.25">
      <c r="B395" s="193"/>
      <c r="C395" s="193"/>
      <c r="D395" s="193"/>
      <c r="E395" s="204"/>
      <c r="F395" s="204"/>
      <c r="G395" s="204"/>
      <c r="H395" s="204"/>
      <c r="I395" s="204"/>
      <c r="J395" s="204"/>
      <c r="K395" s="204"/>
      <c r="L395" s="193"/>
      <c r="M395" s="193"/>
      <c r="N395" s="193"/>
      <c r="O395" s="193"/>
      <c r="P395" s="193"/>
      <c r="Q395" s="193"/>
      <c r="R395" s="193"/>
      <c r="S395" s="193"/>
      <c r="T395" s="193"/>
      <c r="U395" s="204"/>
    </row>
    <row r="396" spans="2:21" s="118" customFormat="1" x14ac:dyDescent="0.25">
      <c r="B396" s="193"/>
      <c r="C396" s="193"/>
      <c r="D396" s="193"/>
      <c r="E396" s="204"/>
      <c r="F396" s="204"/>
      <c r="G396" s="204"/>
      <c r="H396" s="204"/>
      <c r="I396" s="204"/>
      <c r="J396" s="204"/>
      <c r="K396" s="204"/>
      <c r="L396" s="193"/>
      <c r="M396" s="193"/>
      <c r="N396" s="193"/>
      <c r="O396" s="193"/>
      <c r="P396" s="193"/>
      <c r="Q396" s="193"/>
      <c r="R396" s="193"/>
      <c r="S396" s="193"/>
      <c r="T396" s="193"/>
      <c r="U396" s="204"/>
    </row>
    <row r="397" spans="2:21" s="118" customFormat="1" x14ac:dyDescent="0.25">
      <c r="B397" s="193"/>
      <c r="C397" s="193"/>
      <c r="D397" s="193"/>
      <c r="E397" s="204"/>
      <c r="F397" s="204"/>
      <c r="G397" s="204"/>
      <c r="H397" s="204"/>
      <c r="I397" s="204"/>
      <c r="J397" s="204"/>
      <c r="K397" s="204"/>
      <c r="L397" s="193"/>
      <c r="M397" s="193"/>
      <c r="N397" s="193"/>
      <c r="O397" s="193"/>
      <c r="P397" s="193"/>
      <c r="Q397" s="193"/>
      <c r="R397" s="193"/>
      <c r="S397" s="193"/>
      <c r="T397" s="193"/>
      <c r="U397" s="204"/>
    </row>
    <row r="398" spans="2:21" s="118" customFormat="1" x14ac:dyDescent="0.25">
      <c r="B398" s="193"/>
      <c r="C398" s="193"/>
      <c r="D398" s="193"/>
      <c r="E398" s="204"/>
      <c r="F398" s="204"/>
      <c r="G398" s="204"/>
      <c r="H398" s="204"/>
      <c r="I398" s="204"/>
      <c r="J398" s="204"/>
      <c r="K398" s="204"/>
      <c r="L398" s="193"/>
      <c r="M398" s="193"/>
      <c r="N398" s="193"/>
      <c r="O398" s="193"/>
      <c r="P398" s="193"/>
      <c r="Q398" s="193"/>
      <c r="R398" s="193"/>
      <c r="S398" s="193"/>
      <c r="T398" s="193"/>
      <c r="U398" s="204"/>
    </row>
    <row r="399" spans="2:21" s="118" customFormat="1" x14ac:dyDescent="0.25">
      <c r="B399" s="193"/>
      <c r="C399" s="193"/>
      <c r="D399" s="193"/>
      <c r="E399" s="204"/>
      <c r="F399" s="204"/>
      <c r="G399" s="204"/>
      <c r="H399" s="204"/>
      <c r="I399" s="204"/>
      <c r="J399" s="204"/>
      <c r="K399" s="204"/>
      <c r="L399" s="193"/>
      <c r="M399" s="193"/>
      <c r="N399" s="193"/>
      <c r="O399" s="193"/>
      <c r="P399" s="193"/>
      <c r="Q399" s="193"/>
      <c r="R399" s="193"/>
      <c r="S399" s="193"/>
      <c r="T399" s="193"/>
      <c r="U399" s="204"/>
    </row>
    <row r="400" spans="2:21" s="118" customFormat="1" x14ac:dyDescent="0.25">
      <c r="B400" s="193"/>
      <c r="C400" s="193"/>
      <c r="D400" s="193"/>
      <c r="E400" s="204"/>
      <c r="F400" s="204"/>
      <c r="G400" s="204"/>
      <c r="H400" s="204"/>
      <c r="I400" s="204"/>
      <c r="J400" s="204"/>
      <c r="K400" s="204"/>
      <c r="L400" s="193"/>
      <c r="M400" s="193"/>
      <c r="N400" s="193"/>
      <c r="O400" s="193"/>
      <c r="P400" s="193"/>
      <c r="Q400" s="193"/>
      <c r="R400" s="193"/>
      <c r="S400" s="193"/>
      <c r="T400" s="193"/>
      <c r="U400" s="204"/>
    </row>
    <row r="401" spans="2:21" s="118" customFormat="1" x14ac:dyDescent="0.25">
      <c r="B401" s="193"/>
      <c r="C401" s="193"/>
      <c r="D401" s="193"/>
      <c r="E401" s="204"/>
      <c r="F401" s="204"/>
      <c r="G401" s="204"/>
      <c r="H401" s="204"/>
      <c r="I401" s="204"/>
      <c r="J401" s="204"/>
      <c r="K401" s="204"/>
      <c r="L401" s="193"/>
      <c r="M401" s="193"/>
      <c r="N401" s="193"/>
      <c r="O401" s="193"/>
      <c r="P401" s="193"/>
      <c r="Q401" s="193"/>
      <c r="R401" s="193"/>
      <c r="S401" s="193"/>
      <c r="T401" s="193"/>
      <c r="U401" s="204"/>
    </row>
    <row r="402" spans="2:21" s="118" customFormat="1" x14ac:dyDescent="0.25">
      <c r="B402" s="193"/>
      <c r="C402" s="193"/>
      <c r="D402" s="193"/>
      <c r="E402" s="204"/>
      <c r="F402" s="204"/>
      <c r="G402" s="204"/>
      <c r="H402" s="204"/>
      <c r="I402" s="204"/>
      <c r="J402" s="204"/>
      <c r="K402" s="204"/>
      <c r="L402" s="193"/>
      <c r="M402" s="193"/>
      <c r="N402" s="193"/>
      <c r="O402" s="193"/>
      <c r="P402" s="193"/>
      <c r="Q402" s="193"/>
      <c r="R402" s="193"/>
      <c r="S402" s="193"/>
      <c r="T402" s="193"/>
      <c r="U402" s="204"/>
    </row>
    <row r="403" spans="2:21" s="118" customFormat="1" x14ac:dyDescent="0.25">
      <c r="B403" s="193"/>
      <c r="C403" s="193"/>
      <c r="D403" s="193"/>
      <c r="E403" s="204"/>
      <c r="F403" s="204"/>
      <c r="G403" s="204"/>
      <c r="H403" s="204"/>
      <c r="I403" s="204"/>
      <c r="J403" s="204"/>
      <c r="K403" s="204"/>
      <c r="L403" s="193"/>
      <c r="M403" s="193"/>
      <c r="N403" s="193"/>
      <c r="O403" s="193"/>
      <c r="P403" s="193"/>
      <c r="Q403" s="193"/>
      <c r="R403" s="193"/>
      <c r="S403" s="193"/>
      <c r="T403" s="193"/>
      <c r="U403" s="204"/>
    </row>
    <row r="404" spans="2:21" s="118" customFormat="1" x14ac:dyDescent="0.25">
      <c r="B404" s="193"/>
      <c r="C404" s="193"/>
      <c r="D404" s="193"/>
      <c r="E404" s="204"/>
      <c r="F404" s="204"/>
      <c r="G404" s="204"/>
      <c r="H404" s="204"/>
      <c r="I404" s="204"/>
      <c r="J404" s="204"/>
      <c r="K404" s="204"/>
      <c r="L404" s="193"/>
      <c r="M404" s="193"/>
      <c r="N404" s="193"/>
      <c r="O404" s="193"/>
      <c r="P404" s="193"/>
      <c r="Q404" s="193"/>
      <c r="R404" s="193"/>
      <c r="S404" s="193"/>
      <c r="T404" s="193"/>
      <c r="U404" s="204"/>
    </row>
    <row r="405" spans="2:21" s="118" customFormat="1" x14ac:dyDescent="0.25">
      <c r="B405" s="193"/>
      <c r="C405" s="193"/>
      <c r="D405" s="193"/>
      <c r="E405" s="204"/>
      <c r="F405" s="204"/>
      <c r="G405" s="204"/>
      <c r="H405" s="204"/>
      <c r="I405" s="204"/>
      <c r="J405" s="204"/>
      <c r="K405" s="204"/>
      <c r="L405" s="193"/>
      <c r="M405" s="193"/>
      <c r="N405" s="193"/>
      <c r="O405" s="193"/>
      <c r="P405" s="193"/>
      <c r="Q405" s="193"/>
      <c r="R405" s="193"/>
      <c r="S405" s="193"/>
      <c r="T405" s="193"/>
      <c r="U405" s="204"/>
    </row>
    <row r="406" spans="2:21" s="118" customFormat="1" x14ac:dyDescent="0.25">
      <c r="B406" s="193"/>
      <c r="C406" s="193"/>
      <c r="D406" s="193"/>
      <c r="E406" s="204"/>
      <c r="F406" s="204"/>
      <c r="G406" s="204"/>
      <c r="H406" s="204"/>
      <c r="I406" s="204"/>
      <c r="J406" s="204"/>
      <c r="K406" s="204"/>
      <c r="L406" s="193"/>
      <c r="M406" s="193"/>
      <c r="N406" s="193"/>
      <c r="O406" s="193"/>
      <c r="P406" s="193"/>
      <c r="Q406" s="193"/>
      <c r="R406" s="193"/>
      <c r="S406" s="193"/>
      <c r="T406" s="193"/>
      <c r="U406" s="204"/>
    </row>
    <row r="407" spans="2:21" s="118" customFormat="1" x14ac:dyDescent="0.25">
      <c r="B407" s="193"/>
      <c r="C407" s="193"/>
      <c r="D407" s="193"/>
      <c r="E407" s="204"/>
      <c r="F407" s="204"/>
      <c r="G407" s="204"/>
      <c r="H407" s="204"/>
      <c r="I407" s="204"/>
      <c r="J407" s="204"/>
      <c r="K407" s="204"/>
      <c r="L407" s="193"/>
      <c r="M407" s="193"/>
      <c r="N407" s="193"/>
      <c r="O407" s="193"/>
      <c r="P407" s="193"/>
      <c r="Q407" s="193"/>
      <c r="R407" s="193"/>
      <c r="S407" s="193"/>
      <c r="T407" s="193"/>
      <c r="U407" s="204"/>
    </row>
    <row r="408" spans="2:21" s="118" customFormat="1" x14ac:dyDescent="0.25">
      <c r="B408" s="193"/>
      <c r="C408" s="193"/>
      <c r="D408" s="193"/>
      <c r="E408" s="204"/>
      <c r="F408" s="204"/>
      <c r="G408" s="204"/>
      <c r="H408" s="204"/>
      <c r="I408" s="204"/>
      <c r="J408" s="204"/>
      <c r="K408" s="204"/>
      <c r="L408" s="193"/>
      <c r="M408" s="193"/>
      <c r="N408" s="193"/>
      <c r="O408" s="193"/>
      <c r="P408" s="193"/>
      <c r="Q408" s="193"/>
      <c r="R408" s="193"/>
      <c r="S408" s="193"/>
      <c r="T408" s="193"/>
      <c r="U408" s="204"/>
    </row>
    <row r="409" spans="2:21" s="118" customFormat="1" x14ac:dyDescent="0.25">
      <c r="B409" s="193"/>
      <c r="C409" s="193"/>
      <c r="D409" s="193"/>
      <c r="E409" s="204"/>
      <c r="F409" s="204"/>
      <c r="G409" s="204"/>
      <c r="H409" s="204"/>
      <c r="I409" s="204"/>
      <c r="J409" s="204"/>
      <c r="K409" s="204"/>
      <c r="L409" s="193"/>
      <c r="M409" s="193"/>
      <c r="N409" s="193"/>
      <c r="O409" s="193"/>
      <c r="P409" s="193"/>
      <c r="Q409" s="193"/>
      <c r="R409" s="193"/>
      <c r="S409" s="193"/>
      <c r="T409" s="193"/>
      <c r="U409" s="204"/>
    </row>
    <row r="410" spans="2:21" s="118" customFormat="1" x14ac:dyDescent="0.25">
      <c r="B410" s="193"/>
      <c r="C410" s="193"/>
      <c r="D410" s="193"/>
      <c r="E410" s="204"/>
      <c r="F410" s="204"/>
      <c r="G410" s="204"/>
      <c r="H410" s="204"/>
      <c r="I410" s="204"/>
      <c r="J410" s="204"/>
      <c r="K410" s="204"/>
      <c r="L410" s="193"/>
      <c r="M410" s="193"/>
      <c r="N410" s="193"/>
      <c r="O410" s="193"/>
      <c r="P410" s="193"/>
      <c r="Q410" s="193"/>
      <c r="R410" s="193"/>
      <c r="S410" s="193"/>
      <c r="T410" s="193"/>
      <c r="U410" s="204"/>
    </row>
    <row r="411" spans="2:21" s="118" customFormat="1" x14ac:dyDescent="0.25">
      <c r="B411" s="193"/>
      <c r="C411" s="193"/>
      <c r="D411" s="193"/>
      <c r="E411" s="204"/>
      <c r="F411" s="204"/>
      <c r="G411" s="204"/>
      <c r="H411" s="204"/>
      <c r="I411" s="204"/>
      <c r="J411" s="204"/>
      <c r="K411" s="204"/>
      <c r="L411" s="193"/>
      <c r="M411" s="193"/>
      <c r="N411" s="193"/>
      <c r="O411" s="193"/>
      <c r="P411" s="193"/>
      <c r="Q411" s="193"/>
      <c r="R411" s="193"/>
      <c r="S411" s="193"/>
      <c r="T411" s="193"/>
      <c r="U411" s="204"/>
    </row>
    <row r="412" spans="2:21" s="118" customFormat="1" x14ac:dyDescent="0.25">
      <c r="B412" s="193"/>
      <c r="C412" s="193"/>
      <c r="D412" s="193"/>
      <c r="E412" s="204"/>
      <c r="F412" s="204"/>
      <c r="G412" s="204"/>
      <c r="H412" s="204"/>
      <c r="I412" s="204"/>
      <c r="J412" s="204"/>
      <c r="K412" s="204"/>
      <c r="L412" s="193"/>
      <c r="M412" s="193"/>
      <c r="N412" s="193"/>
      <c r="O412" s="193"/>
      <c r="P412" s="193"/>
      <c r="Q412" s="193"/>
      <c r="R412" s="193"/>
      <c r="S412" s="193"/>
      <c r="T412" s="193"/>
      <c r="U412" s="204"/>
    </row>
    <row r="413" spans="2:21" s="118" customFormat="1" x14ac:dyDescent="0.25">
      <c r="B413" s="193"/>
      <c r="C413" s="193"/>
      <c r="D413" s="193"/>
      <c r="E413" s="204"/>
      <c r="F413" s="204"/>
      <c r="G413" s="204"/>
      <c r="H413" s="204"/>
      <c r="I413" s="204"/>
      <c r="J413" s="204"/>
      <c r="K413" s="204"/>
      <c r="L413" s="193"/>
      <c r="M413" s="193"/>
      <c r="N413" s="193"/>
      <c r="O413" s="193"/>
      <c r="P413" s="193"/>
      <c r="Q413" s="193"/>
      <c r="R413" s="193"/>
      <c r="S413" s="193"/>
      <c r="T413" s="193"/>
      <c r="U413" s="204"/>
    </row>
    <row r="414" spans="2:21" s="118" customFormat="1" x14ac:dyDescent="0.25">
      <c r="B414" s="193"/>
      <c r="C414" s="193"/>
      <c r="D414" s="193"/>
      <c r="E414" s="204"/>
      <c r="F414" s="204"/>
      <c r="G414" s="204"/>
      <c r="H414" s="204"/>
      <c r="I414" s="204"/>
      <c r="J414" s="204"/>
      <c r="K414" s="204"/>
      <c r="L414" s="193"/>
      <c r="M414" s="193"/>
      <c r="N414" s="193"/>
      <c r="O414" s="193"/>
      <c r="P414" s="193"/>
      <c r="Q414" s="193"/>
      <c r="R414" s="193"/>
      <c r="S414" s="193"/>
      <c r="T414" s="193"/>
      <c r="U414" s="204"/>
    </row>
    <row r="415" spans="2:21" s="118" customFormat="1" x14ac:dyDescent="0.25">
      <c r="B415" s="193"/>
      <c r="C415" s="193"/>
      <c r="D415" s="193"/>
      <c r="E415" s="204"/>
      <c r="F415" s="204"/>
      <c r="G415" s="204"/>
      <c r="H415" s="204"/>
      <c r="I415" s="204"/>
      <c r="J415" s="204"/>
      <c r="K415" s="204"/>
      <c r="L415" s="193"/>
      <c r="M415" s="193"/>
      <c r="N415" s="193"/>
      <c r="O415" s="193"/>
      <c r="P415" s="193"/>
      <c r="Q415" s="193"/>
      <c r="R415" s="193"/>
      <c r="S415" s="193"/>
      <c r="T415" s="193"/>
      <c r="U415" s="204"/>
    </row>
    <row r="416" spans="2:21" s="118" customFormat="1" x14ac:dyDescent="0.25">
      <c r="B416" s="193"/>
      <c r="C416" s="193"/>
      <c r="D416" s="193"/>
      <c r="E416" s="204"/>
      <c r="F416" s="204"/>
      <c r="G416" s="204"/>
      <c r="H416" s="204"/>
      <c r="I416" s="204"/>
      <c r="J416" s="204"/>
      <c r="K416" s="204"/>
      <c r="L416" s="193"/>
      <c r="M416" s="193"/>
      <c r="N416" s="193"/>
      <c r="O416" s="193"/>
      <c r="P416" s="193"/>
      <c r="Q416" s="193"/>
      <c r="R416" s="193"/>
      <c r="S416" s="193"/>
      <c r="T416" s="193"/>
      <c r="U416" s="204"/>
    </row>
    <row r="417" spans="2:21" s="118" customFormat="1" x14ac:dyDescent="0.25">
      <c r="B417" s="193"/>
      <c r="C417" s="193"/>
      <c r="D417" s="193"/>
      <c r="E417" s="204"/>
      <c r="F417" s="204"/>
      <c r="G417" s="204"/>
      <c r="H417" s="204"/>
      <c r="I417" s="204"/>
      <c r="J417" s="204"/>
      <c r="K417" s="204"/>
      <c r="L417" s="193"/>
      <c r="M417" s="193"/>
      <c r="N417" s="193"/>
      <c r="O417" s="193"/>
      <c r="P417" s="193"/>
      <c r="Q417" s="193"/>
      <c r="R417" s="193"/>
      <c r="S417" s="193"/>
      <c r="T417" s="193"/>
      <c r="U417" s="204"/>
    </row>
    <row r="418" spans="2:21" s="118" customFormat="1" x14ac:dyDescent="0.25">
      <c r="B418" s="193"/>
      <c r="C418" s="193"/>
      <c r="D418" s="193"/>
      <c r="E418" s="204"/>
      <c r="F418" s="204"/>
      <c r="G418" s="204"/>
      <c r="H418" s="204"/>
      <c r="I418" s="204"/>
      <c r="J418" s="204"/>
      <c r="K418" s="204"/>
      <c r="L418" s="193"/>
      <c r="M418" s="193"/>
      <c r="N418" s="193"/>
      <c r="O418" s="193"/>
      <c r="P418" s="193"/>
      <c r="Q418" s="193"/>
      <c r="R418" s="193"/>
      <c r="S418" s="193"/>
      <c r="T418" s="193"/>
      <c r="U418" s="204"/>
    </row>
    <row r="419" spans="2:21" s="118" customFormat="1" x14ac:dyDescent="0.25">
      <c r="B419" s="193"/>
      <c r="C419" s="193"/>
      <c r="D419" s="193"/>
      <c r="E419" s="204"/>
      <c r="F419" s="204"/>
      <c r="G419" s="204"/>
      <c r="H419" s="204"/>
      <c r="I419" s="204"/>
      <c r="J419" s="204"/>
      <c r="K419" s="204"/>
      <c r="L419" s="193"/>
      <c r="M419" s="193"/>
      <c r="N419" s="193"/>
      <c r="O419" s="193"/>
      <c r="P419" s="193"/>
      <c r="Q419" s="193"/>
      <c r="R419" s="193"/>
      <c r="S419" s="193"/>
      <c r="T419" s="193"/>
      <c r="U419" s="204"/>
    </row>
    <row r="420" spans="2:21" s="118" customFormat="1" x14ac:dyDescent="0.25">
      <c r="B420" s="193"/>
      <c r="C420" s="193"/>
      <c r="D420" s="193"/>
      <c r="E420" s="204"/>
      <c r="F420" s="204"/>
      <c r="G420" s="204"/>
      <c r="H420" s="204"/>
      <c r="I420" s="204"/>
      <c r="J420" s="204"/>
      <c r="K420" s="204"/>
      <c r="L420" s="193"/>
      <c r="M420" s="193"/>
      <c r="N420" s="193"/>
      <c r="O420" s="193"/>
      <c r="P420" s="193"/>
      <c r="Q420" s="193"/>
      <c r="R420" s="193"/>
      <c r="S420" s="193"/>
      <c r="T420" s="193"/>
      <c r="U420" s="204"/>
    </row>
    <row r="421" spans="2:21" s="118" customFormat="1" x14ac:dyDescent="0.25">
      <c r="B421" s="193"/>
      <c r="C421" s="193"/>
      <c r="D421" s="193"/>
      <c r="E421" s="204"/>
      <c r="F421" s="204"/>
      <c r="G421" s="204"/>
      <c r="H421" s="204"/>
      <c r="I421" s="204"/>
      <c r="J421" s="204"/>
      <c r="K421" s="204"/>
      <c r="L421" s="193"/>
      <c r="M421" s="193"/>
      <c r="N421" s="193"/>
      <c r="O421" s="193"/>
      <c r="P421" s="193"/>
      <c r="Q421" s="193"/>
      <c r="R421" s="193"/>
      <c r="S421" s="193"/>
      <c r="T421" s="193"/>
      <c r="U421" s="204"/>
    </row>
    <row r="422" spans="2:21" s="118" customFormat="1" x14ac:dyDescent="0.25">
      <c r="B422" s="193"/>
      <c r="C422" s="193"/>
      <c r="D422" s="193"/>
      <c r="E422" s="204"/>
      <c r="F422" s="204"/>
      <c r="G422" s="204"/>
      <c r="H422" s="204"/>
      <c r="I422" s="204"/>
      <c r="J422" s="204"/>
      <c r="K422" s="204"/>
      <c r="L422" s="193"/>
      <c r="M422" s="193"/>
      <c r="N422" s="193"/>
      <c r="O422" s="193"/>
      <c r="P422" s="193"/>
      <c r="Q422" s="193"/>
      <c r="R422" s="193"/>
      <c r="S422" s="193"/>
      <c r="T422" s="193"/>
      <c r="U422" s="204"/>
    </row>
    <row r="423" spans="2:21" s="118" customFormat="1" x14ac:dyDescent="0.25">
      <c r="B423" s="193"/>
      <c r="C423" s="193"/>
      <c r="D423" s="193"/>
      <c r="E423" s="204"/>
      <c r="F423" s="204"/>
      <c r="G423" s="204"/>
      <c r="H423" s="204"/>
      <c r="I423" s="204"/>
      <c r="J423" s="204"/>
      <c r="K423" s="204"/>
      <c r="L423" s="193"/>
      <c r="M423" s="193"/>
      <c r="N423" s="193"/>
      <c r="O423" s="193"/>
      <c r="P423" s="193"/>
      <c r="Q423" s="193"/>
      <c r="R423" s="193"/>
      <c r="S423" s="193"/>
      <c r="T423" s="193"/>
      <c r="U423" s="204"/>
    </row>
    <row r="424" spans="2:21" s="118" customFormat="1" x14ac:dyDescent="0.25">
      <c r="B424" s="193"/>
      <c r="C424" s="193"/>
      <c r="D424" s="193"/>
      <c r="E424" s="204"/>
      <c r="F424" s="204"/>
      <c r="G424" s="204"/>
      <c r="H424" s="204"/>
      <c r="I424" s="204"/>
      <c r="J424" s="204"/>
      <c r="K424" s="204"/>
      <c r="L424" s="193"/>
      <c r="M424" s="193"/>
      <c r="N424" s="193"/>
      <c r="O424" s="193"/>
      <c r="P424" s="193"/>
      <c r="Q424" s="193"/>
      <c r="R424" s="193"/>
      <c r="S424" s="193"/>
      <c r="T424" s="193"/>
      <c r="U424" s="204"/>
    </row>
    <row r="425" spans="2:21" s="118" customFormat="1" x14ac:dyDescent="0.25">
      <c r="B425" s="193"/>
      <c r="C425" s="193"/>
      <c r="D425" s="193"/>
      <c r="E425" s="204"/>
      <c r="F425" s="204"/>
      <c r="G425" s="204"/>
      <c r="H425" s="204"/>
      <c r="I425" s="204"/>
      <c r="J425" s="204"/>
      <c r="K425" s="204"/>
      <c r="L425" s="193"/>
      <c r="M425" s="193"/>
      <c r="N425" s="193"/>
      <c r="O425" s="193"/>
      <c r="P425" s="193"/>
      <c r="Q425" s="193"/>
      <c r="R425" s="193"/>
      <c r="S425" s="193"/>
      <c r="T425" s="193"/>
      <c r="U425" s="204"/>
    </row>
    <row r="426" spans="2:21" s="118" customFormat="1" x14ac:dyDescent="0.25">
      <c r="B426" s="193"/>
      <c r="C426" s="193"/>
      <c r="D426" s="193"/>
      <c r="E426" s="204"/>
      <c r="F426" s="204"/>
      <c r="G426" s="204"/>
      <c r="H426" s="204"/>
      <c r="I426" s="204"/>
      <c r="J426" s="204"/>
      <c r="K426" s="204"/>
      <c r="L426" s="193"/>
      <c r="M426" s="193"/>
      <c r="N426" s="193"/>
      <c r="O426" s="193"/>
      <c r="P426" s="193"/>
      <c r="Q426" s="193"/>
      <c r="R426" s="193"/>
      <c r="S426" s="193"/>
      <c r="T426" s="193"/>
      <c r="U426" s="204"/>
    </row>
    <row r="427" spans="2:21" s="118" customFormat="1" x14ac:dyDescent="0.25">
      <c r="B427" s="193"/>
      <c r="C427" s="193"/>
      <c r="D427" s="193"/>
      <c r="E427" s="204"/>
      <c r="F427" s="204"/>
      <c r="G427" s="204"/>
      <c r="H427" s="204"/>
      <c r="I427" s="204"/>
      <c r="J427" s="204"/>
      <c r="K427" s="204"/>
      <c r="L427" s="193"/>
      <c r="M427" s="193"/>
      <c r="N427" s="193"/>
      <c r="O427" s="193"/>
      <c r="P427" s="193"/>
      <c r="Q427" s="193"/>
      <c r="R427" s="193"/>
      <c r="S427" s="193"/>
      <c r="T427" s="193"/>
      <c r="U427" s="204"/>
    </row>
    <row r="428" spans="2:21" s="118" customFormat="1" x14ac:dyDescent="0.25">
      <c r="B428" s="193"/>
      <c r="C428" s="193"/>
      <c r="D428" s="193"/>
      <c r="E428" s="204"/>
      <c r="F428" s="204"/>
      <c r="G428" s="204"/>
      <c r="H428" s="204"/>
      <c r="I428" s="204"/>
      <c r="J428" s="204"/>
      <c r="K428" s="204"/>
      <c r="L428" s="193"/>
      <c r="M428" s="193"/>
      <c r="N428" s="193"/>
      <c r="O428" s="193"/>
      <c r="P428" s="193"/>
      <c r="Q428" s="193"/>
      <c r="R428" s="193"/>
      <c r="S428" s="193"/>
      <c r="T428" s="193"/>
      <c r="U428" s="204"/>
    </row>
    <row r="429" spans="2:21" s="118" customFormat="1" x14ac:dyDescent="0.25">
      <c r="B429" s="193"/>
      <c r="C429" s="193"/>
      <c r="D429" s="193"/>
      <c r="E429" s="204"/>
      <c r="F429" s="204"/>
      <c r="G429" s="204"/>
      <c r="H429" s="204"/>
      <c r="I429" s="204"/>
      <c r="J429" s="204"/>
      <c r="K429" s="204"/>
      <c r="L429" s="193"/>
      <c r="M429" s="193"/>
      <c r="N429" s="193"/>
      <c r="O429" s="193"/>
      <c r="P429" s="193"/>
      <c r="Q429" s="193"/>
      <c r="R429" s="193"/>
      <c r="S429" s="193"/>
      <c r="T429" s="193"/>
      <c r="U429" s="204"/>
    </row>
    <row r="430" spans="2:21" s="118" customFormat="1" x14ac:dyDescent="0.25">
      <c r="B430" s="193"/>
      <c r="C430" s="193"/>
      <c r="D430" s="193"/>
      <c r="E430" s="204"/>
      <c r="F430" s="204"/>
      <c r="G430" s="204"/>
      <c r="H430" s="204"/>
      <c r="I430" s="204"/>
      <c r="J430" s="204"/>
      <c r="K430" s="204"/>
      <c r="L430" s="193"/>
      <c r="M430" s="193"/>
      <c r="N430" s="193"/>
      <c r="O430" s="193"/>
      <c r="P430" s="193"/>
      <c r="Q430" s="193"/>
      <c r="R430" s="193"/>
      <c r="S430" s="193"/>
      <c r="T430" s="193"/>
      <c r="U430" s="204"/>
    </row>
    <row r="431" spans="2:21" s="118" customFormat="1" x14ac:dyDescent="0.25">
      <c r="B431" s="193"/>
      <c r="C431" s="193"/>
      <c r="D431" s="193"/>
      <c r="E431" s="204"/>
      <c r="F431" s="204"/>
      <c r="G431" s="204"/>
      <c r="H431" s="204"/>
      <c r="I431" s="204"/>
      <c r="J431" s="204"/>
      <c r="K431" s="204"/>
      <c r="L431" s="193"/>
      <c r="M431" s="193"/>
      <c r="N431" s="193"/>
      <c r="O431" s="193"/>
      <c r="P431" s="193"/>
      <c r="Q431" s="193"/>
      <c r="R431" s="193"/>
      <c r="S431" s="193"/>
      <c r="T431" s="193"/>
      <c r="U431" s="204"/>
    </row>
    <row r="432" spans="2:21" s="118" customFormat="1" x14ac:dyDescent="0.25">
      <c r="B432" s="193"/>
      <c r="C432" s="193"/>
      <c r="D432" s="193"/>
      <c r="E432" s="204"/>
      <c r="F432" s="204"/>
      <c r="G432" s="204"/>
      <c r="H432" s="204"/>
      <c r="I432" s="204"/>
      <c r="J432" s="204"/>
      <c r="K432" s="204"/>
      <c r="L432" s="193"/>
      <c r="M432" s="193"/>
      <c r="N432" s="193"/>
      <c r="O432" s="193"/>
      <c r="P432" s="193"/>
      <c r="Q432" s="193"/>
      <c r="R432" s="193"/>
      <c r="S432" s="193"/>
      <c r="T432" s="193"/>
      <c r="U432" s="204"/>
    </row>
    <row r="433" spans="2:21" s="118" customFormat="1" x14ac:dyDescent="0.25">
      <c r="B433" s="193"/>
      <c r="C433" s="193"/>
      <c r="D433" s="193"/>
      <c r="E433" s="204"/>
      <c r="F433" s="204"/>
      <c r="G433" s="204"/>
      <c r="H433" s="204"/>
      <c r="I433" s="204"/>
      <c r="J433" s="204"/>
      <c r="K433" s="204"/>
      <c r="L433" s="193"/>
      <c r="M433" s="193"/>
      <c r="N433" s="193"/>
      <c r="O433" s="193"/>
      <c r="P433" s="193"/>
      <c r="Q433" s="193"/>
      <c r="R433" s="193"/>
      <c r="S433" s="193"/>
      <c r="T433" s="193"/>
      <c r="U433" s="204"/>
    </row>
    <row r="434" spans="2:21" s="118" customFormat="1" x14ac:dyDescent="0.25">
      <c r="B434" s="193"/>
      <c r="C434" s="193"/>
      <c r="D434" s="193"/>
      <c r="E434" s="204"/>
      <c r="F434" s="204"/>
      <c r="G434" s="204"/>
      <c r="H434" s="204"/>
      <c r="I434" s="204"/>
      <c r="J434" s="204"/>
      <c r="K434" s="204"/>
      <c r="L434" s="193"/>
      <c r="M434" s="193"/>
      <c r="N434" s="193"/>
      <c r="O434" s="193"/>
      <c r="P434" s="193"/>
      <c r="Q434" s="193"/>
      <c r="R434" s="193"/>
      <c r="S434" s="193"/>
      <c r="T434" s="193"/>
      <c r="U434" s="204"/>
    </row>
    <row r="435" spans="2:21" s="118" customFormat="1" x14ac:dyDescent="0.25">
      <c r="B435" s="193"/>
      <c r="C435" s="193"/>
      <c r="D435" s="193"/>
      <c r="E435" s="204"/>
      <c r="F435" s="204"/>
      <c r="G435" s="204"/>
      <c r="H435" s="204"/>
      <c r="I435" s="204"/>
      <c r="J435" s="204"/>
      <c r="K435" s="204"/>
      <c r="L435" s="193"/>
      <c r="M435" s="193"/>
      <c r="N435" s="193"/>
      <c r="O435" s="193"/>
      <c r="P435" s="193"/>
      <c r="Q435" s="193"/>
      <c r="R435" s="193"/>
      <c r="S435" s="193"/>
      <c r="T435" s="193"/>
      <c r="U435" s="204"/>
    </row>
    <row r="436" spans="2:21" s="118" customFormat="1" x14ac:dyDescent="0.25">
      <c r="B436" s="193"/>
      <c r="C436" s="193"/>
      <c r="D436" s="193"/>
      <c r="E436" s="204"/>
      <c r="F436" s="204"/>
      <c r="G436" s="204"/>
      <c r="H436" s="204"/>
      <c r="I436" s="204"/>
      <c r="J436" s="204"/>
      <c r="K436" s="204"/>
      <c r="L436" s="193"/>
      <c r="M436" s="193"/>
      <c r="N436" s="193"/>
      <c r="O436" s="193"/>
      <c r="P436" s="193"/>
      <c r="Q436" s="193"/>
      <c r="R436" s="193"/>
      <c r="S436" s="193"/>
      <c r="T436" s="193"/>
      <c r="U436" s="204"/>
    </row>
    <row r="437" spans="2:21" s="118" customFormat="1" x14ac:dyDescent="0.25">
      <c r="B437" s="193"/>
      <c r="C437" s="193"/>
      <c r="D437" s="193"/>
      <c r="E437" s="204"/>
      <c r="F437" s="204"/>
      <c r="G437" s="204"/>
      <c r="H437" s="204"/>
      <c r="I437" s="204"/>
      <c r="J437" s="204"/>
      <c r="K437" s="204"/>
      <c r="L437" s="193"/>
      <c r="M437" s="193"/>
      <c r="N437" s="193"/>
      <c r="O437" s="193"/>
      <c r="P437" s="193"/>
      <c r="Q437" s="193"/>
      <c r="R437" s="193"/>
      <c r="S437" s="193"/>
      <c r="T437" s="193"/>
      <c r="U437" s="204"/>
    </row>
    <row r="438" spans="2:21" s="118" customFormat="1" x14ac:dyDescent="0.25">
      <c r="B438" s="193"/>
      <c r="C438" s="193"/>
      <c r="D438" s="193"/>
      <c r="E438" s="204"/>
      <c r="F438" s="204"/>
      <c r="G438" s="204"/>
      <c r="H438" s="204"/>
      <c r="I438" s="204"/>
      <c r="J438" s="204"/>
      <c r="K438" s="204"/>
      <c r="L438" s="193"/>
      <c r="M438" s="193"/>
      <c r="N438" s="193"/>
      <c r="O438" s="193"/>
      <c r="P438" s="193"/>
      <c r="Q438" s="193"/>
      <c r="R438" s="193"/>
      <c r="S438" s="193"/>
      <c r="T438" s="193"/>
      <c r="U438" s="204"/>
    </row>
    <row r="439" spans="2:21" s="118" customFormat="1" x14ac:dyDescent="0.25">
      <c r="B439" s="193"/>
      <c r="C439" s="193"/>
      <c r="D439" s="193"/>
      <c r="E439" s="204"/>
      <c r="F439" s="204"/>
      <c r="G439" s="204"/>
      <c r="H439" s="204"/>
      <c r="I439" s="204"/>
      <c r="J439" s="204"/>
      <c r="K439" s="204"/>
      <c r="L439" s="193"/>
      <c r="M439" s="193"/>
      <c r="N439" s="193"/>
      <c r="O439" s="193"/>
      <c r="P439" s="193"/>
      <c r="Q439" s="193"/>
      <c r="R439" s="193"/>
      <c r="S439" s="193"/>
      <c r="T439" s="193"/>
      <c r="U439" s="204"/>
    </row>
    <row r="440" spans="2:21" s="118" customFormat="1" x14ac:dyDescent="0.25">
      <c r="B440" s="193"/>
      <c r="C440" s="193"/>
      <c r="D440" s="193"/>
      <c r="E440" s="204"/>
      <c r="F440" s="204"/>
      <c r="G440" s="204"/>
      <c r="H440" s="204"/>
      <c r="I440" s="204"/>
      <c r="J440" s="204"/>
      <c r="K440" s="204"/>
      <c r="L440" s="193"/>
      <c r="M440" s="193"/>
      <c r="N440" s="193"/>
      <c r="O440" s="193"/>
      <c r="P440" s="193"/>
      <c r="Q440" s="193"/>
      <c r="R440" s="193"/>
      <c r="S440" s="193"/>
      <c r="T440" s="193"/>
      <c r="U440" s="204"/>
    </row>
    <row r="441" spans="2:21" s="118" customFormat="1" x14ac:dyDescent="0.25">
      <c r="B441" s="193"/>
      <c r="C441" s="193"/>
      <c r="D441" s="193"/>
      <c r="E441" s="204"/>
      <c r="F441" s="204"/>
      <c r="G441" s="204"/>
      <c r="H441" s="204"/>
      <c r="I441" s="204"/>
      <c r="J441" s="204"/>
      <c r="K441" s="204"/>
      <c r="L441" s="193"/>
      <c r="M441" s="193"/>
      <c r="N441" s="193"/>
      <c r="O441" s="193"/>
      <c r="P441" s="193"/>
      <c r="Q441" s="193"/>
      <c r="R441" s="193"/>
      <c r="S441" s="193"/>
      <c r="T441" s="193"/>
      <c r="U441" s="204"/>
    </row>
    <row r="442" spans="2:21" s="118" customFormat="1" x14ac:dyDescent="0.25">
      <c r="B442" s="193"/>
      <c r="C442" s="193"/>
      <c r="D442" s="193"/>
      <c r="E442" s="204"/>
      <c r="F442" s="204"/>
      <c r="G442" s="204"/>
      <c r="H442" s="204"/>
      <c r="I442" s="204"/>
      <c r="J442" s="204"/>
      <c r="K442" s="204"/>
      <c r="L442" s="193"/>
      <c r="M442" s="193"/>
      <c r="N442" s="193"/>
      <c r="O442" s="193"/>
      <c r="P442" s="193"/>
      <c r="Q442" s="193"/>
      <c r="R442" s="193"/>
      <c r="S442" s="193"/>
      <c r="T442" s="193"/>
      <c r="U442" s="204"/>
    </row>
    <row r="443" spans="2:21" s="118" customFormat="1" x14ac:dyDescent="0.25">
      <c r="B443" s="193"/>
      <c r="C443" s="193"/>
      <c r="D443" s="193"/>
      <c r="E443" s="204"/>
      <c r="F443" s="204"/>
      <c r="G443" s="204"/>
      <c r="H443" s="204"/>
      <c r="I443" s="204"/>
      <c r="J443" s="204"/>
      <c r="K443" s="204"/>
      <c r="L443" s="193"/>
      <c r="M443" s="193"/>
      <c r="N443" s="193"/>
      <c r="O443" s="193"/>
      <c r="P443" s="193"/>
      <c r="Q443" s="193"/>
      <c r="R443" s="193"/>
      <c r="S443" s="193"/>
      <c r="T443" s="193"/>
      <c r="U443" s="204"/>
    </row>
    <row r="444" spans="2:21" s="118" customFormat="1" x14ac:dyDescent="0.25">
      <c r="B444" s="193"/>
      <c r="C444" s="193"/>
      <c r="D444" s="193"/>
      <c r="E444" s="204"/>
      <c r="F444" s="204"/>
      <c r="G444" s="204"/>
      <c r="H444" s="204"/>
      <c r="I444" s="204"/>
      <c r="J444" s="204"/>
      <c r="K444" s="204"/>
      <c r="L444" s="193"/>
      <c r="M444" s="193"/>
      <c r="N444" s="193"/>
      <c r="O444" s="193"/>
      <c r="P444" s="193"/>
      <c r="Q444" s="193"/>
      <c r="R444" s="193"/>
      <c r="S444" s="193"/>
      <c r="T444" s="193"/>
      <c r="U444" s="204"/>
    </row>
    <row r="445" spans="2:21" s="118" customFormat="1" x14ac:dyDescent="0.25">
      <c r="B445" s="193"/>
      <c r="C445" s="193"/>
      <c r="D445" s="193"/>
      <c r="E445" s="204"/>
      <c r="F445" s="204"/>
      <c r="G445" s="204"/>
      <c r="H445" s="204"/>
      <c r="I445" s="204"/>
      <c r="J445" s="204"/>
      <c r="K445" s="204"/>
      <c r="L445" s="193"/>
      <c r="M445" s="193"/>
      <c r="N445" s="193"/>
      <c r="O445" s="193"/>
      <c r="P445" s="193"/>
      <c r="Q445" s="193"/>
      <c r="R445" s="193"/>
      <c r="S445" s="193"/>
      <c r="T445" s="193"/>
      <c r="U445" s="204"/>
    </row>
    <row r="446" spans="2:21" s="118" customFormat="1" x14ac:dyDescent="0.25">
      <c r="B446" s="193"/>
      <c r="C446" s="193"/>
      <c r="D446" s="193"/>
      <c r="E446" s="204"/>
      <c r="F446" s="204"/>
      <c r="G446" s="204"/>
      <c r="H446" s="204"/>
      <c r="I446" s="204"/>
      <c r="J446" s="204"/>
      <c r="K446" s="204"/>
      <c r="L446" s="193"/>
      <c r="M446" s="193"/>
      <c r="N446" s="193"/>
      <c r="O446" s="193"/>
      <c r="P446" s="193"/>
      <c r="Q446" s="193"/>
      <c r="R446" s="193"/>
      <c r="S446" s="193"/>
      <c r="T446" s="193"/>
      <c r="U446" s="204"/>
    </row>
    <row r="447" spans="2:21" s="118" customFormat="1" x14ac:dyDescent="0.25">
      <c r="B447" s="193"/>
      <c r="C447" s="193"/>
      <c r="D447" s="193"/>
      <c r="E447" s="204"/>
      <c r="F447" s="204"/>
      <c r="G447" s="204"/>
      <c r="H447" s="204"/>
      <c r="I447" s="204"/>
      <c r="J447" s="204"/>
      <c r="K447" s="204"/>
      <c r="L447" s="193"/>
      <c r="M447" s="193"/>
      <c r="N447" s="193"/>
      <c r="O447" s="193"/>
      <c r="P447" s="193"/>
      <c r="Q447" s="193"/>
      <c r="R447" s="193"/>
      <c r="S447" s="193"/>
      <c r="T447" s="193"/>
      <c r="U447" s="204"/>
    </row>
    <row r="448" spans="2:21" s="118" customFormat="1" x14ac:dyDescent="0.25">
      <c r="B448" s="193"/>
      <c r="C448" s="193"/>
      <c r="D448" s="193"/>
      <c r="E448" s="204"/>
      <c r="F448" s="204"/>
      <c r="G448" s="204"/>
      <c r="H448" s="204"/>
      <c r="I448" s="204"/>
      <c r="J448" s="204"/>
      <c r="K448" s="204"/>
      <c r="L448" s="193"/>
      <c r="M448" s="193"/>
      <c r="N448" s="193"/>
      <c r="O448" s="193"/>
      <c r="P448" s="193"/>
      <c r="Q448" s="193"/>
      <c r="R448" s="193"/>
      <c r="S448" s="193"/>
      <c r="T448" s="193"/>
      <c r="U448" s="204"/>
    </row>
    <row r="449" spans="2:21" s="118" customFormat="1" x14ac:dyDescent="0.25">
      <c r="B449" s="193"/>
      <c r="C449" s="193"/>
      <c r="D449" s="193"/>
      <c r="E449" s="204"/>
      <c r="F449" s="204"/>
      <c r="G449" s="204"/>
      <c r="H449" s="204"/>
      <c r="I449" s="204"/>
      <c r="J449" s="204"/>
      <c r="K449" s="204"/>
      <c r="L449" s="193"/>
      <c r="M449" s="193"/>
      <c r="N449" s="193"/>
      <c r="O449" s="193"/>
      <c r="P449" s="193"/>
      <c r="Q449" s="193"/>
      <c r="R449" s="193"/>
      <c r="S449" s="193"/>
      <c r="T449" s="193"/>
      <c r="U449" s="204"/>
    </row>
    <row r="450" spans="2:21" s="118" customFormat="1" x14ac:dyDescent="0.25">
      <c r="B450" s="193"/>
      <c r="C450" s="193"/>
      <c r="D450" s="193"/>
      <c r="E450" s="204"/>
      <c r="F450" s="204"/>
      <c r="G450" s="204"/>
      <c r="H450" s="204"/>
      <c r="I450" s="204"/>
      <c r="J450" s="204"/>
      <c r="K450" s="204"/>
      <c r="L450" s="193"/>
      <c r="M450" s="193"/>
      <c r="N450" s="193"/>
      <c r="O450" s="193"/>
      <c r="P450" s="193"/>
      <c r="Q450" s="193"/>
      <c r="R450" s="193"/>
      <c r="S450" s="193"/>
      <c r="T450" s="193"/>
      <c r="U450" s="204"/>
    </row>
    <row r="451" spans="2:21" s="118" customFormat="1" x14ac:dyDescent="0.25">
      <c r="B451" s="193"/>
      <c r="C451" s="193"/>
      <c r="D451" s="193"/>
      <c r="E451" s="204"/>
      <c r="F451" s="204"/>
      <c r="G451" s="204"/>
      <c r="H451" s="204"/>
      <c r="I451" s="204"/>
      <c r="J451" s="204"/>
      <c r="K451" s="204"/>
      <c r="L451" s="193"/>
      <c r="M451" s="193"/>
      <c r="N451" s="193"/>
      <c r="O451" s="193"/>
      <c r="P451" s="193"/>
      <c r="Q451" s="193"/>
      <c r="R451" s="193"/>
      <c r="S451" s="193"/>
      <c r="T451" s="193"/>
      <c r="U451" s="204"/>
    </row>
    <row r="452" spans="2:21" s="118" customFormat="1" x14ac:dyDescent="0.25">
      <c r="B452" s="193"/>
      <c r="C452" s="193"/>
      <c r="D452" s="193"/>
      <c r="E452" s="204"/>
      <c r="F452" s="204"/>
      <c r="G452" s="204"/>
      <c r="H452" s="204"/>
      <c r="I452" s="204"/>
      <c r="J452" s="204"/>
      <c r="K452" s="204"/>
      <c r="L452" s="193"/>
      <c r="M452" s="193"/>
      <c r="N452" s="193"/>
      <c r="O452" s="193"/>
      <c r="P452" s="193"/>
      <c r="Q452" s="193"/>
      <c r="R452" s="193"/>
      <c r="S452" s="193"/>
      <c r="T452" s="193"/>
      <c r="U452" s="204"/>
    </row>
    <row r="453" spans="2:21" s="118" customFormat="1" x14ac:dyDescent="0.25">
      <c r="B453" s="193"/>
      <c r="C453" s="193"/>
      <c r="D453" s="193"/>
      <c r="E453" s="204"/>
      <c r="F453" s="204"/>
      <c r="G453" s="204"/>
      <c r="H453" s="204"/>
      <c r="I453" s="204"/>
      <c r="J453" s="204"/>
      <c r="K453" s="204"/>
      <c r="L453" s="193"/>
      <c r="M453" s="193"/>
      <c r="N453" s="193"/>
      <c r="O453" s="193"/>
      <c r="P453" s="193"/>
      <c r="Q453" s="193"/>
      <c r="R453" s="193"/>
      <c r="S453" s="193"/>
      <c r="T453" s="193"/>
      <c r="U453" s="204"/>
    </row>
    <row r="454" spans="2:21" s="118" customFormat="1" x14ac:dyDescent="0.25">
      <c r="B454" s="193"/>
      <c r="C454" s="193"/>
      <c r="D454" s="193"/>
      <c r="E454" s="204"/>
      <c r="F454" s="204"/>
      <c r="G454" s="204"/>
      <c r="H454" s="204"/>
      <c r="I454" s="204"/>
      <c r="J454" s="204"/>
      <c r="K454" s="204"/>
      <c r="L454" s="193"/>
      <c r="M454" s="193"/>
      <c r="N454" s="193"/>
      <c r="O454" s="193"/>
      <c r="P454" s="193"/>
      <c r="Q454" s="193"/>
      <c r="R454" s="193"/>
      <c r="S454" s="193"/>
      <c r="T454" s="193"/>
      <c r="U454" s="204"/>
    </row>
    <row r="455" spans="2:21" s="118" customFormat="1" x14ac:dyDescent="0.25">
      <c r="B455" s="193"/>
      <c r="C455" s="193"/>
      <c r="D455" s="193"/>
      <c r="E455" s="204"/>
      <c r="F455" s="204"/>
      <c r="G455" s="204"/>
      <c r="H455" s="204"/>
      <c r="I455" s="204"/>
      <c r="J455" s="204"/>
      <c r="K455" s="204"/>
      <c r="L455" s="193"/>
      <c r="M455" s="193"/>
      <c r="N455" s="193"/>
      <c r="O455" s="193"/>
      <c r="P455" s="193"/>
      <c r="Q455" s="193"/>
      <c r="R455" s="193"/>
      <c r="S455" s="193"/>
      <c r="T455" s="193"/>
      <c r="U455" s="204"/>
    </row>
    <row r="456" spans="2:21" s="118" customFormat="1" x14ac:dyDescent="0.25">
      <c r="B456" s="193"/>
      <c r="C456" s="193"/>
      <c r="D456" s="193"/>
      <c r="E456" s="204"/>
      <c r="F456" s="204"/>
      <c r="G456" s="204"/>
      <c r="H456" s="204"/>
      <c r="I456" s="204"/>
      <c r="J456" s="204"/>
      <c r="K456" s="204"/>
      <c r="L456" s="193"/>
      <c r="M456" s="193"/>
      <c r="N456" s="193"/>
      <c r="O456" s="193"/>
      <c r="P456" s="193"/>
      <c r="Q456" s="193"/>
      <c r="R456" s="193"/>
      <c r="S456" s="193"/>
      <c r="T456" s="193"/>
      <c r="U456" s="204"/>
    </row>
    <row r="457" spans="2:21" s="118" customFormat="1" x14ac:dyDescent="0.25">
      <c r="B457" s="193"/>
      <c r="C457" s="193"/>
      <c r="D457" s="193"/>
      <c r="E457" s="204"/>
      <c r="F457" s="204"/>
      <c r="G457" s="204"/>
      <c r="H457" s="204"/>
      <c r="I457" s="204"/>
      <c r="J457" s="204"/>
      <c r="K457" s="204"/>
      <c r="L457" s="193"/>
      <c r="M457" s="193"/>
      <c r="N457" s="193"/>
      <c r="O457" s="193"/>
      <c r="P457" s="193"/>
      <c r="Q457" s="193"/>
      <c r="R457" s="193"/>
      <c r="S457" s="193"/>
      <c r="T457" s="193"/>
      <c r="U457" s="204"/>
    </row>
    <row r="458" spans="2:21" s="118" customFormat="1" x14ac:dyDescent="0.25">
      <c r="B458" s="193"/>
      <c r="C458" s="193"/>
      <c r="D458" s="193"/>
      <c r="E458" s="204"/>
      <c r="F458" s="204"/>
      <c r="G458" s="204"/>
      <c r="H458" s="204"/>
      <c r="I458" s="204"/>
      <c r="J458" s="204"/>
      <c r="K458" s="204"/>
      <c r="L458" s="193"/>
      <c r="M458" s="193"/>
      <c r="N458" s="193"/>
      <c r="O458" s="193"/>
      <c r="P458" s="193"/>
      <c r="Q458" s="193"/>
      <c r="R458" s="193"/>
      <c r="S458" s="193"/>
      <c r="T458" s="193"/>
      <c r="U458" s="204"/>
    </row>
    <row r="459" spans="2:21" s="118" customFormat="1" x14ac:dyDescent="0.25">
      <c r="B459" s="193"/>
      <c r="C459" s="193"/>
      <c r="D459" s="193"/>
      <c r="E459" s="204"/>
      <c r="F459" s="204"/>
      <c r="G459" s="204"/>
      <c r="H459" s="204"/>
      <c r="I459" s="204"/>
      <c r="J459" s="204"/>
      <c r="K459" s="204"/>
      <c r="L459" s="193"/>
      <c r="M459" s="193"/>
      <c r="N459" s="193"/>
      <c r="O459" s="193"/>
      <c r="P459" s="193"/>
      <c r="Q459" s="193"/>
      <c r="R459" s="193"/>
      <c r="S459" s="193"/>
      <c r="T459" s="193"/>
      <c r="U459" s="204"/>
    </row>
    <row r="460" spans="2:21" s="118" customFormat="1" x14ac:dyDescent="0.25">
      <c r="B460" s="193"/>
      <c r="C460" s="193"/>
      <c r="D460" s="193"/>
      <c r="E460" s="204"/>
      <c r="F460" s="204"/>
      <c r="G460" s="204"/>
      <c r="H460" s="204"/>
      <c r="I460" s="204"/>
      <c r="J460" s="204"/>
      <c r="K460" s="204"/>
      <c r="L460" s="193"/>
      <c r="M460" s="193"/>
      <c r="N460" s="193"/>
      <c r="O460" s="193"/>
      <c r="P460" s="193"/>
      <c r="Q460" s="193"/>
      <c r="R460" s="193"/>
      <c r="S460" s="193"/>
      <c r="T460" s="193"/>
      <c r="U460" s="204"/>
    </row>
    <row r="461" spans="2:21" s="118" customFormat="1" x14ac:dyDescent="0.25">
      <c r="B461" s="193"/>
      <c r="C461" s="193"/>
      <c r="D461" s="193"/>
      <c r="E461" s="204"/>
      <c r="F461" s="204"/>
      <c r="G461" s="204"/>
      <c r="H461" s="204"/>
      <c r="I461" s="204"/>
      <c r="J461" s="204"/>
      <c r="K461" s="204"/>
      <c r="L461" s="193"/>
      <c r="M461" s="193"/>
      <c r="N461" s="193"/>
      <c r="O461" s="193"/>
      <c r="P461" s="193"/>
      <c r="Q461" s="193"/>
      <c r="R461" s="193"/>
      <c r="S461" s="193"/>
      <c r="T461" s="193"/>
      <c r="U461" s="204"/>
    </row>
    <row r="462" spans="2:21" s="118" customFormat="1" x14ac:dyDescent="0.25">
      <c r="B462" s="193"/>
      <c r="C462" s="193"/>
      <c r="D462" s="193"/>
      <c r="E462" s="204"/>
      <c r="F462" s="204"/>
      <c r="G462" s="204"/>
      <c r="H462" s="204"/>
      <c r="I462" s="204"/>
      <c r="J462" s="204"/>
      <c r="K462" s="204"/>
      <c r="L462" s="193"/>
      <c r="M462" s="193"/>
      <c r="N462" s="193"/>
      <c r="O462" s="193"/>
      <c r="P462" s="193"/>
      <c r="Q462" s="193"/>
      <c r="R462" s="193"/>
      <c r="S462" s="193"/>
      <c r="T462" s="193"/>
      <c r="U462" s="204"/>
    </row>
    <row r="463" spans="2:21" s="118" customFormat="1" x14ac:dyDescent="0.25">
      <c r="B463" s="193"/>
      <c r="C463" s="193"/>
      <c r="D463" s="193"/>
      <c r="E463" s="204"/>
      <c r="F463" s="204"/>
      <c r="G463" s="204"/>
      <c r="H463" s="204"/>
      <c r="I463" s="204"/>
      <c r="J463" s="204"/>
      <c r="K463" s="204"/>
      <c r="L463" s="193"/>
      <c r="M463" s="193"/>
      <c r="N463" s="193"/>
      <c r="O463" s="193"/>
      <c r="P463" s="193"/>
      <c r="Q463" s="193"/>
      <c r="R463" s="193"/>
      <c r="S463" s="193"/>
      <c r="T463" s="193"/>
      <c r="U463" s="204"/>
    </row>
    <row r="464" spans="2:21" s="118" customFormat="1" x14ac:dyDescent="0.25">
      <c r="B464" s="193"/>
      <c r="C464" s="193"/>
      <c r="D464" s="193"/>
      <c r="E464" s="204"/>
      <c r="F464" s="204"/>
      <c r="G464" s="204"/>
      <c r="H464" s="204"/>
      <c r="I464" s="204"/>
      <c r="J464" s="204"/>
      <c r="K464" s="204"/>
      <c r="L464" s="193"/>
      <c r="M464" s="193"/>
      <c r="N464" s="193"/>
      <c r="O464" s="193"/>
      <c r="P464" s="193"/>
      <c r="Q464" s="193"/>
      <c r="R464" s="193"/>
      <c r="S464" s="193"/>
      <c r="T464" s="193"/>
      <c r="U464" s="204"/>
    </row>
    <row r="465" spans="2:21" s="118" customFormat="1" x14ac:dyDescent="0.25">
      <c r="B465" s="193"/>
      <c r="C465" s="193"/>
      <c r="D465" s="193"/>
      <c r="E465" s="204"/>
      <c r="F465" s="204"/>
      <c r="G465" s="204"/>
      <c r="H465" s="204"/>
      <c r="I465" s="204"/>
      <c r="J465" s="204"/>
      <c r="K465" s="204"/>
      <c r="L465" s="193"/>
      <c r="M465" s="193"/>
      <c r="N465" s="193"/>
      <c r="O465" s="193"/>
      <c r="P465" s="193"/>
      <c r="Q465" s="193"/>
      <c r="R465" s="193"/>
      <c r="S465" s="193"/>
      <c r="T465" s="193"/>
      <c r="U465" s="204"/>
    </row>
    <row r="466" spans="2:21" s="118" customFormat="1" x14ac:dyDescent="0.25">
      <c r="B466" s="193"/>
      <c r="C466" s="193"/>
      <c r="D466" s="193"/>
      <c r="E466" s="204"/>
      <c r="F466" s="204"/>
      <c r="G466" s="204"/>
      <c r="H466" s="204"/>
      <c r="I466" s="204"/>
      <c r="J466" s="204"/>
      <c r="K466" s="204"/>
      <c r="L466" s="193"/>
      <c r="M466" s="193"/>
      <c r="N466" s="193"/>
      <c r="O466" s="193"/>
      <c r="P466" s="193"/>
      <c r="Q466" s="193"/>
      <c r="R466" s="193"/>
      <c r="S466" s="193"/>
      <c r="T466" s="193"/>
      <c r="U466" s="204"/>
    </row>
    <row r="467" spans="2:21" s="118" customFormat="1" x14ac:dyDescent="0.25">
      <c r="B467" s="193"/>
      <c r="C467" s="193"/>
      <c r="D467" s="193"/>
      <c r="E467" s="204"/>
      <c r="F467" s="204"/>
      <c r="G467" s="204"/>
      <c r="H467" s="204"/>
      <c r="I467" s="204"/>
      <c r="J467" s="204"/>
      <c r="K467" s="204"/>
      <c r="L467" s="193"/>
      <c r="M467" s="193"/>
      <c r="N467" s="193"/>
      <c r="O467" s="193"/>
      <c r="P467" s="193"/>
      <c r="Q467" s="193"/>
      <c r="R467" s="193"/>
      <c r="S467" s="193"/>
      <c r="T467" s="193"/>
      <c r="U467" s="204"/>
    </row>
    <row r="468" spans="2:21" s="118" customFormat="1" x14ac:dyDescent="0.25">
      <c r="B468" s="193"/>
      <c r="C468" s="193"/>
      <c r="D468" s="193"/>
      <c r="E468" s="204"/>
      <c r="F468" s="204"/>
      <c r="G468" s="204"/>
      <c r="H468" s="204"/>
      <c r="I468" s="204"/>
      <c r="J468" s="204"/>
      <c r="K468" s="204"/>
      <c r="L468" s="193"/>
      <c r="M468" s="193"/>
      <c r="N468" s="193"/>
      <c r="O468" s="193"/>
      <c r="P468" s="193"/>
      <c r="Q468" s="193"/>
      <c r="R468" s="193"/>
      <c r="S468" s="193"/>
      <c r="T468" s="193"/>
      <c r="U468" s="204"/>
    </row>
    <row r="469" spans="2:21" s="118" customFormat="1" x14ac:dyDescent="0.25">
      <c r="B469" s="193"/>
      <c r="C469" s="193"/>
      <c r="D469" s="193"/>
      <c r="E469" s="204"/>
      <c r="F469" s="204"/>
      <c r="G469" s="204"/>
      <c r="H469" s="204"/>
      <c r="I469" s="204"/>
      <c r="J469" s="204"/>
      <c r="K469" s="204"/>
      <c r="L469" s="193"/>
      <c r="M469" s="193"/>
      <c r="N469" s="193"/>
      <c r="O469" s="193"/>
      <c r="P469" s="193"/>
      <c r="Q469" s="193"/>
      <c r="R469" s="193"/>
      <c r="S469" s="193"/>
      <c r="T469" s="193"/>
      <c r="U469" s="204"/>
    </row>
    <row r="470" spans="2:21" s="118" customFormat="1" x14ac:dyDescent="0.25">
      <c r="B470" s="193"/>
      <c r="C470" s="193"/>
      <c r="D470" s="193"/>
      <c r="E470" s="204"/>
      <c r="F470" s="204"/>
      <c r="G470" s="204"/>
      <c r="H470" s="204"/>
      <c r="I470" s="204"/>
      <c r="J470" s="204"/>
      <c r="K470" s="204"/>
      <c r="L470" s="193"/>
      <c r="M470" s="193"/>
      <c r="N470" s="193"/>
      <c r="O470" s="193"/>
      <c r="P470" s="193"/>
      <c r="Q470" s="193"/>
      <c r="R470" s="193"/>
      <c r="S470" s="193"/>
      <c r="T470" s="193"/>
      <c r="U470" s="204"/>
    </row>
    <row r="471" spans="2:21" s="118" customFormat="1" x14ac:dyDescent="0.25">
      <c r="B471" s="193"/>
      <c r="C471" s="193"/>
      <c r="D471" s="193"/>
      <c r="E471" s="204"/>
      <c r="F471" s="204"/>
      <c r="G471" s="204"/>
      <c r="H471" s="204"/>
      <c r="I471" s="204"/>
      <c r="J471" s="204"/>
      <c r="K471" s="204"/>
      <c r="L471" s="193"/>
      <c r="M471" s="193"/>
      <c r="N471" s="193"/>
      <c r="O471" s="193"/>
      <c r="P471" s="193"/>
      <c r="Q471" s="193"/>
      <c r="R471" s="193"/>
      <c r="S471" s="193"/>
      <c r="T471" s="193"/>
      <c r="U471" s="204"/>
    </row>
    <row r="472" spans="2:21" s="118" customFormat="1" x14ac:dyDescent="0.25">
      <c r="B472" s="193"/>
      <c r="C472" s="193"/>
      <c r="D472" s="193"/>
      <c r="E472" s="204"/>
      <c r="F472" s="204"/>
      <c r="G472" s="204"/>
      <c r="H472" s="204"/>
      <c r="I472" s="204"/>
      <c r="J472" s="204"/>
      <c r="K472" s="204"/>
      <c r="L472" s="193"/>
      <c r="M472" s="193"/>
      <c r="N472" s="193"/>
      <c r="O472" s="193"/>
      <c r="P472" s="193"/>
      <c r="Q472" s="193"/>
      <c r="R472" s="193"/>
      <c r="S472" s="193"/>
      <c r="T472" s="193"/>
      <c r="U472" s="204"/>
    </row>
    <row r="473" spans="2:21" s="118" customFormat="1" x14ac:dyDescent="0.25">
      <c r="B473" s="193"/>
      <c r="C473" s="193"/>
      <c r="D473" s="193"/>
      <c r="E473" s="204"/>
      <c r="F473" s="204"/>
      <c r="G473" s="204"/>
      <c r="H473" s="204"/>
      <c r="I473" s="204"/>
      <c r="J473" s="204"/>
      <c r="K473" s="204"/>
      <c r="L473" s="193"/>
      <c r="M473" s="193"/>
      <c r="N473" s="193"/>
      <c r="O473" s="193"/>
      <c r="P473" s="193"/>
      <c r="Q473" s="193"/>
      <c r="R473" s="193"/>
      <c r="S473" s="193"/>
      <c r="T473" s="193"/>
      <c r="U473" s="204"/>
    </row>
    <row r="474" spans="2:21" s="118" customFormat="1" x14ac:dyDescent="0.25">
      <c r="B474" s="193"/>
      <c r="C474" s="193"/>
      <c r="D474" s="193"/>
      <c r="E474" s="204"/>
      <c r="F474" s="204"/>
      <c r="G474" s="204"/>
      <c r="H474" s="204"/>
      <c r="I474" s="204"/>
      <c r="J474" s="204"/>
      <c r="K474" s="204"/>
      <c r="L474" s="193"/>
      <c r="M474" s="193"/>
      <c r="N474" s="193"/>
      <c r="O474" s="193"/>
      <c r="P474" s="193"/>
      <c r="Q474" s="193"/>
      <c r="R474" s="193"/>
      <c r="S474" s="193"/>
      <c r="T474" s="193"/>
      <c r="U474" s="204"/>
    </row>
    <row r="475" spans="2:21" s="118" customFormat="1" x14ac:dyDescent="0.25">
      <c r="B475" s="193"/>
      <c r="C475" s="193"/>
      <c r="D475" s="193"/>
      <c r="E475" s="204"/>
      <c r="F475" s="204"/>
      <c r="G475" s="204"/>
      <c r="H475" s="204"/>
      <c r="I475" s="204"/>
      <c r="J475" s="204"/>
      <c r="K475" s="204"/>
      <c r="L475" s="193"/>
      <c r="M475" s="193"/>
      <c r="N475" s="193"/>
      <c r="O475" s="193"/>
      <c r="P475" s="193"/>
      <c r="Q475" s="193"/>
      <c r="R475" s="193"/>
      <c r="S475" s="193"/>
      <c r="T475" s="193"/>
      <c r="U475" s="204"/>
    </row>
    <row r="476" spans="2:21" s="118" customFormat="1" x14ac:dyDescent="0.25">
      <c r="B476" s="193"/>
      <c r="C476" s="193"/>
      <c r="D476" s="193"/>
      <c r="E476" s="204"/>
      <c r="F476" s="204"/>
      <c r="G476" s="204"/>
      <c r="H476" s="204"/>
      <c r="I476" s="204"/>
      <c r="J476" s="204"/>
      <c r="K476" s="204"/>
      <c r="L476" s="193"/>
      <c r="M476" s="193"/>
      <c r="N476" s="193"/>
      <c r="O476" s="193"/>
      <c r="P476" s="193"/>
      <c r="Q476" s="193"/>
      <c r="R476" s="193"/>
      <c r="S476" s="193"/>
      <c r="T476" s="193"/>
      <c r="U476" s="204"/>
    </row>
    <row r="477" spans="2:21" s="118" customFormat="1" x14ac:dyDescent="0.25">
      <c r="B477" s="193"/>
      <c r="C477" s="193"/>
      <c r="D477" s="193"/>
      <c r="E477" s="204"/>
      <c r="F477" s="204"/>
      <c r="G477" s="204"/>
      <c r="H477" s="204"/>
      <c r="I477" s="204"/>
      <c r="J477" s="204"/>
      <c r="K477" s="204"/>
      <c r="L477" s="193"/>
      <c r="M477" s="193"/>
      <c r="N477" s="193"/>
      <c r="O477" s="193"/>
      <c r="P477" s="193"/>
      <c r="Q477" s="193"/>
      <c r="R477" s="193"/>
      <c r="S477" s="193"/>
      <c r="T477" s="193"/>
      <c r="U477" s="204"/>
    </row>
    <row r="478" spans="2:21" s="118" customFormat="1" x14ac:dyDescent="0.25">
      <c r="B478" s="193"/>
      <c r="C478" s="193"/>
      <c r="D478" s="193"/>
      <c r="E478" s="204"/>
      <c r="F478" s="204"/>
      <c r="G478" s="204"/>
      <c r="H478" s="204"/>
      <c r="I478" s="204"/>
      <c r="J478" s="204"/>
      <c r="K478" s="204"/>
      <c r="L478" s="193"/>
      <c r="M478" s="193"/>
      <c r="N478" s="193"/>
      <c r="O478" s="193"/>
      <c r="P478" s="193"/>
      <c r="Q478" s="193"/>
      <c r="R478" s="193"/>
      <c r="S478" s="193"/>
      <c r="T478" s="193"/>
      <c r="U478" s="204"/>
    </row>
    <row r="479" spans="2:21" s="118" customFormat="1" x14ac:dyDescent="0.25">
      <c r="B479" s="193"/>
      <c r="C479" s="193"/>
      <c r="D479" s="193"/>
      <c r="E479" s="204"/>
      <c r="F479" s="204"/>
      <c r="G479" s="204"/>
      <c r="H479" s="204"/>
      <c r="I479" s="204"/>
      <c r="J479" s="204"/>
      <c r="K479" s="204"/>
      <c r="L479" s="193"/>
      <c r="M479" s="193"/>
      <c r="N479" s="193"/>
      <c r="O479" s="193"/>
      <c r="P479" s="193"/>
      <c r="Q479" s="193"/>
      <c r="R479" s="193"/>
      <c r="S479" s="193"/>
      <c r="T479" s="193"/>
      <c r="U479" s="204"/>
    </row>
    <row r="480" spans="2:21" s="118" customFormat="1" x14ac:dyDescent="0.25">
      <c r="B480" s="193"/>
      <c r="C480" s="193"/>
      <c r="D480" s="193"/>
      <c r="E480" s="204"/>
      <c r="F480" s="204"/>
      <c r="G480" s="204"/>
      <c r="H480" s="204"/>
      <c r="I480" s="204"/>
      <c r="J480" s="204"/>
      <c r="K480" s="204"/>
      <c r="L480" s="193"/>
      <c r="M480" s="193"/>
      <c r="N480" s="193"/>
      <c r="O480" s="193"/>
      <c r="P480" s="193"/>
      <c r="Q480" s="193"/>
      <c r="R480" s="193"/>
      <c r="S480" s="193"/>
      <c r="T480" s="193"/>
      <c r="U480" s="204"/>
    </row>
    <row r="481" spans="2:21" s="118" customFormat="1" x14ac:dyDescent="0.25">
      <c r="B481" s="193"/>
      <c r="C481" s="193"/>
      <c r="D481" s="193"/>
      <c r="E481" s="204"/>
      <c r="F481" s="204"/>
      <c r="G481" s="204"/>
      <c r="H481" s="204"/>
      <c r="I481" s="204"/>
      <c r="J481" s="204"/>
      <c r="K481" s="204"/>
      <c r="L481" s="193"/>
      <c r="M481" s="193"/>
      <c r="N481" s="193"/>
      <c r="O481" s="193"/>
      <c r="P481" s="193"/>
      <c r="Q481" s="193"/>
      <c r="R481" s="193"/>
      <c r="S481" s="193"/>
      <c r="T481" s="193"/>
      <c r="U481" s="204"/>
    </row>
    <row r="482" spans="2:21" s="118" customFormat="1" x14ac:dyDescent="0.25">
      <c r="B482" s="193"/>
      <c r="C482" s="193"/>
      <c r="D482" s="193"/>
      <c r="E482" s="204"/>
      <c r="F482" s="204"/>
      <c r="G482" s="204"/>
      <c r="H482" s="204"/>
      <c r="I482" s="204"/>
      <c r="J482" s="204"/>
      <c r="K482" s="204"/>
      <c r="L482" s="193"/>
      <c r="M482" s="193"/>
      <c r="N482" s="193"/>
      <c r="O482" s="193"/>
      <c r="P482" s="193"/>
      <c r="Q482" s="193"/>
      <c r="R482" s="193"/>
      <c r="S482" s="193"/>
      <c r="T482" s="193"/>
      <c r="U482" s="204"/>
    </row>
    <row r="483" spans="2:21" s="118" customFormat="1" x14ac:dyDescent="0.25">
      <c r="B483" s="193"/>
      <c r="C483" s="193"/>
      <c r="D483" s="193"/>
      <c r="E483" s="204"/>
      <c r="F483" s="204"/>
      <c r="G483" s="204"/>
      <c r="H483" s="204"/>
      <c r="I483" s="204"/>
      <c r="J483" s="204"/>
      <c r="K483" s="204"/>
      <c r="L483" s="193"/>
      <c r="M483" s="193"/>
      <c r="N483" s="193"/>
      <c r="O483" s="193"/>
      <c r="P483" s="193"/>
      <c r="Q483" s="193"/>
      <c r="R483" s="193"/>
      <c r="S483" s="193"/>
      <c r="T483" s="193"/>
      <c r="U483" s="204"/>
    </row>
    <row r="484" spans="2:21" s="118" customFormat="1" x14ac:dyDescent="0.25">
      <c r="B484" s="193"/>
      <c r="C484" s="193"/>
      <c r="D484" s="193"/>
      <c r="E484" s="204"/>
      <c r="F484" s="204"/>
      <c r="G484" s="204"/>
      <c r="H484" s="204"/>
      <c r="I484" s="204"/>
      <c r="J484" s="204"/>
      <c r="K484" s="204"/>
      <c r="L484" s="193"/>
      <c r="M484" s="193"/>
      <c r="N484" s="193"/>
      <c r="O484" s="193"/>
      <c r="P484" s="193"/>
      <c r="Q484" s="193"/>
      <c r="R484" s="193"/>
      <c r="S484" s="193"/>
      <c r="T484" s="193"/>
      <c r="U484" s="204"/>
    </row>
    <row r="485" spans="2:21" s="118" customFormat="1" x14ac:dyDescent="0.25">
      <c r="B485" s="193"/>
      <c r="C485" s="193"/>
      <c r="D485" s="193"/>
      <c r="E485" s="204"/>
      <c r="F485" s="204"/>
      <c r="G485" s="204"/>
      <c r="H485" s="204"/>
      <c r="I485" s="204"/>
      <c r="J485" s="204"/>
      <c r="K485" s="204"/>
      <c r="L485" s="193"/>
      <c r="M485" s="193"/>
      <c r="N485" s="193"/>
      <c r="O485" s="193"/>
      <c r="P485" s="193"/>
      <c r="Q485" s="193"/>
      <c r="R485" s="193"/>
      <c r="S485" s="193"/>
      <c r="T485" s="193"/>
      <c r="U485" s="204"/>
    </row>
    <row r="486" spans="2:21" s="118" customFormat="1" x14ac:dyDescent="0.25">
      <c r="B486" s="193"/>
      <c r="C486" s="193"/>
      <c r="D486" s="193"/>
      <c r="E486" s="204"/>
      <c r="F486" s="204"/>
      <c r="G486" s="204"/>
      <c r="H486" s="204"/>
      <c r="I486" s="204"/>
      <c r="J486" s="204"/>
      <c r="K486" s="204"/>
      <c r="L486" s="193"/>
      <c r="M486" s="193"/>
      <c r="N486" s="193"/>
      <c r="O486" s="193"/>
      <c r="P486" s="193"/>
      <c r="Q486" s="193"/>
      <c r="R486" s="193"/>
      <c r="S486" s="193"/>
      <c r="T486" s="193"/>
      <c r="U486" s="204"/>
    </row>
    <row r="487" spans="2:21" s="118" customFormat="1" x14ac:dyDescent="0.25">
      <c r="B487" s="193"/>
      <c r="C487" s="193"/>
      <c r="D487" s="193"/>
      <c r="E487" s="204"/>
      <c r="F487" s="204"/>
      <c r="G487" s="204"/>
      <c r="H487" s="204"/>
      <c r="I487" s="204"/>
      <c r="J487" s="204"/>
      <c r="K487" s="204"/>
      <c r="L487" s="193"/>
      <c r="M487" s="193"/>
      <c r="N487" s="193"/>
      <c r="O487" s="193"/>
      <c r="P487" s="193"/>
      <c r="Q487" s="193"/>
      <c r="R487" s="193"/>
      <c r="S487" s="193"/>
      <c r="T487" s="193"/>
      <c r="U487" s="204"/>
    </row>
    <row r="488" spans="2:21" s="118" customFormat="1" x14ac:dyDescent="0.25">
      <c r="B488" s="193"/>
      <c r="C488" s="193"/>
      <c r="D488" s="193"/>
      <c r="E488" s="204"/>
      <c r="F488" s="204"/>
      <c r="G488" s="204"/>
      <c r="H488" s="204"/>
      <c r="I488" s="204"/>
      <c r="J488" s="204"/>
      <c r="K488" s="204"/>
      <c r="L488" s="193"/>
      <c r="M488" s="193"/>
      <c r="N488" s="193"/>
      <c r="O488" s="193"/>
      <c r="P488" s="193"/>
      <c r="Q488" s="193"/>
      <c r="R488" s="193"/>
      <c r="S488" s="193"/>
      <c r="T488" s="193"/>
      <c r="U488" s="204"/>
    </row>
    <row r="489" spans="2:21" s="118" customFormat="1" x14ac:dyDescent="0.25">
      <c r="B489" s="193"/>
      <c r="C489" s="193"/>
      <c r="D489" s="193"/>
      <c r="E489" s="204"/>
      <c r="F489" s="204"/>
      <c r="G489" s="204"/>
      <c r="H489" s="204"/>
      <c r="I489" s="204"/>
      <c r="J489" s="204"/>
      <c r="K489" s="204"/>
      <c r="L489" s="193"/>
      <c r="M489" s="193"/>
      <c r="N489" s="193"/>
      <c r="O489" s="193"/>
      <c r="P489" s="193"/>
      <c r="Q489" s="193"/>
      <c r="R489" s="193"/>
      <c r="S489" s="193"/>
      <c r="T489" s="193"/>
      <c r="U489" s="204"/>
    </row>
    <row r="490" spans="2:21" s="118" customFormat="1" x14ac:dyDescent="0.25">
      <c r="B490" s="193"/>
      <c r="C490" s="193"/>
      <c r="D490" s="193"/>
      <c r="E490" s="204"/>
      <c r="F490" s="204"/>
      <c r="G490" s="204"/>
      <c r="H490" s="204"/>
      <c r="I490" s="204"/>
      <c r="J490" s="204"/>
      <c r="K490" s="204"/>
      <c r="L490" s="193"/>
      <c r="M490" s="193"/>
      <c r="N490" s="193"/>
      <c r="O490" s="193"/>
      <c r="P490" s="193"/>
      <c r="Q490" s="193"/>
      <c r="R490" s="193"/>
      <c r="S490" s="193"/>
      <c r="T490" s="193"/>
      <c r="U490" s="204"/>
    </row>
    <row r="491" spans="2:21" s="118" customFormat="1" x14ac:dyDescent="0.25">
      <c r="B491" s="193"/>
      <c r="C491" s="193"/>
      <c r="D491" s="193"/>
      <c r="E491" s="204"/>
      <c r="F491" s="204"/>
      <c r="G491" s="204"/>
      <c r="H491" s="204"/>
      <c r="I491" s="204"/>
      <c r="J491" s="204"/>
      <c r="K491" s="204"/>
      <c r="L491" s="193"/>
      <c r="M491" s="193"/>
      <c r="N491" s="193"/>
      <c r="O491" s="193"/>
      <c r="P491" s="193"/>
      <c r="Q491" s="193"/>
      <c r="R491" s="193"/>
      <c r="S491" s="193"/>
      <c r="T491" s="193"/>
      <c r="U491" s="204"/>
    </row>
    <row r="492" spans="2:21" s="118" customFormat="1" x14ac:dyDescent="0.25">
      <c r="B492" s="193"/>
      <c r="C492" s="193"/>
      <c r="D492" s="193"/>
      <c r="E492" s="204"/>
      <c r="F492" s="204"/>
      <c r="G492" s="204"/>
      <c r="H492" s="204"/>
      <c r="I492" s="204"/>
      <c r="J492" s="204"/>
      <c r="K492" s="204"/>
      <c r="L492" s="193"/>
      <c r="M492" s="193"/>
      <c r="N492" s="193"/>
      <c r="O492" s="193"/>
      <c r="P492" s="193"/>
      <c r="Q492" s="193"/>
      <c r="R492" s="193"/>
      <c r="S492" s="193"/>
      <c r="T492" s="193"/>
      <c r="U492" s="204"/>
    </row>
    <row r="493" spans="2:21" s="118" customFormat="1" x14ac:dyDescent="0.25">
      <c r="B493" s="193"/>
      <c r="C493" s="193"/>
      <c r="D493" s="193"/>
      <c r="E493" s="204"/>
      <c r="F493" s="204"/>
      <c r="G493" s="204"/>
      <c r="H493" s="204"/>
      <c r="I493" s="204"/>
      <c r="J493" s="204"/>
      <c r="K493" s="204"/>
      <c r="L493" s="193"/>
      <c r="M493" s="193"/>
      <c r="N493" s="193"/>
      <c r="O493" s="193"/>
      <c r="P493" s="193"/>
      <c r="Q493" s="193"/>
      <c r="R493" s="193"/>
      <c r="S493" s="193"/>
      <c r="T493" s="193"/>
      <c r="U493" s="204"/>
    </row>
    <row r="494" spans="2:21" s="118" customFormat="1" x14ac:dyDescent="0.25">
      <c r="B494" s="193"/>
      <c r="C494" s="193"/>
      <c r="D494" s="193"/>
      <c r="E494" s="204"/>
      <c r="F494" s="204"/>
      <c r="G494" s="204"/>
      <c r="H494" s="204"/>
      <c r="I494" s="204"/>
      <c r="J494" s="204"/>
      <c r="K494" s="204"/>
      <c r="L494" s="193"/>
      <c r="M494" s="193"/>
      <c r="N494" s="193"/>
      <c r="O494" s="193"/>
      <c r="P494" s="193"/>
      <c r="Q494" s="193"/>
      <c r="R494" s="193"/>
      <c r="S494" s="193"/>
      <c r="T494" s="193"/>
      <c r="U494" s="204"/>
    </row>
    <row r="495" spans="2:21" s="118" customFormat="1" x14ac:dyDescent="0.25">
      <c r="B495" s="193"/>
      <c r="C495" s="193"/>
      <c r="D495" s="193"/>
      <c r="E495" s="204"/>
      <c r="F495" s="204"/>
      <c r="G495" s="204"/>
      <c r="H495" s="204"/>
      <c r="I495" s="204"/>
      <c r="J495" s="204"/>
      <c r="K495" s="204"/>
      <c r="L495" s="193"/>
      <c r="M495" s="193"/>
      <c r="N495" s="193"/>
      <c r="O495" s="193"/>
      <c r="P495" s="193"/>
      <c r="Q495" s="193"/>
      <c r="R495" s="193"/>
      <c r="S495" s="193"/>
      <c r="T495" s="193"/>
      <c r="U495" s="204"/>
    </row>
    <row r="496" spans="2:21" s="118" customFormat="1" x14ac:dyDescent="0.25">
      <c r="B496" s="193"/>
      <c r="C496" s="193"/>
      <c r="D496" s="193"/>
      <c r="E496" s="204"/>
      <c r="F496" s="204"/>
      <c r="G496" s="204"/>
      <c r="H496" s="204"/>
      <c r="I496" s="204"/>
      <c r="J496" s="204"/>
      <c r="K496" s="204"/>
      <c r="L496" s="193"/>
      <c r="M496" s="193"/>
      <c r="N496" s="193"/>
      <c r="O496" s="193"/>
      <c r="P496" s="193"/>
      <c r="Q496" s="193"/>
      <c r="R496" s="193"/>
      <c r="S496" s="193"/>
      <c r="T496" s="193"/>
      <c r="U496" s="204"/>
    </row>
    <row r="497" spans="2:21" s="118" customFormat="1" x14ac:dyDescent="0.25">
      <c r="B497" s="193"/>
      <c r="C497" s="193"/>
      <c r="D497" s="193"/>
      <c r="E497" s="204"/>
      <c r="F497" s="204"/>
      <c r="G497" s="204"/>
      <c r="H497" s="204"/>
      <c r="I497" s="204"/>
      <c r="J497" s="204"/>
      <c r="K497" s="204"/>
      <c r="L497" s="193"/>
      <c r="M497" s="193"/>
      <c r="N497" s="193"/>
      <c r="O497" s="193"/>
      <c r="P497" s="193"/>
      <c r="Q497" s="193"/>
      <c r="R497" s="193"/>
      <c r="S497" s="193"/>
      <c r="T497" s="193"/>
      <c r="U497" s="204"/>
    </row>
    <row r="498" spans="2:21" s="118" customFormat="1" x14ac:dyDescent="0.25">
      <c r="B498" s="193"/>
      <c r="C498" s="193"/>
      <c r="D498" s="193"/>
      <c r="E498" s="204"/>
      <c r="F498" s="204"/>
      <c r="G498" s="204"/>
      <c r="H498" s="204"/>
      <c r="I498" s="204"/>
      <c r="J498" s="204"/>
      <c r="K498" s="204"/>
      <c r="L498" s="193"/>
      <c r="M498" s="193"/>
      <c r="N498" s="193"/>
      <c r="O498" s="193"/>
      <c r="P498" s="193"/>
      <c r="Q498" s="193"/>
      <c r="R498" s="193"/>
      <c r="S498" s="193"/>
      <c r="T498" s="193"/>
      <c r="U498" s="204"/>
    </row>
    <row r="499" spans="2:21" s="118" customFormat="1" x14ac:dyDescent="0.25">
      <c r="B499" s="193"/>
      <c r="C499" s="193"/>
      <c r="D499" s="193"/>
      <c r="E499" s="204"/>
      <c r="F499" s="204"/>
      <c r="G499" s="204"/>
      <c r="H499" s="204"/>
      <c r="I499" s="204"/>
      <c r="J499" s="204"/>
      <c r="K499" s="204"/>
      <c r="L499" s="193"/>
      <c r="M499" s="193"/>
      <c r="N499" s="193"/>
      <c r="O499" s="193"/>
      <c r="P499" s="193"/>
      <c r="Q499" s="193"/>
      <c r="R499" s="193"/>
      <c r="S499" s="193"/>
      <c r="T499" s="193"/>
      <c r="U499" s="204"/>
    </row>
    <row r="500" spans="2:21" s="118" customFormat="1" x14ac:dyDescent="0.25">
      <c r="B500" s="193"/>
      <c r="C500" s="193"/>
      <c r="D500" s="193"/>
      <c r="E500" s="204"/>
      <c r="F500" s="204"/>
      <c r="G500" s="204"/>
      <c r="H500" s="204"/>
      <c r="I500" s="204"/>
      <c r="J500" s="204"/>
      <c r="K500" s="204"/>
      <c r="L500" s="193"/>
      <c r="M500" s="193"/>
      <c r="N500" s="193"/>
      <c r="O500" s="193"/>
      <c r="P500" s="193"/>
      <c r="Q500" s="193"/>
      <c r="R500" s="193"/>
      <c r="S500" s="193"/>
      <c r="T500" s="193"/>
      <c r="U500" s="204"/>
    </row>
    <row r="501" spans="2:21" s="118" customFormat="1" x14ac:dyDescent="0.25">
      <c r="B501" s="193"/>
      <c r="C501" s="193"/>
      <c r="D501" s="193"/>
      <c r="E501" s="204"/>
      <c r="F501" s="204"/>
      <c r="G501" s="204"/>
      <c r="H501" s="204"/>
      <c r="I501" s="204"/>
      <c r="J501" s="204"/>
      <c r="K501" s="204"/>
      <c r="L501" s="193"/>
      <c r="M501" s="193"/>
      <c r="N501" s="193"/>
      <c r="O501" s="193"/>
      <c r="P501" s="193"/>
      <c r="Q501" s="193"/>
      <c r="R501" s="193"/>
      <c r="S501" s="193"/>
      <c r="T501" s="193"/>
      <c r="U501" s="204"/>
    </row>
    <row r="502" spans="2:21" s="118" customFormat="1" x14ac:dyDescent="0.25">
      <c r="B502" s="193"/>
      <c r="C502" s="193"/>
      <c r="D502" s="193"/>
      <c r="E502" s="204"/>
      <c r="F502" s="204"/>
      <c r="G502" s="204"/>
      <c r="H502" s="204"/>
      <c r="I502" s="204"/>
      <c r="J502" s="204"/>
      <c r="K502" s="204"/>
      <c r="L502" s="193"/>
      <c r="M502" s="193"/>
      <c r="N502" s="193"/>
      <c r="O502" s="193"/>
      <c r="P502" s="193"/>
      <c r="Q502" s="193"/>
      <c r="R502" s="193"/>
      <c r="S502" s="193"/>
      <c r="T502" s="193"/>
      <c r="U502" s="204"/>
    </row>
    <row r="503" spans="2:21" s="118" customFormat="1" x14ac:dyDescent="0.25">
      <c r="B503" s="193"/>
      <c r="C503" s="193"/>
      <c r="D503" s="193"/>
      <c r="E503" s="204"/>
      <c r="F503" s="204"/>
      <c r="G503" s="204"/>
      <c r="H503" s="204"/>
      <c r="I503" s="204"/>
      <c r="J503" s="204"/>
      <c r="K503" s="204"/>
      <c r="L503" s="193"/>
      <c r="M503" s="193"/>
      <c r="N503" s="193"/>
      <c r="O503" s="193"/>
      <c r="P503" s="193"/>
      <c r="Q503" s="193"/>
      <c r="R503" s="193"/>
      <c r="S503" s="193"/>
      <c r="T503" s="193"/>
      <c r="U503" s="204"/>
    </row>
    <row r="504" spans="2:21" s="118" customFormat="1" x14ac:dyDescent="0.25">
      <c r="B504" s="193"/>
      <c r="C504" s="193"/>
      <c r="D504" s="193"/>
      <c r="E504" s="204"/>
      <c r="F504" s="204"/>
      <c r="G504" s="204"/>
      <c r="H504" s="204"/>
      <c r="I504" s="204"/>
      <c r="J504" s="204"/>
      <c r="K504" s="204"/>
      <c r="L504" s="193"/>
      <c r="M504" s="193"/>
      <c r="N504" s="193"/>
      <c r="O504" s="193"/>
      <c r="P504" s="193"/>
      <c r="Q504" s="193"/>
      <c r="R504" s="193"/>
      <c r="S504" s="193"/>
      <c r="T504" s="193"/>
      <c r="U504" s="204"/>
    </row>
    <row r="505" spans="2:21" s="118" customFormat="1" x14ac:dyDescent="0.25">
      <c r="B505" s="193"/>
      <c r="C505" s="193"/>
      <c r="D505" s="193"/>
      <c r="E505" s="204"/>
      <c r="F505" s="204"/>
      <c r="G505" s="204"/>
      <c r="H505" s="204"/>
      <c r="I505" s="204"/>
      <c r="J505" s="204"/>
      <c r="K505" s="204"/>
      <c r="L505" s="193"/>
      <c r="M505" s="193"/>
      <c r="N505" s="193"/>
      <c r="O505" s="193"/>
      <c r="P505" s="193"/>
      <c r="Q505" s="193"/>
      <c r="R505" s="193"/>
      <c r="S505" s="193"/>
      <c r="T505" s="193"/>
      <c r="U505" s="204"/>
    </row>
    <row r="506" spans="2:21" s="118" customFormat="1" x14ac:dyDescent="0.25">
      <c r="B506" s="193"/>
      <c r="C506" s="193"/>
      <c r="D506" s="193"/>
      <c r="E506" s="204"/>
      <c r="F506" s="204"/>
      <c r="G506" s="204"/>
      <c r="H506" s="204"/>
      <c r="I506" s="204"/>
      <c r="J506" s="204"/>
      <c r="K506" s="204"/>
      <c r="L506" s="193"/>
      <c r="M506" s="193"/>
      <c r="N506" s="193"/>
      <c r="O506" s="193"/>
      <c r="P506" s="193"/>
      <c r="Q506" s="193"/>
      <c r="R506" s="193"/>
      <c r="S506" s="193"/>
      <c r="T506" s="193"/>
      <c r="U506" s="204"/>
    </row>
    <row r="507" spans="2:21" s="118" customFormat="1" x14ac:dyDescent="0.25">
      <c r="B507" s="193"/>
      <c r="C507" s="193"/>
      <c r="D507" s="193"/>
      <c r="E507" s="204"/>
      <c r="F507" s="204"/>
      <c r="G507" s="204"/>
      <c r="H507" s="204"/>
      <c r="I507" s="204"/>
      <c r="J507" s="204"/>
      <c r="K507" s="204"/>
      <c r="L507" s="193"/>
      <c r="M507" s="193"/>
      <c r="N507" s="193"/>
      <c r="O507" s="193"/>
      <c r="P507" s="193"/>
      <c r="Q507" s="193"/>
      <c r="R507" s="193"/>
      <c r="S507" s="193"/>
      <c r="T507" s="193"/>
      <c r="U507" s="204"/>
    </row>
    <row r="508" spans="2:21" s="118" customFormat="1" x14ac:dyDescent="0.25">
      <c r="B508" s="193"/>
      <c r="C508" s="193"/>
      <c r="D508" s="193"/>
      <c r="E508" s="204"/>
      <c r="F508" s="204"/>
      <c r="G508" s="204"/>
      <c r="H508" s="204"/>
      <c r="I508" s="204"/>
      <c r="J508" s="204"/>
      <c r="K508" s="204"/>
      <c r="L508" s="193"/>
      <c r="M508" s="193"/>
      <c r="N508" s="193"/>
      <c r="O508" s="193"/>
      <c r="P508" s="193"/>
      <c r="Q508" s="193"/>
      <c r="R508" s="193"/>
      <c r="S508" s="193"/>
      <c r="T508" s="193"/>
      <c r="U508" s="204"/>
    </row>
    <row r="509" spans="2:21" s="118" customFormat="1" x14ac:dyDescent="0.25">
      <c r="B509" s="193"/>
      <c r="C509" s="193"/>
      <c r="D509" s="193"/>
      <c r="E509" s="204"/>
      <c r="F509" s="204"/>
      <c r="G509" s="204"/>
      <c r="H509" s="204"/>
      <c r="I509" s="204"/>
      <c r="J509" s="204"/>
      <c r="K509" s="204"/>
      <c r="L509" s="193"/>
      <c r="M509" s="193"/>
      <c r="N509" s="193"/>
      <c r="O509" s="193"/>
      <c r="P509" s="193"/>
      <c r="Q509" s="193"/>
      <c r="R509" s="193"/>
      <c r="S509" s="193"/>
      <c r="T509" s="193"/>
      <c r="U509" s="204"/>
    </row>
    <row r="510" spans="2:21" s="118" customFormat="1" x14ac:dyDescent="0.25">
      <c r="B510" s="193"/>
      <c r="C510" s="193"/>
      <c r="D510" s="193"/>
      <c r="E510" s="204"/>
      <c r="F510" s="204"/>
      <c r="G510" s="204"/>
      <c r="H510" s="204"/>
      <c r="I510" s="204"/>
      <c r="J510" s="204"/>
      <c r="K510" s="204"/>
      <c r="L510" s="193"/>
      <c r="M510" s="193"/>
      <c r="N510" s="193"/>
      <c r="O510" s="193"/>
      <c r="P510" s="193"/>
      <c r="Q510" s="193"/>
      <c r="R510" s="193"/>
      <c r="S510" s="193"/>
      <c r="T510" s="193"/>
      <c r="U510" s="204"/>
    </row>
    <row r="511" spans="2:21" s="118" customFormat="1" x14ac:dyDescent="0.25">
      <c r="B511" s="193"/>
      <c r="C511" s="193"/>
      <c r="D511" s="193"/>
      <c r="E511" s="204"/>
      <c r="F511" s="204"/>
      <c r="G511" s="204"/>
      <c r="H511" s="204"/>
      <c r="I511" s="204"/>
      <c r="J511" s="204"/>
      <c r="K511" s="204"/>
      <c r="L511" s="193"/>
      <c r="M511" s="193"/>
      <c r="N511" s="193"/>
      <c r="O511" s="193"/>
      <c r="P511" s="193"/>
      <c r="Q511" s="193"/>
      <c r="R511" s="193"/>
      <c r="S511" s="193"/>
      <c r="T511" s="193"/>
      <c r="U511" s="204"/>
    </row>
    <row r="512" spans="2:21" s="118" customFormat="1" x14ac:dyDescent="0.25">
      <c r="B512" s="193"/>
      <c r="C512" s="193"/>
      <c r="D512" s="193"/>
      <c r="E512" s="204"/>
      <c r="F512" s="204"/>
      <c r="G512" s="204"/>
      <c r="H512" s="204"/>
      <c r="I512" s="204"/>
      <c r="J512" s="204"/>
      <c r="K512" s="204"/>
      <c r="L512" s="193"/>
      <c r="M512" s="193"/>
      <c r="N512" s="193"/>
      <c r="O512" s="193"/>
      <c r="P512" s="193"/>
      <c r="Q512" s="193"/>
      <c r="R512" s="193"/>
      <c r="S512" s="193"/>
      <c r="T512" s="193"/>
      <c r="U512" s="204"/>
    </row>
    <row r="513" spans="2:21" s="118" customFormat="1" x14ac:dyDescent="0.25">
      <c r="B513" s="193"/>
      <c r="C513" s="193"/>
      <c r="D513" s="193"/>
      <c r="E513" s="204"/>
      <c r="F513" s="204"/>
      <c r="G513" s="204"/>
      <c r="H513" s="204"/>
      <c r="I513" s="204"/>
      <c r="J513" s="204"/>
      <c r="K513" s="204"/>
      <c r="L513" s="193"/>
      <c r="M513" s="193"/>
      <c r="N513" s="193"/>
      <c r="O513" s="193"/>
      <c r="P513" s="193"/>
      <c r="Q513" s="193"/>
      <c r="R513" s="193"/>
      <c r="S513" s="193"/>
      <c r="T513" s="193"/>
      <c r="U513" s="204"/>
    </row>
    <row r="514" spans="2:21" s="118" customFormat="1" x14ac:dyDescent="0.25">
      <c r="B514" s="193"/>
      <c r="C514" s="193"/>
      <c r="D514" s="193"/>
      <c r="E514" s="204"/>
      <c r="F514" s="204"/>
      <c r="G514" s="204"/>
      <c r="H514" s="204"/>
      <c r="I514" s="204"/>
      <c r="J514" s="204"/>
      <c r="K514" s="204"/>
      <c r="L514" s="193"/>
      <c r="M514" s="193"/>
      <c r="N514" s="193"/>
      <c r="O514" s="193"/>
      <c r="P514" s="193"/>
      <c r="Q514" s="193"/>
      <c r="R514" s="193"/>
      <c r="S514" s="193"/>
      <c r="T514" s="193"/>
      <c r="U514" s="204"/>
    </row>
    <row r="515" spans="2:21" s="118" customFormat="1" x14ac:dyDescent="0.25">
      <c r="B515" s="193"/>
      <c r="C515" s="193"/>
      <c r="D515" s="193"/>
      <c r="E515" s="204"/>
      <c r="F515" s="204"/>
      <c r="G515" s="204"/>
      <c r="H515" s="204"/>
      <c r="I515" s="204"/>
      <c r="J515" s="204"/>
      <c r="K515" s="204"/>
      <c r="L515" s="193"/>
      <c r="M515" s="193"/>
      <c r="N515" s="193"/>
      <c r="O515" s="193"/>
      <c r="P515" s="193"/>
      <c r="Q515" s="193"/>
      <c r="R515" s="193"/>
      <c r="S515" s="193"/>
      <c r="T515" s="193"/>
      <c r="U515" s="204"/>
    </row>
    <row r="516" spans="2:21" s="118" customFormat="1" x14ac:dyDescent="0.25">
      <c r="B516" s="193"/>
      <c r="C516" s="193"/>
      <c r="D516" s="193"/>
      <c r="E516" s="204"/>
      <c r="F516" s="204"/>
      <c r="G516" s="204"/>
      <c r="H516" s="204"/>
      <c r="I516" s="204"/>
      <c r="J516" s="204"/>
      <c r="K516" s="204"/>
      <c r="L516" s="193"/>
      <c r="M516" s="193"/>
      <c r="N516" s="193"/>
      <c r="O516" s="193"/>
      <c r="P516" s="193"/>
      <c r="Q516" s="193"/>
      <c r="R516" s="193"/>
      <c r="S516" s="193"/>
      <c r="T516" s="193"/>
      <c r="U516" s="204"/>
    </row>
    <row r="517" spans="2:21" s="118" customFormat="1" x14ac:dyDescent="0.25">
      <c r="B517" s="193"/>
      <c r="C517" s="193"/>
      <c r="D517" s="193"/>
      <c r="E517" s="204"/>
      <c r="F517" s="204"/>
      <c r="G517" s="204"/>
      <c r="H517" s="204"/>
      <c r="I517" s="204"/>
      <c r="J517" s="204"/>
      <c r="K517" s="204"/>
      <c r="L517" s="193"/>
      <c r="M517" s="193"/>
      <c r="N517" s="193"/>
      <c r="O517" s="193"/>
      <c r="P517" s="193"/>
      <c r="Q517" s="193"/>
      <c r="R517" s="193"/>
      <c r="S517" s="193"/>
      <c r="T517" s="193"/>
      <c r="U517" s="204"/>
    </row>
    <row r="518" spans="2:21" s="118" customFormat="1" x14ac:dyDescent="0.25">
      <c r="B518" s="193"/>
      <c r="C518" s="193"/>
      <c r="D518" s="193"/>
      <c r="E518" s="204"/>
      <c r="F518" s="204"/>
      <c r="G518" s="204"/>
      <c r="H518" s="204"/>
      <c r="I518" s="204"/>
      <c r="J518" s="204"/>
      <c r="K518" s="204"/>
      <c r="L518" s="193"/>
      <c r="M518" s="193"/>
      <c r="N518" s="193"/>
      <c r="O518" s="193"/>
      <c r="P518" s="193"/>
      <c r="Q518" s="193"/>
      <c r="R518" s="193"/>
      <c r="S518" s="193"/>
      <c r="T518" s="193"/>
      <c r="U518" s="204"/>
    </row>
    <row r="519" spans="2:21" s="118" customFormat="1" x14ac:dyDescent="0.25">
      <c r="B519" s="193"/>
      <c r="C519" s="193"/>
      <c r="D519" s="193"/>
      <c r="E519" s="204"/>
      <c r="F519" s="204"/>
      <c r="G519" s="204"/>
      <c r="H519" s="204"/>
      <c r="I519" s="204"/>
      <c r="J519" s="204"/>
      <c r="K519" s="204"/>
      <c r="L519" s="193"/>
      <c r="M519" s="193"/>
      <c r="N519" s="193"/>
      <c r="O519" s="193"/>
      <c r="P519" s="193"/>
      <c r="Q519" s="193"/>
      <c r="R519" s="193"/>
      <c r="S519" s="193"/>
      <c r="T519" s="193"/>
      <c r="U519" s="204"/>
    </row>
    <row r="520" spans="2:21" s="118" customFormat="1" x14ac:dyDescent="0.25">
      <c r="B520" s="193"/>
      <c r="C520" s="193"/>
      <c r="D520" s="193"/>
      <c r="E520" s="204"/>
      <c r="F520" s="204"/>
      <c r="G520" s="204"/>
      <c r="H520" s="204"/>
      <c r="I520" s="204"/>
      <c r="J520" s="204"/>
      <c r="K520" s="204"/>
      <c r="L520" s="193"/>
      <c r="M520" s="193"/>
      <c r="N520" s="193"/>
      <c r="O520" s="193"/>
      <c r="P520" s="193"/>
      <c r="Q520" s="193"/>
      <c r="R520" s="193"/>
      <c r="S520" s="193"/>
      <c r="T520" s="193"/>
      <c r="U520" s="204"/>
    </row>
    <row r="521" spans="2:21" s="118" customFormat="1" x14ac:dyDescent="0.25">
      <c r="B521" s="193"/>
      <c r="C521" s="193"/>
      <c r="D521" s="193"/>
      <c r="E521" s="204"/>
      <c r="F521" s="204"/>
      <c r="G521" s="204"/>
      <c r="H521" s="204"/>
      <c r="I521" s="204"/>
      <c r="J521" s="204"/>
      <c r="K521" s="204"/>
      <c r="L521" s="193"/>
      <c r="M521" s="193"/>
      <c r="N521" s="193"/>
      <c r="O521" s="193"/>
      <c r="P521" s="193"/>
      <c r="Q521" s="193"/>
      <c r="R521" s="193"/>
      <c r="S521" s="193"/>
      <c r="T521" s="193"/>
      <c r="U521" s="204"/>
    </row>
    <row r="522" spans="2:21" s="118" customFormat="1" x14ac:dyDescent="0.25">
      <c r="B522" s="193"/>
      <c r="C522" s="193"/>
      <c r="D522" s="193"/>
      <c r="E522" s="204"/>
      <c r="F522" s="204"/>
      <c r="G522" s="204"/>
      <c r="H522" s="204"/>
      <c r="I522" s="204"/>
      <c r="J522" s="204"/>
      <c r="K522" s="204"/>
      <c r="L522" s="193"/>
      <c r="M522" s="193"/>
      <c r="N522" s="193"/>
      <c r="O522" s="193"/>
      <c r="P522" s="193"/>
      <c r="Q522" s="193"/>
      <c r="R522" s="193"/>
      <c r="S522" s="193"/>
      <c r="T522" s="193"/>
      <c r="U522" s="204"/>
    </row>
    <row r="523" spans="2:21" s="118" customFormat="1" x14ac:dyDescent="0.25">
      <c r="B523" s="193"/>
      <c r="C523" s="193"/>
      <c r="D523" s="193"/>
      <c r="E523" s="204"/>
      <c r="F523" s="204"/>
      <c r="G523" s="204"/>
      <c r="H523" s="204"/>
      <c r="I523" s="204"/>
      <c r="J523" s="204"/>
      <c r="K523" s="204"/>
      <c r="L523" s="193"/>
      <c r="M523" s="193"/>
      <c r="N523" s="193"/>
      <c r="O523" s="193"/>
      <c r="P523" s="193"/>
      <c r="Q523" s="193"/>
      <c r="R523" s="193"/>
      <c r="S523" s="193"/>
      <c r="T523" s="193"/>
      <c r="U523" s="204"/>
    </row>
    <row r="524" spans="2:21" s="118" customFormat="1" x14ac:dyDescent="0.25">
      <c r="B524" s="193"/>
      <c r="C524" s="193"/>
      <c r="D524" s="193"/>
      <c r="E524" s="204"/>
      <c r="F524" s="204"/>
      <c r="G524" s="204"/>
      <c r="H524" s="204"/>
      <c r="I524" s="204"/>
      <c r="J524" s="204"/>
      <c r="K524" s="204"/>
      <c r="L524" s="193"/>
      <c r="M524" s="193"/>
      <c r="N524" s="193"/>
      <c r="O524" s="193"/>
      <c r="P524" s="193"/>
      <c r="Q524" s="193"/>
      <c r="R524" s="193"/>
      <c r="S524" s="193"/>
      <c r="T524" s="193"/>
      <c r="U524" s="204"/>
    </row>
    <row r="525" spans="2:21" s="118" customFormat="1" x14ac:dyDescent="0.25">
      <c r="B525" s="193"/>
      <c r="C525" s="193"/>
      <c r="D525" s="193"/>
      <c r="E525" s="204"/>
      <c r="F525" s="204"/>
      <c r="G525" s="204"/>
      <c r="H525" s="204"/>
      <c r="I525" s="204"/>
      <c r="J525" s="204"/>
      <c r="K525" s="204"/>
      <c r="L525" s="193"/>
      <c r="M525" s="193"/>
      <c r="N525" s="193"/>
      <c r="O525" s="193"/>
      <c r="P525" s="193"/>
      <c r="Q525" s="193"/>
      <c r="R525" s="193"/>
      <c r="S525" s="193"/>
      <c r="T525" s="193"/>
      <c r="U525" s="204"/>
    </row>
    <row r="526" spans="2:21" s="118" customFormat="1" x14ac:dyDescent="0.25">
      <c r="B526" s="193"/>
      <c r="C526" s="193"/>
      <c r="D526" s="193"/>
      <c r="E526" s="204"/>
      <c r="F526" s="204"/>
      <c r="G526" s="204"/>
      <c r="H526" s="204"/>
      <c r="I526" s="204"/>
      <c r="J526" s="204"/>
      <c r="K526" s="204"/>
      <c r="L526" s="193"/>
      <c r="M526" s="193"/>
      <c r="N526" s="193"/>
      <c r="O526" s="193"/>
      <c r="P526" s="193"/>
      <c r="Q526" s="193"/>
      <c r="R526" s="193"/>
      <c r="S526" s="193"/>
      <c r="T526" s="193"/>
      <c r="U526" s="204"/>
    </row>
    <row r="527" spans="2:21" s="118" customFormat="1" x14ac:dyDescent="0.25">
      <c r="B527" s="193"/>
      <c r="C527" s="193"/>
      <c r="D527" s="193"/>
      <c r="E527" s="204"/>
      <c r="F527" s="204"/>
      <c r="G527" s="204"/>
      <c r="H527" s="204"/>
      <c r="I527" s="204"/>
      <c r="J527" s="204"/>
      <c r="K527" s="204"/>
      <c r="L527" s="193"/>
      <c r="M527" s="193"/>
      <c r="N527" s="193"/>
      <c r="O527" s="193"/>
      <c r="P527" s="193"/>
      <c r="Q527" s="193"/>
      <c r="R527" s="193"/>
      <c r="S527" s="193"/>
      <c r="T527" s="193"/>
      <c r="U527" s="204"/>
    </row>
    <row r="528" spans="2:21" s="118" customFormat="1" x14ac:dyDescent="0.25">
      <c r="B528" s="193"/>
      <c r="C528" s="193"/>
      <c r="D528" s="193"/>
      <c r="E528" s="204"/>
      <c r="F528" s="204"/>
      <c r="G528" s="204"/>
      <c r="H528" s="204"/>
      <c r="I528" s="204"/>
      <c r="J528" s="204"/>
      <c r="K528" s="204"/>
      <c r="L528" s="193"/>
      <c r="M528" s="193"/>
      <c r="N528" s="193"/>
      <c r="O528" s="193"/>
      <c r="P528" s="193"/>
      <c r="Q528" s="193"/>
      <c r="R528" s="193"/>
      <c r="S528" s="193"/>
      <c r="T528" s="193"/>
      <c r="U528" s="204"/>
    </row>
    <row r="529" spans="2:21" s="118" customFormat="1" x14ac:dyDescent="0.25">
      <c r="B529" s="193"/>
      <c r="C529" s="193"/>
      <c r="D529" s="193"/>
      <c r="E529" s="204"/>
      <c r="F529" s="204"/>
      <c r="G529" s="204"/>
      <c r="H529" s="204"/>
      <c r="I529" s="204"/>
      <c r="J529" s="204"/>
      <c r="K529" s="204"/>
      <c r="L529" s="193"/>
      <c r="M529" s="193"/>
      <c r="N529" s="193"/>
      <c r="O529" s="193"/>
      <c r="P529" s="193"/>
      <c r="Q529" s="193"/>
      <c r="R529" s="193"/>
      <c r="S529" s="193"/>
      <c r="T529" s="193"/>
      <c r="U529" s="204"/>
    </row>
    <row r="530" spans="2:21" s="118" customFormat="1" x14ac:dyDescent="0.25">
      <c r="B530" s="193"/>
      <c r="C530" s="193"/>
      <c r="D530" s="193"/>
      <c r="E530" s="204"/>
      <c r="F530" s="204"/>
      <c r="G530" s="204"/>
      <c r="H530" s="204"/>
      <c r="I530" s="204"/>
      <c r="J530" s="204"/>
      <c r="K530" s="204"/>
      <c r="L530" s="193"/>
      <c r="M530" s="193"/>
      <c r="N530" s="193"/>
      <c r="O530" s="193"/>
      <c r="P530" s="193"/>
      <c r="Q530" s="193"/>
      <c r="R530" s="193"/>
      <c r="S530" s="193"/>
      <c r="T530" s="193"/>
      <c r="U530" s="204"/>
    </row>
    <row r="531" spans="2:21" s="118" customFormat="1" x14ac:dyDescent="0.25">
      <c r="B531" s="193"/>
      <c r="C531" s="193"/>
      <c r="D531" s="193"/>
      <c r="E531" s="204"/>
      <c r="F531" s="204"/>
      <c r="G531" s="204"/>
      <c r="H531" s="204"/>
      <c r="I531" s="204"/>
      <c r="J531" s="204"/>
      <c r="K531" s="204"/>
      <c r="L531" s="193"/>
      <c r="M531" s="193"/>
      <c r="N531" s="193"/>
      <c r="O531" s="193"/>
      <c r="P531" s="193"/>
      <c r="Q531" s="193"/>
      <c r="R531" s="193"/>
      <c r="S531" s="193"/>
      <c r="T531" s="193"/>
      <c r="U531" s="204"/>
    </row>
    <row r="532" spans="2:21" s="118" customFormat="1" x14ac:dyDescent="0.25">
      <c r="B532" s="193"/>
      <c r="C532" s="193"/>
      <c r="D532" s="193"/>
      <c r="E532" s="204"/>
      <c r="F532" s="204"/>
      <c r="G532" s="204"/>
      <c r="H532" s="204"/>
      <c r="I532" s="204"/>
      <c r="J532" s="204"/>
      <c r="K532" s="204"/>
      <c r="L532" s="193"/>
      <c r="M532" s="193"/>
      <c r="N532" s="193"/>
      <c r="O532" s="193"/>
      <c r="P532" s="193"/>
      <c r="Q532" s="193"/>
      <c r="R532" s="193"/>
      <c r="S532" s="193"/>
      <c r="T532" s="193"/>
      <c r="U532" s="204"/>
    </row>
    <row r="533" spans="2:21" s="118" customFormat="1" x14ac:dyDescent="0.25">
      <c r="B533" s="193"/>
      <c r="C533" s="193"/>
      <c r="D533" s="193"/>
      <c r="E533" s="204"/>
      <c r="F533" s="204"/>
      <c r="G533" s="204"/>
      <c r="H533" s="204"/>
      <c r="I533" s="204"/>
      <c r="J533" s="204"/>
      <c r="K533" s="204"/>
      <c r="L533" s="193"/>
      <c r="M533" s="193"/>
      <c r="N533" s="193"/>
      <c r="O533" s="193"/>
      <c r="P533" s="193"/>
      <c r="Q533" s="193"/>
      <c r="R533" s="193"/>
      <c r="S533" s="193"/>
      <c r="T533" s="193"/>
      <c r="U533" s="204"/>
    </row>
    <row r="534" spans="2:21" s="118" customFormat="1" x14ac:dyDescent="0.25">
      <c r="B534" s="193"/>
      <c r="C534" s="193"/>
      <c r="D534" s="193"/>
      <c r="E534" s="204"/>
      <c r="F534" s="204"/>
      <c r="G534" s="204"/>
      <c r="H534" s="204"/>
      <c r="I534" s="204"/>
      <c r="J534" s="204"/>
      <c r="K534" s="204"/>
      <c r="L534" s="193"/>
      <c r="M534" s="193"/>
      <c r="N534" s="193"/>
      <c r="O534" s="193"/>
      <c r="P534" s="193"/>
      <c r="Q534" s="193"/>
      <c r="R534" s="193"/>
      <c r="S534" s="193"/>
      <c r="T534" s="193"/>
      <c r="U534" s="204"/>
    </row>
    <row r="535" spans="2:21" s="118" customFormat="1" x14ac:dyDescent="0.25">
      <c r="B535" s="193"/>
      <c r="C535" s="193"/>
      <c r="D535" s="193"/>
      <c r="E535" s="204"/>
      <c r="F535" s="204"/>
      <c r="G535" s="204"/>
      <c r="H535" s="204"/>
      <c r="I535" s="204"/>
      <c r="J535" s="204"/>
      <c r="K535" s="204"/>
      <c r="L535" s="193"/>
      <c r="M535" s="193"/>
      <c r="N535" s="193"/>
      <c r="O535" s="193"/>
      <c r="P535" s="193"/>
      <c r="Q535" s="193"/>
      <c r="R535" s="193"/>
      <c r="S535" s="193"/>
      <c r="T535" s="193"/>
      <c r="U535" s="204"/>
    </row>
    <row r="536" spans="2:21" s="118" customFormat="1" x14ac:dyDescent="0.25">
      <c r="B536" s="193"/>
      <c r="C536" s="193"/>
      <c r="D536" s="193"/>
      <c r="E536" s="204"/>
      <c r="F536" s="204"/>
      <c r="G536" s="204"/>
      <c r="H536" s="204"/>
      <c r="I536" s="204"/>
      <c r="J536" s="204"/>
      <c r="K536" s="204"/>
      <c r="L536" s="193"/>
      <c r="M536" s="193"/>
      <c r="N536" s="193"/>
      <c r="O536" s="193"/>
      <c r="P536" s="193"/>
      <c r="Q536" s="193"/>
      <c r="R536" s="193"/>
      <c r="S536" s="193"/>
      <c r="T536" s="193"/>
      <c r="U536" s="204"/>
    </row>
    <row r="537" spans="2:21" s="118" customFormat="1" x14ac:dyDescent="0.25">
      <c r="B537" s="193"/>
      <c r="C537" s="193"/>
      <c r="D537" s="193"/>
      <c r="E537" s="204"/>
      <c r="F537" s="204"/>
      <c r="G537" s="204"/>
      <c r="H537" s="204"/>
      <c r="I537" s="204"/>
      <c r="J537" s="204"/>
      <c r="K537" s="204"/>
      <c r="L537" s="193"/>
      <c r="M537" s="193"/>
      <c r="N537" s="193"/>
      <c r="O537" s="193"/>
      <c r="P537" s="193"/>
      <c r="Q537" s="193"/>
      <c r="R537" s="193"/>
      <c r="S537" s="193"/>
      <c r="T537" s="193"/>
      <c r="U537" s="204"/>
    </row>
    <row r="538" spans="2:21" s="118" customFormat="1" x14ac:dyDescent="0.25">
      <c r="B538" s="193"/>
      <c r="C538" s="193"/>
      <c r="D538" s="193"/>
      <c r="E538" s="204"/>
      <c r="F538" s="204"/>
      <c r="G538" s="204"/>
      <c r="H538" s="204"/>
      <c r="I538" s="204"/>
      <c r="J538" s="204"/>
      <c r="K538" s="204"/>
      <c r="L538" s="193"/>
      <c r="M538" s="193"/>
      <c r="N538" s="193"/>
      <c r="O538" s="193"/>
      <c r="P538" s="193"/>
      <c r="Q538" s="193"/>
      <c r="R538" s="193"/>
      <c r="S538" s="193"/>
      <c r="T538" s="193"/>
      <c r="U538" s="204"/>
    </row>
    <row r="539" spans="2:21" s="118" customFormat="1" x14ac:dyDescent="0.25">
      <c r="B539" s="193"/>
      <c r="C539" s="193"/>
      <c r="D539" s="193"/>
      <c r="E539" s="204"/>
      <c r="F539" s="204"/>
      <c r="G539" s="204"/>
      <c r="H539" s="204"/>
      <c r="I539" s="204"/>
      <c r="J539" s="204"/>
      <c r="K539" s="204"/>
      <c r="L539" s="193"/>
      <c r="M539" s="193"/>
      <c r="N539" s="193"/>
      <c r="O539" s="193"/>
      <c r="P539" s="193"/>
      <c r="Q539" s="193"/>
      <c r="R539" s="193"/>
      <c r="S539" s="193"/>
      <c r="T539" s="193"/>
      <c r="U539" s="204"/>
    </row>
    <row r="540" spans="2:21" s="118" customFormat="1" x14ac:dyDescent="0.25">
      <c r="B540" s="193"/>
      <c r="C540" s="193"/>
      <c r="D540" s="193"/>
      <c r="E540" s="204"/>
      <c r="F540" s="204"/>
      <c r="G540" s="204"/>
      <c r="H540" s="204"/>
      <c r="I540" s="204"/>
      <c r="J540" s="204"/>
      <c r="K540" s="204"/>
      <c r="L540" s="193"/>
      <c r="M540" s="193"/>
      <c r="N540" s="193"/>
      <c r="O540" s="193"/>
      <c r="P540" s="193"/>
      <c r="Q540" s="193"/>
      <c r="R540" s="193"/>
      <c r="S540" s="193"/>
      <c r="T540" s="193"/>
      <c r="U540" s="204"/>
    </row>
    <row r="541" spans="2:21" s="118" customFormat="1" x14ac:dyDescent="0.25">
      <c r="B541" s="193"/>
      <c r="C541" s="193"/>
      <c r="D541" s="193"/>
      <c r="E541" s="204"/>
      <c r="F541" s="204"/>
      <c r="G541" s="204"/>
      <c r="H541" s="204"/>
      <c r="I541" s="204"/>
      <c r="J541" s="204"/>
      <c r="K541" s="204"/>
      <c r="L541" s="193"/>
      <c r="M541" s="193"/>
      <c r="N541" s="193"/>
      <c r="O541" s="193"/>
      <c r="P541" s="193"/>
      <c r="Q541" s="193"/>
      <c r="R541" s="193"/>
      <c r="S541" s="193"/>
      <c r="T541" s="193"/>
      <c r="U541" s="204"/>
    </row>
    <row r="542" spans="2:21" s="118" customFormat="1" x14ac:dyDescent="0.25">
      <c r="B542" s="193"/>
      <c r="C542" s="193"/>
      <c r="D542" s="193"/>
      <c r="E542" s="204"/>
      <c r="F542" s="204"/>
      <c r="G542" s="204"/>
      <c r="H542" s="204"/>
      <c r="I542" s="204"/>
      <c r="J542" s="204"/>
      <c r="K542" s="204"/>
      <c r="L542" s="193"/>
      <c r="M542" s="193"/>
      <c r="N542" s="193"/>
      <c r="O542" s="193"/>
      <c r="P542" s="193"/>
      <c r="Q542" s="193"/>
      <c r="R542" s="193"/>
      <c r="S542" s="193"/>
      <c r="T542" s="193"/>
      <c r="U542" s="204"/>
    </row>
    <row r="543" spans="2:21" s="118" customFormat="1" x14ac:dyDescent="0.25">
      <c r="B543" s="193"/>
      <c r="C543" s="193"/>
      <c r="D543" s="193"/>
      <c r="E543" s="204"/>
      <c r="F543" s="204"/>
      <c r="G543" s="204"/>
      <c r="H543" s="204"/>
      <c r="I543" s="204"/>
      <c r="J543" s="204"/>
      <c r="K543" s="204"/>
      <c r="L543" s="193"/>
      <c r="M543" s="193"/>
      <c r="N543" s="193"/>
      <c r="O543" s="193"/>
      <c r="P543" s="193"/>
      <c r="Q543" s="193"/>
      <c r="R543" s="193"/>
      <c r="S543" s="193"/>
      <c r="T543" s="193"/>
      <c r="U543" s="204"/>
    </row>
    <row r="544" spans="2:21" s="118" customFormat="1" x14ac:dyDescent="0.25">
      <c r="B544" s="193"/>
      <c r="C544" s="193"/>
      <c r="D544" s="193"/>
      <c r="E544" s="204"/>
      <c r="F544" s="204"/>
      <c r="G544" s="204"/>
      <c r="H544" s="204"/>
      <c r="I544" s="204"/>
      <c r="J544" s="204"/>
      <c r="K544" s="204"/>
      <c r="L544" s="193"/>
      <c r="M544" s="193"/>
      <c r="N544" s="193"/>
      <c r="O544" s="193"/>
      <c r="P544" s="193"/>
      <c r="Q544" s="193"/>
      <c r="R544" s="193"/>
      <c r="S544" s="193"/>
      <c r="T544" s="193"/>
      <c r="U544" s="204"/>
    </row>
    <row r="545" spans="2:21" s="118" customFormat="1" x14ac:dyDescent="0.25">
      <c r="B545" s="193"/>
      <c r="C545" s="193"/>
      <c r="D545" s="193"/>
      <c r="E545" s="204"/>
      <c r="F545" s="204"/>
      <c r="G545" s="204"/>
      <c r="H545" s="204"/>
      <c r="I545" s="204"/>
      <c r="J545" s="204"/>
      <c r="K545" s="204"/>
      <c r="L545" s="193"/>
      <c r="M545" s="193"/>
      <c r="N545" s="193"/>
      <c r="O545" s="193"/>
      <c r="P545" s="193"/>
      <c r="Q545" s="193"/>
      <c r="R545" s="193"/>
      <c r="S545" s="193"/>
      <c r="T545" s="193"/>
      <c r="U545" s="204"/>
    </row>
    <row r="546" spans="2:21" s="118" customFormat="1" x14ac:dyDescent="0.25">
      <c r="B546" s="193"/>
      <c r="C546" s="193"/>
      <c r="D546" s="193"/>
      <c r="E546" s="204"/>
      <c r="F546" s="204"/>
      <c r="G546" s="204"/>
      <c r="H546" s="204"/>
      <c r="I546" s="204"/>
      <c r="J546" s="204"/>
      <c r="K546" s="204"/>
      <c r="L546" s="193"/>
      <c r="M546" s="193"/>
      <c r="N546" s="193"/>
      <c r="O546" s="193"/>
      <c r="P546" s="193"/>
      <c r="Q546" s="193"/>
      <c r="R546" s="193"/>
      <c r="S546" s="193"/>
      <c r="T546" s="193"/>
      <c r="U546" s="204"/>
    </row>
    <row r="547" spans="2:21" s="118" customFormat="1" x14ac:dyDescent="0.25">
      <c r="B547" s="193"/>
      <c r="C547" s="193"/>
      <c r="D547" s="193"/>
      <c r="E547" s="204"/>
      <c r="F547" s="204"/>
      <c r="G547" s="204"/>
      <c r="H547" s="204"/>
      <c r="I547" s="204"/>
      <c r="J547" s="204"/>
      <c r="K547" s="204"/>
      <c r="L547" s="193"/>
      <c r="M547" s="193"/>
      <c r="N547" s="193"/>
      <c r="O547" s="193"/>
      <c r="P547" s="193"/>
      <c r="Q547" s="193"/>
      <c r="R547" s="193"/>
      <c r="S547" s="193"/>
      <c r="T547" s="193"/>
      <c r="U547" s="204"/>
    </row>
    <row r="548" spans="2:21" s="118" customFormat="1" x14ac:dyDescent="0.25">
      <c r="B548" s="193"/>
      <c r="C548" s="193"/>
      <c r="D548" s="193"/>
      <c r="E548" s="204"/>
      <c r="F548" s="204"/>
      <c r="G548" s="204"/>
      <c r="H548" s="204"/>
      <c r="I548" s="204"/>
      <c r="J548" s="204"/>
      <c r="K548" s="204"/>
      <c r="L548" s="193"/>
      <c r="M548" s="193"/>
      <c r="N548" s="193"/>
      <c r="O548" s="193"/>
      <c r="P548" s="193"/>
      <c r="Q548" s="193"/>
      <c r="R548" s="193"/>
      <c r="S548" s="193"/>
      <c r="T548" s="193"/>
      <c r="U548" s="204"/>
    </row>
    <row r="549" spans="2:21" s="118" customFormat="1" x14ac:dyDescent="0.25">
      <c r="B549" s="193"/>
      <c r="C549" s="193"/>
      <c r="D549" s="193"/>
      <c r="E549" s="204"/>
      <c r="F549" s="204"/>
      <c r="G549" s="204"/>
      <c r="H549" s="204"/>
      <c r="I549" s="204"/>
      <c r="J549" s="204"/>
      <c r="K549" s="204"/>
      <c r="L549" s="193"/>
      <c r="M549" s="193"/>
      <c r="N549" s="193"/>
      <c r="O549" s="193"/>
      <c r="P549" s="193"/>
      <c r="Q549" s="193"/>
      <c r="R549" s="193"/>
      <c r="S549" s="193"/>
      <c r="T549" s="193"/>
      <c r="U549" s="204"/>
    </row>
    <row r="550" spans="2:21" s="118" customFormat="1" x14ac:dyDescent="0.25">
      <c r="B550" s="193"/>
      <c r="C550" s="193"/>
      <c r="D550" s="193"/>
      <c r="E550" s="204"/>
      <c r="F550" s="204"/>
      <c r="G550" s="204"/>
      <c r="H550" s="204"/>
      <c r="I550" s="204"/>
      <c r="J550" s="204"/>
      <c r="K550" s="204"/>
      <c r="L550" s="193"/>
      <c r="M550" s="193"/>
      <c r="N550" s="193"/>
      <c r="O550" s="193"/>
      <c r="P550" s="193"/>
      <c r="Q550" s="193"/>
      <c r="R550" s="193"/>
      <c r="S550" s="193"/>
      <c r="T550" s="193"/>
      <c r="U550" s="204"/>
    </row>
    <row r="551" spans="2:21" s="118" customFormat="1" x14ac:dyDescent="0.25">
      <c r="B551" s="193"/>
      <c r="C551" s="193"/>
      <c r="D551" s="193"/>
      <c r="E551" s="204"/>
      <c r="F551" s="204"/>
      <c r="G551" s="204"/>
      <c r="H551" s="204"/>
      <c r="I551" s="204"/>
      <c r="J551" s="204"/>
      <c r="K551" s="204"/>
      <c r="L551" s="193"/>
      <c r="M551" s="193"/>
      <c r="N551" s="193"/>
      <c r="O551" s="193"/>
      <c r="P551" s="193"/>
      <c r="Q551" s="193"/>
      <c r="R551" s="193"/>
      <c r="S551" s="193"/>
      <c r="T551" s="193"/>
      <c r="U551" s="204"/>
    </row>
    <row r="552" spans="2:21" s="118" customFormat="1" x14ac:dyDescent="0.25">
      <c r="B552" s="193"/>
      <c r="C552" s="193"/>
      <c r="D552" s="193"/>
      <c r="E552" s="204"/>
      <c r="F552" s="204"/>
      <c r="G552" s="204"/>
      <c r="H552" s="204"/>
      <c r="I552" s="204"/>
      <c r="J552" s="204"/>
      <c r="K552" s="204"/>
      <c r="L552" s="193"/>
      <c r="M552" s="193"/>
      <c r="N552" s="193"/>
      <c r="O552" s="193"/>
      <c r="P552" s="193"/>
      <c r="Q552" s="193"/>
      <c r="R552" s="193"/>
      <c r="S552" s="193"/>
      <c r="T552" s="193"/>
      <c r="U552" s="204"/>
    </row>
    <row r="553" spans="2:21" s="118" customFormat="1" x14ac:dyDescent="0.25">
      <c r="B553" s="193"/>
      <c r="C553" s="193"/>
      <c r="D553" s="193"/>
      <c r="E553" s="204"/>
      <c r="F553" s="204"/>
      <c r="G553" s="204"/>
      <c r="H553" s="204"/>
      <c r="I553" s="204"/>
      <c r="J553" s="204"/>
      <c r="K553" s="204"/>
      <c r="L553" s="193"/>
      <c r="M553" s="193"/>
      <c r="N553" s="193"/>
      <c r="O553" s="193"/>
      <c r="P553" s="193"/>
      <c r="Q553" s="193"/>
      <c r="R553" s="193"/>
      <c r="S553" s="193"/>
      <c r="T553" s="193"/>
      <c r="U553" s="204"/>
    </row>
    <row r="554" spans="2:21" s="118" customFormat="1" x14ac:dyDescent="0.25">
      <c r="B554" s="193"/>
      <c r="C554" s="193"/>
      <c r="D554" s="193"/>
      <c r="E554" s="204"/>
      <c r="F554" s="204"/>
      <c r="G554" s="204"/>
      <c r="H554" s="204"/>
      <c r="I554" s="204"/>
      <c r="J554" s="204"/>
      <c r="K554" s="204"/>
      <c r="L554" s="193"/>
      <c r="M554" s="193"/>
      <c r="N554" s="193"/>
      <c r="O554" s="193"/>
      <c r="P554" s="193"/>
      <c r="Q554" s="193"/>
      <c r="R554" s="193"/>
      <c r="S554" s="193"/>
      <c r="T554" s="193"/>
      <c r="U554" s="204"/>
    </row>
    <row r="555" spans="2:21" s="118" customFormat="1" x14ac:dyDescent="0.25">
      <c r="B555" s="193"/>
      <c r="C555" s="193"/>
      <c r="D555" s="193"/>
      <c r="E555" s="204"/>
      <c r="F555" s="204"/>
      <c r="G555" s="204"/>
      <c r="H555" s="204"/>
      <c r="I555" s="204"/>
      <c r="J555" s="204"/>
      <c r="K555" s="204"/>
      <c r="L555" s="193"/>
      <c r="M555" s="193"/>
      <c r="N555" s="193"/>
      <c r="O555" s="193"/>
      <c r="P555" s="193"/>
      <c r="Q555" s="193"/>
      <c r="R555" s="193"/>
      <c r="S555" s="193"/>
      <c r="T555" s="193"/>
      <c r="U555" s="204"/>
    </row>
    <row r="556" spans="2:21" s="118" customFormat="1" x14ac:dyDescent="0.25">
      <c r="B556" s="193"/>
      <c r="C556" s="193"/>
      <c r="D556" s="193"/>
      <c r="E556" s="204"/>
      <c r="F556" s="204"/>
      <c r="G556" s="204"/>
      <c r="H556" s="204"/>
      <c r="I556" s="204"/>
      <c r="J556" s="204"/>
      <c r="K556" s="204"/>
      <c r="L556" s="193"/>
      <c r="M556" s="193"/>
      <c r="N556" s="193"/>
      <c r="O556" s="193"/>
      <c r="P556" s="193"/>
      <c r="Q556" s="193"/>
      <c r="R556" s="193"/>
      <c r="S556" s="193"/>
      <c r="T556" s="193"/>
      <c r="U556" s="204"/>
    </row>
    <row r="557" spans="2:21" s="118" customFormat="1" x14ac:dyDescent="0.25">
      <c r="B557" s="193"/>
      <c r="C557" s="193"/>
      <c r="D557" s="193"/>
      <c r="E557" s="204"/>
      <c r="F557" s="204"/>
      <c r="G557" s="204"/>
      <c r="H557" s="204"/>
      <c r="I557" s="204"/>
      <c r="J557" s="204"/>
      <c r="K557" s="204"/>
      <c r="L557" s="193"/>
      <c r="M557" s="193"/>
      <c r="N557" s="193"/>
      <c r="O557" s="193"/>
      <c r="P557" s="193"/>
      <c r="Q557" s="193"/>
      <c r="R557" s="193"/>
      <c r="S557" s="193"/>
      <c r="T557" s="193"/>
      <c r="U557" s="204"/>
    </row>
    <row r="558" spans="2:21" s="118" customFormat="1" x14ac:dyDescent="0.25">
      <c r="B558" s="193"/>
      <c r="C558" s="193"/>
      <c r="D558" s="193"/>
      <c r="E558" s="204"/>
      <c r="F558" s="204"/>
      <c r="G558" s="204"/>
      <c r="H558" s="204"/>
      <c r="I558" s="204"/>
      <c r="J558" s="204"/>
      <c r="K558" s="204"/>
      <c r="L558" s="193"/>
      <c r="M558" s="193"/>
      <c r="N558" s="193"/>
      <c r="O558" s="193"/>
      <c r="P558" s="193"/>
      <c r="Q558" s="193"/>
      <c r="R558" s="193"/>
      <c r="S558" s="193"/>
      <c r="T558" s="193"/>
      <c r="U558" s="204"/>
    </row>
    <row r="559" spans="2:21" s="118" customFormat="1" x14ac:dyDescent="0.25">
      <c r="B559" s="193"/>
      <c r="C559" s="193"/>
      <c r="D559" s="193"/>
      <c r="E559" s="204"/>
      <c r="F559" s="204"/>
      <c r="G559" s="204"/>
      <c r="H559" s="204"/>
      <c r="I559" s="204"/>
      <c r="J559" s="204"/>
      <c r="K559" s="204"/>
      <c r="L559" s="193"/>
      <c r="M559" s="193"/>
      <c r="N559" s="193"/>
      <c r="O559" s="193"/>
      <c r="P559" s="193"/>
      <c r="Q559" s="193"/>
      <c r="R559" s="193"/>
      <c r="S559" s="193"/>
      <c r="T559" s="193"/>
      <c r="U559" s="204"/>
    </row>
    <row r="560" spans="2:21" s="118" customFormat="1" x14ac:dyDescent="0.25">
      <c r="B560" s="193"/>
      <c r="C560" s="193"/>
      <c r="D560" s="193"/>
      <c r="E560" s="204"/>
      <c r="F560" s="204"/>
      <c r="G560" s="204"/>
      <c r="H560" s="204"/>
      <c r="I560" s="204"/>
      <c r="J560" s="204"/>
      <c r="K560" s="204"/>
      <c r="L560" s="193"/>
      <c r="M560" s="193"/>
      <c r="N560" s="193"/>
      <c r="O560" s="193"/>
      <c r="P560" s="193"/>
      <c r="Q560" s="193"/>
      <c r="R560" s="193"/>
      <c r="S560" s="193"/>
      <c r="T560" s="193"/>
      <c r="U560" s="204"/>
    </row>
    <row r="561" spans="2:21" s="118" customFormat="1" x14ac:dyDescent="0.25">
      <c r="B561" s="193"/>
      <c r="C561" s="193"/>
      <c r="D561" s="193"/>
      <c r="E561" s="204"/>
      <c r="F561" s="204"/>
      <c r="G561" s="204"/>
      <c r="H561" s="204"/>
      <c r="I561" s="204"/>
      <c r="J561" s="204"/>
      <c r="K561" s="204"/>
      <c r="L561" s="193"/>
      <c r="M561" s="193"/>
      <c r="N561" s="193"/>
      <c r="O561" s="193"/>
      <c r="P561" s="193"/>
      <c r="Q561" s="193"/>
      <c r="R561" s="193"/>
      <c r="S561" s="193"/>
      <c r="T561" s="193"/>
      <c r="U561" s="204"/>
    </row>
    <row r="562" spans="2:21" s="118" customFormat="1" x14ac:dyDescent="0.25">
      <c r="B562" s="193"/>
      <c r="C562" s="193"/>
      <c r="D562" s="193"/>
      <c r="E562" s="204"/>
      <c r="F562" s="204"/>
      <c r="G562" s="204"/>
      <c r="H562" s="204"/>
      <c r="I562" s="204"/>
      <c r="J562" s="204"/>
      <c r="K562" s="204"/>
      <c r="L562" s="193"/>
      <c r="M562" s="193"/>
      <c r="N562" s="193"/>
      <c r="O562" s="193"/>
      <c r="P562" s="193"/>
      <c r="Q562" s="193"/>
      <c r="R562" s="193"/>
      <c r="S562" s="193"/>
      <c r="T562" s="193"/>
      <c r="U562" s="204"/>
    </row>
    <row r="563" spans="2:21" s="118" customFormat="1" x14ac:dyDescent="0.25">
      <c r="B563" s="193"/>
      <c r="C563" s="193"/>
      <c r="D563" s="193"/>
      <c r="E563" s="204"/>
      <c r="F563" s="204"/>
      <c r="G563" s="204"/>
      <c r="H563" s="204"/>
      <c r="I563" s="204"/>
      <c r="J563" s="204"/>
      <c r="K563" s="204"/>
      <c r="L563" s="193"/>
      <c r="M563" s="193"/>
      <c r="N563" s="193"/>
      <c r="O563" s="193"/>
      <c r="P563" s="193"/>
      <c r="Q563" s="193"/>
      <c r="R563" s="193"/>
      <c r="S563" s="193"/>
      <c r="T563" s="193"/>
      <c r="U563" s="204"/>
    </row>
    <row r="564" spans="2:21" s="118" customFormat="1" x14ac:dyDescent="0.25">
      <c r="B564" s="193"/>
      <c r="C564" s="193"/>
      <c r="D564" s="193"/>
      <c r="E564" s="204"/>
      <c r="F564" s="204"/>
      <c r="G564" s="204"/>
      <c r="H564" s="204"/>
      <c r="I564" s="204"/>
      <c r="J564" s="204"/>
      <c r="K564" s="204"/>
      <c r="L564" s="193"/>
      <c r="M564" s="193"/>
      <c r="N564" s="193"/>
      <c r="O564" s="193"/>
      <c r="P564" s="193"/>
      <c r="Q564" s="193"/>
      <c r="R564" s="193"/>
      <c r="S564" s="193"/>
      <c r="T564" s="193"/>
      <c r="U564" s="204"/>
    </row>
    <row r="565" spans="2:21" s="118" customFormat="1" x14ac:dyDescent="0.25">
      <c r="B565" s="193"/>
      <c r="C565" s="193"/>
      <c r="D565" s="193"/>
      <c r="E565" s="204"/>
      <c r="F565" s="204"/>
      <c r="G565" s="204"/>
      <c r="H565" s="204"/>
      <c r="I565" s="204"/>
      <c r="J565" s="204"/>
      <c r="K565" s="204"/>
      <c r="L565" s="193"/>
      <c r="M565" s="193"/>
      <c r="N565" s="193"/>
      <c r="O565" s="193"/>
      <c r="P565" s="193"/>
      <c r="Q565" s="193"/>
      <c r="R565" s="193"/>
      <c r="S565" s="193"/>
      <c r="T565" s="193"/>
      <c r="U565" s="204"/>
    </row>
    <row r="566" spans="2:21" s="118" customFormat="1" x14ac:dyDescent="0.25">
      <c r="B566" s="193"/>
      <c r="C566" s="193"/>
      <c r="D566" s="193"/>
      <c r="E566" s="204"/>
      <c r="F566" s="204"/>
      <c r="G566" s="204"/>
      <c r="H566" s="204"/>
      <c r="I566" s="204"/>
      <c r="J566" s="204"/>
      <c r="K566" s="204"/>
      <c r="L566" s="193"/>
      <c r="M566" s="193"/>
      <c r="N566" s="193"/>
      <c r="O566" s="193"/>
      <c r="P566" s="193"/>
      <c r="Q566" s="193"/>
      <c r="R566" s="193"/>
      <c r="S566" s="193"/>
      <c r="T566" s="193"/>
      <c r="U566" s="204"/>
    </row>
    <row r="567" spans="2:21" s="118" customFormat="1" x14ac:dyDescent="0.25">
      <c r="B567" s="193"/>
      <c r="C567" s="193"/>
      <c r="D567" s="193"/>
      <c r="E567" s="204"/>
      <c r="F567" s="204"/>
      <c r="G567" s="204"/>
      <c r="H567" s="204"/>
      <c r="I567" s="204"/>
      <c r="J567" s="204"/>
      <c r="K567" s="204"/>
      <c r="L567" s="193"/>
      <c r="M567" s="193"/>
      <c r="N567" s="193"/>
      <c r="O567" s="193"/>
      <c r="P567" s="193"/>
      <c r="Q567" s="193"/>
      <c r="R567" s="193"/>
      <c r="S567" s="193"/>
      <c r="T567" s="193"/>
      <c r="U567" s="204"/>
    </row>
    <row r="568" spans="2:21" s="118" customFormat="1" x14ac:dyDescent="0.25">
      <c r="B568" s="193"/>
      <c r="C568" s="193"/>
      <c r="D568" s="193"/>
      <c r="E568" s="204"/>
      <c r="F568" s="204"/>
      <c r="G568" s="204"/>
      <c r="H568" s="204"/>
      <c r="I568" s="204"/>
      <c r="J568" s="204"/>
      <c r="K568" s="204"/>
      <c r="L568" s="193"/>
      <c r="M568" s="193"/>
      <c r="N568" s="193"/>
      <c r="O568" s="193"/>
      <c r="P568" s="193"/>
      <c r="Q568" s="193"/>
      <c r="R568" s="193"/>
      <c r="S568" s="193"/>
      <c r="T568" s="193"/>
      <c r="U568" s="204"/>
    </row>
    <row r="569" spans="2:21" s="118" customFormat="1" x14ac:dyDescent="0.25">
      <c r="B569" s="193"/>
      <c r="C569" s="193"/>
      <c r="D569" s="193"/>
      <c r="E569" s="204"/>
      <c r="F569" s="204"/>
      <c r="G569" s="204"/>
      <c r="H569" s="204"/>
      <c r="I569" s="204"/>
      <c r="J569" s="204"/>
      <c r="K569" s="204"/>
      <c r="L569" s="193"/>
      <c r="M569" s="193"/>
      <c r="N569" s="193"/>
      <c r="O569" s="193"/>
      <c r="P569" s="193"/>
      <c r="Q569" s="193"/>
      <c r="R569" s="193"/>
      <c r="S569" s="193"/>
      <c r="T569" s="193"/>
      <c r="U569" s="204"/>
    </row>
    <row r="570" spans="2:21" s="118" customFormat="1" x14ac:dyDescent="0.25">
      <c r="B570" s="193"/>
      <c r="C570" s="193"/>
      <c r="D570" s="193"/>
      <c r="E570" s="204"/>
      <c r="F570" s="204"/>
      <c r="G570" s="204"/>
      <c r="H570" s="204"/>
      <c r="I570" s="204"/>
      <c r="J570" s="204"/>
      <c r="K570" s="204"/>
      <c r="L570" s="193"/>
      <c r="M570" s="193"/>
      <c r="N570" s="193"/>
      <c r="O570" s="193"/>
      <c r="P570" s="193"/>
      <c r="Q570" s="193"/>
      <c r="R570" s="193"/>
      <c r="S570" s="193"/>
      <c r="T570" s="193"/>
      <c r="U570" s="204"/>
    </row>
    <row r="571" spans="2:21" s="118" customFormat="1" x14ac:dyDescent="0.25">
      <c r="B571" s="193"/>
      <c r="C571" s="193"/>
      <c r="D571" s="193"/>
      <c r="E571" s="204"/>
      <c r="F571" s="204"/>
      <c r="G571" s="204"/>
      <c r="H571" s="204"/>
      <c r="I571" s="204"/>
      <c r="J571" s="204"/>
      <c r="K571" s="204"/>
      <c r="L571" s="193"/>
      <c r="M571" s="193"/>
      <c r="N571" s="193"/>
      <c r="O571" s="193"/>
      <c r="P571" s="193"/>
      <c r="Q571" s="193"/>
      <c r="R571" s="193"/>
      <c r="S571" s="193"/>
      <c r="T571" s="193"/>
      <c r="U571" s="204"/>
    </row>
    <row r="572" spans="2:21" s="118" customFormat="1" x14ac:dyDescent="0.25">
      <c r="B572" s="193"/>
      <c r="C572" s="193"/>
      <c r="D572" s="193"/>
      <c r="E572" s="204"/>
      <c r="F572" s="204"/>
      <c r="G572" s="204"/>
      <c r="H572" s="204"/>
      <c r="I572" s="204"/>
      <c r="J572" s="204"/>
      <c r="K572" s="204"/>
      <c r="L572" s="193"/>
      <c r="M572" s="193"/>
      <c r="N572" s="193"/>
      <c r="O572" s="193"/>
      <c r="P572" s="193"/>
      <c r="Q572" s="193"/>
      <c r="R572" s="193"/>
      <c r="S572" s="193"/>
      <c r="T572" s="193"/>
      <c r="U572" s="204"/>
    </row>
    <row r="573" spans="2:21" s="118" customFormat="1" x14ac:dyDescent="0.25">
      <c r="B573" s="193"/>
      <c r="C573" s="193"/>
      <c r="D573" s="193"/>
      <c r="E573" s="204"/>
      <c r="F573" s="204"/>
      <c r="G573" s="204"/>
      <c r="H573" s="204"/>
      <c r="I573" s="204"/>
      <c r="J573" s="204"/>
      <c r="K573" s="204"/>
      <c r="L573" s="193"/>
      <c r="M573" s="193"/>
      <c r="N573" s="193"/>
      <c r="O573" s="193"/>
      <c r="P573" s="193"/>
      <c r="Q573" s="193"/>
      <c r="R573" s="193"/>
      <c r="S573" s="193"/>
      <c r="T573" s="193"/>
      <c r="U573" s="204"/>
    </row>
    <row r="574" spans="2:21" s="118" customFormat="1" x14ac:dyDescent="0.25">
      <c r="B574" s="193"/>
      <c r="C574" s="193"/>
      <c r="D574" s="193"/>
      <c r="E574" s="204"/>
      <c r="F574" s="204"/>
      <c r="G574" s="204"/>
      <c r="H574" s="204"/>
      <c r="I574" s="204"/>
      <c r="J574" s="204"/>
      <c r="K574" s="204"/>
      <c r="L574" s="193"/>
      <c r="M574" s="193"/>
      <c r="N574" s="193"/>
      <c r="O574" s="193"/>
      <c r="P574" s="193"/>
      <c r="Q574" s="193"/>
      <c r="R574" s="193"/>
      <c r="S574" s="193"/>
      <c r="T574" s="193"/>
      <c r="U574" s="204"/>
    </row>
    <row r="575" spans="2:21" s="118" customFormat="1" x14ac:dyDescent="0.25">
      <c r="B575" s="193"/>
      <c r="C575" s="193"/>
      <c r="D575" s="193"/>
      <c r="E575" s="204"/>
      <c r="F575" s="204"/>
      <c r="G575" s="204"/>
      <c r="H575" s="204"/>
      <c r="I575" s="204"/>
      <c r="J575" s="204"/>
      <c r="K575" s="204"/>
      <c r="L575" s="193"/>
      <c r="M575" s="193"/>
      <c r="N575" s="193"/>
      <c r="O575" s="193"/>
      <c r="P575" s="193"/>
      <c r="Q575" s="193"/>
      <c r="R575" s="193"/>
      <c r="S575" s="193"/>
      <c r="T575" s="193"/>
      <c r="U575" s="204"/>
    </row>
    <row r="576" spans="2:21" s="118" customFormat="1" x14ac:dyDescent="0.25">
      <c r="B576" s="193"/>
      <c r="C576" s="193"/>
      <c r="D576" s="193"/>
      <c r="E576" s="204"/>
      <c r="F576" s="204"/>
      <c r="G576" s="204"/>
      <c r="H576" s="204"/>
      <c r="I576" s="204"/>
      <c r="J576" s="204"/>
      <c r="K576" s="204"/>
      <c r="L576" s="193"/>
      <c r="M576" s="193"/>
      <c r="N576" s="193"/>
      <c r="O576" s="193"/>
      <c r="P576" s="193"/>
      <c r="Q576" s="193"/>
      <c r="R576" s="193"/>
      <c r="S576" s="193"/>
      <c r="T576" s="193"/>
      <c r="U576" s="204"/>
    </row>
    <row r="577" spans="2:21" s="118" customFormat="1" x14ac:dyDescent="0.25">
      <c r="B577" s="193"/>
      <c r="C577" s="193"/>
      <c r="D577" s="193"/>
      <c r="E577" s="204"/>
      <c r="F577" s="204"/>
      <c r="G577" s="204"/>
      <c r="H577" s="204"/>
      <c r="I577" s="204"/>
      <c r="J577" s="204"/>
      <c r="K577" s="204"/>
      <c r="L577" s="193"/>
      <c r="M577" s="193"/>
      <c r="N577" s="193"/>
      <c r="O577" s="193"/>
      <c r="P577" s="193"/>
      <c r="Q577" s="193"/>
      <c r="R577" s="193"/>
      <c r="S577" s="193"/>
      <c r="T577" s="193"/>
      <c r="U577" s="204"/>
    </row>
    <row r="578" spans="2:21" s="118" customFormat="1" x14ac:dyDescent="0.25">
      <c r="B578" s="193"/>
      <c r="C578" s="193"/>
      <c r="D578" s="193"/>
      <c r="E578" s="204"/>
      <c r="F578" s="204"/>
      <c r="G578" s="204"/>
      <c r="H578" s="204"/>
      <c r="I578" s="204"/>
      <c r="J578" s="204"/>
      <c r="K578" s="204"/>
      <c r="L578" s="193"/>
      <c r="M578" s="193"/>
      <c r="N578" s="193"/>
      <c r="O578" s="193"/>
      <c r="P578" s="193"/>
      <c r="Q578" s="193"/>
      <c r="R578" s="193"/>
      <c r="S578" s="193"/>
      <c r="T578" s="193"/>
      <c r="U578" s="204"/>
    </row>
    <row r="579" spans="2:21" s="118" customFormat="1" x14ac:dyDescent="0.25">
      <c r="B579" s="193"/>
      <c r="C579" s="193"/>
      <c r="D579" s="193"/>
      <c r="E579" s="204"/>
      <c r="F579" s="204"/>
      <c r="G579" s="204"/>
      <c r="H579" s="204"/>
      <c r="I579" s="204"/>
      <c r="J579" s="204"/>
      <c r="K579" s="204"/>
      <c r="L579" s="193"/>
      <c r="M579" s="193"/>
      <c r="N579" s="193"/>
      <c r="O579" s="193"/>
      <c r="P579" s="193"/>
      <c r="Q579" s="193"/>
      <c r="R579" s="193"/>
      <c r="S579" s="193"/>
      <c r="T579" s="193"/>
      <c r="U579" s="204"/>
    </row>
    <row r="580" spans="2:21" s="118" customFormat="1" x14ac:dyDescent="0.25">
      <c r="B580" s="193"/>
      <c r="C580" s="193"/>
      <c r="D580" s="193"/>
      <c r="E580" s="204"/>
      <c r="F580" s="204"/>
      <c r="G580" s="204"/>
      <c r="H580" s="204"/>
      <c r="I580" s="204"/>
      <c r="J580" s="204"/>
      <c r="K580" s="204"/>
      <c r="L580" s="193"/>
      <c r="M580" s="193"/>
      <c r="N580" s="193"/>
      <c r="O580" s="193"/>
      <c r="P580" s="193"/>
      <c r="Q580" s="193"/>
      <c r="R580" s="193"/>
      <c r="S580" s="193"/>
      <c r="T580" s="193"/>
      <c r="U580" s="204"/>
    </row>
    <row r="581" spans="2:21" s="118" customFormat="1" x14ac:dyDescent="0.25">
      <c r="B581" s="193"/>
      <c r="C581" s="193"/>
      <c r="D581" s="193"/>
      <c r="E581" s="204"/>
      <c r="F581" s="204"/>
      <c r="G581" s="204"/>
      <c r="H581" s="204"/>
      <c r="I581" s="204"/>
      <c r="J581" s="204"/>
      <c r="K581" s="204"/>
      <c r="L581" s="193"/>
      <c r="M581" s="193"/>
      <c r="N581" s="193"/>
      <c r="O581" s="193"/>
      <c r="P581" s="193"/>
      <c r="Q581" s="193"/>
      <c r="R581" s="193"/>
      <c r="S581" s="193"/>
      <c r="T581" s="193"/>
      <c r="U581" s="204"/>
    </row>
    <row r="582" spans="2:21" s="118" customFormat="1" x14ac:dyDescent="0.25">
      <c r="B582" s="193"/>
      <c r="C582" s="193"/>
      <c r="D582" s="193"/>
      <c r="E582" s="204"/>
      <c r="F582" s="204"/>
      <c r="G582" s="204"/>
      <c r="H582" s="204"/>
      <c r="I582" s="204"/>
      <c r="J582" s="204"/>
      <c r="K582" s="204"/>
      <c r="L582" s="193"/>
      <c r="M582" s="193"/>
      <c r="N582" s="193"/>
      <c r="O582" s="193"/>
      <c r="P582" s="193"/>
      <c r="Q582" s="193"/>
      <c r="R582" s="193"/>
      <c r="S582" s="193"/>
      <c r="T582" s="193"/>
      <c r="U582" s="204"/>
    </row>
    <row r="583" spans="2:21" s="118" customFormat="1" x14ac:dyDescent="0.25">
      <c r="B583" s="193"/>
      <c r="C583" s="193"/>
      <c r="D583" s="193"/>
      <c r="E583" s="204"/>
      <c r="F583" s="204"/>
      <c r="G583" s="204"/>
      <c r="H583" s="204"/>
      <c r="I583" s="204"/>
      <c r="J583" s="204"/>
      <c r="K583" s="204"/>
      <c r="L583" s="193"/>
      <c r="M583" s="193"/>
      <c r="N583" s="193"/>
      <c r="O583" s="193"/>
      <c r="P583" s="193"/>
      <c r="Q583" s="193"/>
      <c r="R583" s="193"/>
      <c r="S583" s="193"/>
      <c r="T583" s="193"/>
      <c r="U583" s="204"/>
    </row>
    <row r="584" spans="2:21" s="118" customFormat="1" x14ac:dyDescent="0.25">
      <c r="B584" s="193"/>
      <c r="C584" s="193"/>
      <c r="D584" s="193"/>
      <c r="E584" s="204"/>
      <c r="F584" s="204"/>
      <c r="G584" s="204"/>
      <c r="H584" s="204"/>
      <c r="I584" s="204"/>
      <c r="J584" s="204"/>
      <c r="K584" s="204"/>
      <c r="L584" s="193"/>
      <c r="M584" s="193"/>
      <c r="N584" s="193"/>
      <c r="O584" s="193"/>
      <c r="P584" s="193"/>
      <c r="Q584" s="193"/>
      <c r="R584" s="193"/>
      <c r="S584" s="193"/>
      <c r="T584" s="193"/>
      <c r="U584" s="204"/>
    </row>
    <row r="585" spans="2:21" s="118" customFormat="1" x14ac:dyDescent="0.25">
      <c r="B585" s="193"/>
      <c r="C585" s="193"/>
      <c r="D585" s="193"/>
      <c r="E585" s="204"/>
      <c r="F585" s="204"/>
      <c r="G585" s="204"/>
      <c r="H585" s="204"/>
      <c r="I585" s="204"/>
      <c r="J585" s="204"/>
      <c r="K585" s="204"/>
      <c r="L585" s="193"/>
      <c r="M585" s="193"/>
      <c r="N585" s="193"/>
      <c r="O585" s="193"/>
      <c r="P585" s="193"/>
      <c r="Q585" s="193"/>
      <c r="R585" s="193"/>
      <c r="S585" s="193"/>
      <c r="T585" s="193"/>
      <c r="U585" s="204"/>
    </row>
    <row r="586" spans="2:21" s="118" customFormat="1" x14ac:dyDescent="0.25">
      <c r="B586" s="193"/>
      <c r="C586" s="193"/>
      <c r="D586" s="193"/>
      <c r="E586" s="204"/>
      <c r="F586" s="204"/>
      <c r="G586" s="204"/>
      <c r="H586" s="204"/>
      <c r="I586" s="204"/>
      <c r="J586" s="204"/>
      <c r="K586" s="204"/>
      <c r="L586" s="193"/>
      <c r="M586" s="193"/>
      <c r="N586" s="193"/>
      <c r="O586" s="193"/>
      <c r="P586" s="193"/>
      <c r="Q586" s="193"/>
      <c r="R586" s="193"/>
      <c r="S586" s="193"/>
      <c r="T586" s="193"/>
      <c r="U586" s="204"/>
    </row>
    <row r="587" spans="2:21" s="118" customFormat="1" x14ac:dyDescent="0.25">
      <c r="B587" s="193"/>
      <c r="C587" s="193"/>
      <c r="D587" s="193"/>
      <c r="E587" s="204"/>
      <c r="F587" s="204"/>
      <c r="G587" s="204"/>
      <c r="H587" s="204"/>
      <c r="I587" s="204"/>
      <c r="J587" s="204"/>
      <c r="K587" s="204"/>
      <c r="L587" s="193"/>
      <c r="M587" s="193"/>
      <c r="N587" s="193"/>
      <c r="O587" s="193"/>
      <c r="P587" s="193"/>
      <c r="Q587" s="193"/>
      <c r="R587" s="193"/>
      <c r="S587" s="193"/>
      <c r="T587" s="193"/>
      <c r="U587" s="204"/>
    </row>
    <row r="588" spans="2:21" s="118" customFormat="1" x14ac:dyDescent="0.25">
      <c r="B588" s="193"/>
      <c r="C588" s="193"/>
      <c r="D588" s="193"/>
      <c r="E588" s="204"/>
      <c r="F588" s="204"/>
      <c r="G588" s="204"/>
      <c r="H588" s="204"/>
      <c r="I588" s="204"/>
      <c r="J588" s="204"/>
      <c r="K588" s="204"/>
      <c r="L588" s="193"/>
      <c r="M588" s="193"/>
      <c r="N588" s="193"/>
      <c r="O588" s="193"/>
      <c r="P588" s="193"/>
      <c r="Q588" s="193"/>
      <c r="R588" s="193"/>
      <c r="S588" s="193"/>
      <c r="T588" s="193"/>
      <c r="U588" s="204"/>
    </row>
    <row r="589" spans="2:21" s="118" customFormat="1" x14ac:dyDescent="0.25">
      <c r="B589" s="193"/>
      <c r="C589" s="193"/>
      <c r="D589" s="193"/>
      <c r="E589" s="204"/>
      <c r="F589" s="204"/>
      <c r="G589" s="204"/>
      <c r="H589" s="204"/>
      <c r="I589" s="204"/>
      <c r="J589" s="204"/>
      <c r="K589" s="204"/>
      <c r="L589" s="193"/>
      <c r="M589" s="193"/>
      <c r="N589" s="193"/>
      <c r="O589" s="193"/>
      <c r="P589" s="193"/>
      <c r="Q589" s="193"/>
      <c r="R589" s="193"/>
      <c r="S589" s="193"/>
      <c r="T589" s="193"/>
      <c r="U589" s="204"/>
    </row>
    <row r="590" spans="2:21" s="118" customFormat="1" x14ac:dyDescent="0.25">
      <c r="B590" s="193"/>
      <c r="C590" s="193"/>
      <c r="D590" s="193"/>
      <c r="E590" s="204"/>
      <c r="F590" s="204"/>
      <c r="G590" s="204"/>
      <c r="H590" s="204"/>
      <c r="I590" s="204"/>
      <c r="J590" s="204"/>
      <c r="K590" s="204"/>
      <c r="L590" s="193"/>
      <c r="M590" s="193"/>
      <c r="N590" s="193"/>
      <c r="O590" s="193"/>
      <c r="P590" s="193"/>
      <c r="Q590" s="193"/>
      <c r="R590" s="193"/>
      <c r="S590" s="193"/>
      <c r="T590" s="193"/>
      <c r="U590" s="204"/>
    </row>
    <row r="591" spans="2:21" s="118" customFormat="1" x14ac:dyDescent="0.25">
      <c r="B591" s="193"/>
      <c r="C591" s="193"/>
      <c r="D591" s="193"/>
      <c r="E591" s="204"/>
      <c r="F591" s="204"/>
      <c r="G591" s="204"/>
      <c r="H591" s="204"/>
      <c r="I591" s="204"/>
      <c r="J591" s="204"/>
      <c r="K591" s="204"/>
      <c r="L591" s="193"/>
      <c r="M591" s="193"/>
      <c r="N591" s="193"/>
      <c r="O591" s="193"/>
      <c r="P591" s="193"/>
      <c r="Q591" s="193"/>
      <c r="R591" s="193"/>
      <c r="S591" s="193"/>
      <c r="T591" s="193"/>
      <c r="U591" s="204"/>
    </row>
    <row r="592" spans="2:21" s="118" customFormat="1" x14ac:dyDescent="0.25">
      <c r="B592" s="193"/>
      <c r="C592" s="193"/>
      <c r="D592" s="193"/>
      <c r="E592" s="204"/>
      <c r="F592" s="204"/>
      <c r="G592" s="204"/>
      <c r="H592" s="204"/>
      <c r="I592" s="204"/>
      <c r="J592" s="204"/>
      <c r="K592" s="204"/>
      <c r="L592" s="193"/>
      <c r="M592" s="193"/>
      <c r="N592" s="193"/>
      <c r="O592" s="193"/>
      <c r="P592" s="193"/>
      <c r="Q592" s="193"/>
      <c r="R592" s="193"/>
      <c r="S592" s="193"/>
      <c r="T592" s="193"/>
      <c r="U592" s="204"/>
    </row>
    <row r="593" spans="2:21" s="118" customFormat="1" x14ac:dyDescent="0.25">
      <c r="B593" s="193"/>
      <c r="C593" s="193"/>
      <c r="D593" s="193"/>
      <c r="E593" s="204"/>
      <c r="F593" s="204"/>
      <c r="G593" s="204"/>
      <c r="H593" s="204"/>
      <c r="I593" s="204"/>
      <c r="J593" s="204"/>
      <c r="K593" s="204"/>
      <c r="L593" s="193"/>
      <c r="M593" s="193"/>
      <c r="N593" s="193"/>
      <c r="O593" s="193"/>
      <c r="P593" s="193"/>
      <c r="Q593" s="193"/>
      <c r="R593" s="193"/>
      <c r="S593" s="193"/>
      <c r="T593" s="193"/>
      <c r="U593" s="204"/>
    </row>
    <row r="594" spans="2:21" s="118" customFormat="1" x14ac:dyDescent="0.25">
      <c r="B594" s="193"/>
      <c r="C594" s="193"/>
      <c r="D594" s="193"/>
      <c r="E594" s="204"/>
      <c r="F594" s="204"/>
      <c r="G594" s="204"/>
      <c r="H594" s="204"/>
      <c r="I594" s="204"/>
      <c r="J594" s="204"/>
      <c r="K594" s="204"/>
      <c r="L594" s="193"/>
      <c r="M594" s="193"/>
      <c r="N594" s="193"/>
      <c r="O594" s="193"/>
      <c r="P594" s="193"/>
      <c r="Q594" s="193"/>
      <c r="R594" s="193"/>
      <c r="S594" s="193"/>
      <c r="T594" s="193"/>
      <c r="U594" s="204"/>
    </row>
    <row r="595" spans="2:21" s="118" customFormat="1" x14ac:dyDescent="0.25">
      <c r="B595" s="193"/>
      <c r="C595" s="193"/>
      <c r="D595" s="193"/>
      <c r="E595" s="204"/>
      <c r="F595" s="204"/>
      <c r="G595" s="204"/>
      <c r="H595" s="204"/>
      <c r="I595" s="204"/>
      <c r="J595" s="204"/>
      <c r="K595" s="204"/>
      <c r="L595" s="193"/>
      <c r="M595" s="193"/>
      <c r="N595" s="193"/>
      <c r="O595" s="193"/>
      <c r="P595" s="193"/>
      <c r="Q595" s="193"/>
      <c r="R595" s="193"/>
      <c r="S595" s="193"/>
      <c r="T595" s="193"/>
      <c r="U595" s="204"/>
    </row>
    <row r="596" spans="2:21" s="118" customFormat="1" x14ac:dyDescent="0.25">
      <c r="B596" s="193"/>
      <c r="C596" s="193"/>
      <c r="D596" s="193"/>
      <c r="E596" s="204"/>
      <c r="F596" s="204"/>
      <c r="G596" s="204"/>
      <c r="H596" s="204"/>
      <c r="I596" s="204"/>
      <c r="J596" s="204"/>
      <c r="K596" s="204"/>
      <c r="L596" s="193"/>
      <c r="M596" s="193"/>
      <c r="N596" s="193"/>
      <c r="O596" s="193"/>
      <c r="P596" s="193"/>
      <c r="Q596" s="193"/>
      <c r="R596" s="193"/>
      <c r="S596" s="193"/>
      <c r="T596" s="193"/>
      <c r="U596" s="204"/>
    </row>
    <row r="597" spans="2:21" s="118" customFormat="1" x14ac:dyDescent="0.25">
      <c r="B597" s="193"/>
      <c r="C597" s="193"/>
      <c r="D597" s="193"/>
      <c r="E597" s="204"/>
      <c r="F597" s="204"/>
      <c r="G597" s="204"/>
      <c r="H597" s="204"/>
      <c r="I597" s="204"/>
      <c r="J597" s="204"/>
      <c r="K597" s="204"/>
      <c r="L597" s="193"/>
      <c r="M597" s="193"/>
      <c r="N597" s="193"/>
      <c r="O597" s="193"/>
      <c r="P597" s="193"/>
      <c r="Q597" s="193"/>
      <c r="R597" s="193"/>
      <c r="S597" s="193"/>
      <c r="T597" s="193"/>
      <c r="U597" s="204"/>
    </row>
    <row r="598" spans="2:21" s="118" customFormat="1" x14ac:dyDescent="0.25">
      <c r="B598" s="193"/>
      <c r="C598" s="193"/>
      <c r="D598" s="193"/>
      <c r="E598" s="204"/>
      <c r="F598" s="204"/>
      <c r="G598" s="204"/>
      <c r="H598" s="204"/>
      <c r="I598" s="204"/>
      <c r="J598" s="204"/>
      <c r="K598" s="204"/>
      <c r="L598" s="193"/>
      <c r="M598" s="193"/>
      <c r="N598" s="193"/>
      <c r="O598" s="193"/>
      <c r="P598" s="193"/>
      <c r="Q598" s="193"/>
      <c r="R598" s="193"/>
      <c r="S598" s="193"/>
      <c r="T598" s="193"/>
      <c r="U598" s="204"/>
    </row>
    <row r="599" spans="2:21" s="118" customFormat="1" x14ac:dyDescent="0.25">
      <c r="B599" s="193"/>
      <c r="C599" s="193"/>
      <c r="D599" s="193"/>
      <c r="E599" s="204"/>
      <c r="F599" s="204"/>
      <c r="G599" s="204"/>
      <c r="H599" s="204"/>
      <c r="I599" s="204"/>
      <c r="J599" s="204"/>
      <c r="K599" s="204"/>
      <c r="L599" s="193"/>
      <c r="M599" s="193"/>
      <c r="N599" s="193"/>
      <c r="O599" s="193"/>
      <c r="P599" s="193"/>
      <c r="Q599" s="193"/>
      <c r="R599" s="193"/>
      <c r="S599" s="193"/>
      <c r="T599" s="193"/>
      <c r="U599" s="204"/>
    </row>
    <row r="600" spans="2:21" s="118" customFormat="1" x14ac:dyDescent="0.25">
      <c r="B600" s="193"/>
      <c r="C600" s="193"/>
      <c r="D600" s="193"/>
      <c r="E600" s="204"/>
      <c r="F600" s="204"/>
      <c r="G600" s="204"/>
      <c r="H600" s="204"/>
      <c r="I600" s="204"/>
      <c r="J600" s="204"/>
      <c r="K600" s="204"/>
      <c r="L600" s="193"/>
      <c r="M600" s="193"/>
      <c r="N600" s="193"/>
      <c r="O600" s="193"/>
      <c r="P600" s="193"/>
      <c r="Q600" s="193"/>
      <c r="R600" s="193"/>
      <c r="S600" s="193"/>
      <c r="T600" s="193"/>
      <c r="U600" s="204"/>
    </row>
    <row r="601" spans="2:21" s="118" customFormat="1" x14ac:dyDescent="0.25">
      <c r="B601" s="193"/>
      <c r="C601" s="193"/>
      <c r="D601" s="193"/>
      <c r="E601" s="204"/>
      <c r="F601" s="204"/>
      <c r="G601" s="204"/>
      <c r="H601" s="204"/>
      <c r="I601" s="204"/>
      <c r="J601" s="204"/>
      <c r="K601" s="204"/>
      <c r="L601" s="193"/>
      <c r="M601" s="193"/>
      <c r="N601" s="193"/>
      <c r="O601" s="193"/>
      <c r="P601" s="193"/>
      <c r="Q601" s="193"/>
      <c r="R601" s="193"/>
      <c r="S601" s="193"/>
      <c r="T601" s="193"/>
      <c r="U601" s="204"/>
    </row>
    <row r="602" spans="2:21" s="118" customFormat="1" x14ac:dyDescent="0.25">
      <c r="B602" s="193"/>
      <c r="C602" s="193"/>
      <c r="D602" s="193"/>
      <c r="E602" s="204"/>
      <c r="F602" s="204"/>
      <c r="G602" s="204"/>
      <c r="H602" s="204"/>
      <c r="I602" s="204"/>
      <c r="J602" s="204"/>
      <c r="K602" s="204"/>
      <c r="L602" s="193"/>
      <c r="M602" s="193"/>
      <c r="N602" s="193"/>
      <c r="O602" s="193"/>
      <c r="P602" s="193"/>
      <c r="Q602" s="193"/>
      <c r="R602" s="193"/>
      <c r="S602" s="193"/>
      <c r="T602" s="193"/>
      <c r="U602" s="204"/>
    </row>
    <row r="603" spans="2:21" s="118" customFormat="1" x14ac:dyDescent="0.25">
      <c r="B603" s="193"/>
      <c r="C603" s="193"/>
      <c r="D603" s="193"/>
      <c r="E603" s="204"/>
      <c r="F603" s="204"/>
      <c r="G603" s="204"/>
      <c r="H603" s="204"/>
      <c r="I603" s="204"/>
      <c r="J603" s="204"/>
      <c r="K603" s="204"/>
      <c r="L603" s="193"/>
      <c r="M603" s="193"/>
      <c r="N603" s="193"/>
      <c r="O603" s="193"/>
      <c r="P603" s="193"/>
      <c r="Q603" s="193"/>
      <c r="R603" s="193"/>
      <c r="S603" s="193"/>
      <c r="T603" s="193"/>
      <c r="U603" s="204"/>
    </row>
    <row r="604" spans="2:21" s="118" customFormat="1" x14ac:dyDescent="0.25">
      <c r="B604" s="193"/>
      <c r="C604" s="193"/>
      <c r="D604" s="193"/>
      <c r="E604" s="204"/>
      <c r="F604" s="204"/>
      <c r="G604" s="204"/>
      <c r="H604" s="204"/>
      <c r="I604" s="204"/>
      <c r="J604" s="204"/>
      <c r="K604" s="204"/>
      <c r="L604" s="193"/>
      <c r="M604" s="193"/>
      <c r="N604" s="193"/>
      <c r="O604" s="193"/>
      <c r="P604" s="193"/>
      <c r="Q604" s="193"/>
      <c r="R604" s="193"/>
      <c r="S604" s="193"/>
      <c r="T604" s="193"/>
      <c r="U604" s="204"/>
    </row>
    <row r="605" spans="2:21" s="118" customFormat="1" x14ac:dyDescent="0.25">
      <c r="B605" s="193"/>
      <c r="C605" s="193"/>
      <c r="D605" s="193"/>
      <c r="E605" s="204"/>
      <c r="F605" s="204"/>
      <c r="G605" s="204"/>
      <c r="H605" s="204"/>
      <c r="I605" s="204"/>
      <c r="J605" s="204"/>
      <c r="K605" s="204"/>
      <c r="L605" s="193"/>
      <c r="M605" s="193"/>
      <c r="N605" s="193"/>
      <c r="O605" s="193"/>
      <c r="P605" s="193"/>
      <c r="Q605" s="193"/>
      <c r="R605" s="193"/>
      <c r="S605" s="193"/>
      <c r="T605" s="193"/>
      <c r="U605" s="204"/>
    </row>
    <row r="606" spans="2:21" s="118" customFormat="1" x14ac:dyDescent="0.25">
      <c r="B606" s="193"/>
      <c r="C606" s="193"/>
      <c r="D606" s="193"/>
      <c r="E606" s="204"/>
      <c r="F606" s="204"/>
      <c r="G606" s="204"/>
      <c r="H606" s="204"/>
      <c r="I606" s="204"/>
      <c r="J606" s="204"/>
      <c r="K606" s="204"/>
      <c r="L606" s="193"/>
      <c r="M606" s="193"/>
      <c r="N606" s="193"/>
      <c r="O606" s="193"/>
      <c r="P606" s="193"/>
      <c r="Q606" s="193"/>
      <c r="R606" s="193"/>
      <c r="S606" s="193"/>
      <c r="T606" s="193"/>
      <c r="U606" s="204"/>
    </row>
    <row r="607" spans="2:21" s="118" customFormat="1" x14ac:dyDescent="0.25">
      <c r="B607" s="193"/>
      <c r="C607" s="193"/>
      <c r="D607" s="193"/>
      <c r="E607" s="204"/>
      <c r="F607" s="204"/>
      <c r="G607" s="204"/>
      <c r="H607" s="204"/>
      <c r="I607" s="204"/>
      <c r="J607" s="204"/>
      <c r="K607" s="204"/>
      <c r="L607" s="193"/>
      <c r="M607" s="193"/>
      <c r="N607" s="193"/>
      <c r="O607" s="193"/>
      <c r="P607" s="193"/>
      <c r="Q607" s="193"/>
      <c r="R607" s="193"/>
      <c r="S607" s="193"/>
      <c r="T607" s="193"/>
      <c r="U607" s="204"/>
    </row>
    <row r="608" spans="2:21" s="118" customFormat="1" x14ac:dyDescent="0.25">
      <c r="B608" s="193"/>
      <c r="C608" s="193"/>
      <c r="D608" s="193"/>
      <c r="E608" s="204"/>
      <c r="F608" s="204"/>
      <c r="G608" s="204"/>
      <c r="H608" s="204"/>
      <c r="I608" s="204"/>
      <c r="J608" s="204"/>
      <c r="K608" s="204"/>
      <c r="L608" s="193"/>
      <c r="M608" s="193"/>
      <c r="N608" s="193"/>
      <c r="O608" s="193"/>
      <c r="P608" s="193"/>
      <c r="Q608" s="193"/>
      <c r="R608" s="193"/>
      <c r="S608" s="193"/>
      <c r="T608" s="193"/>
      <c r="U608" s="204"/>
    </row>
  </sheetData>
  <mergeCells count="8">
    <mergeCell ref="P2:Q2"/>
    <mergeCell ref="T2:U2"/>
    <mergeCell ref="B2:C2"/>
    <mergeCell ref="F2:G2"/>
    <mergeCell ref="H2:I2"/>
    <mergeCell ref="J2:K2"/>
    <mergeCell ref="L2:M2"/>
    <mergeCell ref="N2:O2"/>
  </mergeCells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Pre Treat soil</vt:lpstr>
      <vt:lpstr>Extractions</vt:lpstr>
      <vt:lpstr>Soil Moisture</vt:lpstr>
      <vt:lpstr>LRB Notes</vt:lpstr>
      <vt:lpstr>Extractions-PFAS Conc.</vt:lpstr>
      <vt:lpstr>Extract Conc-0.5LOD</vt:lpstr>
      <vt:lpstr>% Reduction_Final</vt:lpstr>
      <vt:lpstr>Concentration Tables</vt:lpstr>
      <vt:lpstr>% Reduction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Siriwardena, Dinusha (NonUS)</dc:creator>
  <cp:lastModifiedBy>McKernan, John</cp:lastModifiedBy>
  <dcterms:created xsi:type="dcterms:W3CDTF">2015-06-05T18:17:20Z</dcterms:created>
  <dcterms:modified xsi:type="dcterms:W3CDTF">2025-01-27T22:20:42Z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dinVersion">
    <vt:lpwstr>5</vt:lpwstr>
  </property>
  <property fmtid="{D5CDD505-2E9C-101B-9397-08002B2CF9AE}" pid="3" name="AddinDataModel">
    <vt:lpwstr>0</vt:lpwstr>
  </property>
</Properties>
</file>