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IV\Sean_Kanyuk\Hangman_Creek_Watershed\6_Soil_and_Land_use\2001_2021_Comparsion\"/>
    </mc:Choice>
  </mc:AlternateContent>
  <xr:revisionPtr revIDLastSave="0" documentId="13_ncr:1_{301FF31F-67FA-4375-A8D6-AF504C991FF5}" xr6:coauthVersionLast="47" xr6:coauthVersionMax="47" xr10:uidLastSave="{00000000-0000-0000-0000-000000000000}"/>
  <bookViews>
    <workbookView xWindow="28680" yWindow="-120" windowWidth="29040" windowHeight="15720" activeTab="1" xr2:uid="{D5EEA170-D037-4ECF-A6F9-A50323C78DB8}"/>
  </bookViews>
  <sheets>
    <sheet name="2001" sheetId="1" r:id="rId1"/>
    <sheet name="Sheet1" sheetId="4" r:id="rId2"/>
    <sheet name="2021" sheetId="2" r:id="rId3"/>
    <sheet name="Comparison_Table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3" l="1"/>
  <c r="N8" i="3"/>
  <c r="O8" i="3"/>
  <c r="P8" i="3"/>
  <c r="Q8" i="3"/>
  <c r="R8" i="3"/>
  <c r="L8" i="3"/>
  <c r="H9" i="3"/>
  <c r="R7" i="3"/>
  <c r="R6" i="3"/>
  <c r="Q7" i="3"/>
  <c r="Q6" i="3"/>
  <c r="P7" i="3"/>
  <c r="P6" i="3"/>
  <c r="O7" i="3"/>
  <c r="O6" i="3"/>
  <c r="N7" i="3"/>
  <c r="N6" i="3"/>
  <c r="M7" i="3"/>
  <c r="M6" i="3"/>
  <c r="L6" i="3"/>
  <c r="L7" i="3"/>
  <c r="D10" i="1"/>
  <c r="D2" i="1"/>
  <c r="H4" i="3"/>
  <c r="H6" i="3"/>
  <c r="H7" i="3"/>
  <c r="H8" i="3"/>
  <c r="H10" i="3"/>
  <c r="H11" i="3"/>
  <c r="H12" i="3"/>
  <c r="H13" i="3"/>
  <c r="H14" i="3"/>
  <c r="H15" i="3"/>
  <c r="H16" i="3"/>
  <c r="H17" i="3"/>
  <c r="H18" i="3"/>
  <c r="H5" i="3"/>
  <c r="G4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5" i="3"/>
  <c r="E16" i="2"/>
  <c r="F16" i="2" s="1"/>
  <c r="D16" i="2"/>
  <c r="E15" i="2"/>
  <c r="F15" i="2" s="1"/>
  <c r="D15" i="2"/>
  <c r="F14" i="2"/>
  <c r="E14" i="2"/>
  <c r="D14" i="2"/>
  <c r="F13" i="2"/>
  <c r="E13" i="2"/>
  <c r="D13" i="2"/>
  <c r="E12" i="2"/>
  <c r="F12" i="2" s="1"/>
  <c r="D12" i="2"/>
  <c r="E11" i="2"/>
  <c r="F11" i="2" s="1"/>
  <c r="D11" i="2"/>
  <c r="E10" i="2"/>
  <c r="F10" i="2" s="1"/>
  <c r="D10" i="2"/>
  <c r="E9" i="2"/>
  <c r="F9" i="2" s="1"/>
  <c r="D9" i="2"/>
  <c r="E8" i="2"/>
  <c r="F8" i="2" s="1"/>
  <c r="D8" i="2"/>
  <c r="E7" i="2"/>
  <c r="F7" i="2" s="1"/>
  <c r="D7" i="2"/>
  <c r="E6" i="2"/>
  <c r="F6" i="2" s="1"/>
  <c r="D6" i="2"/>
  <c r="F5" i="2"/>
  <c r="E5" i="2"/>
  <c r="D5" i="2"/>
  <c r="F4" i="2"/>
  <c r="E4" i="2"/>
  <c r="D4" i="2"/>
  <c r="E3" i="2"/>
  <c r="F3" i="2" s="1"/>
  <c r="D3" i="2"/>
  <c r="E2" i="2"/>
  <c r="F2" i="2" s="1"/>
  <c r="D2" i="2"/>
  <c r="F16" i="1"/>
  <c r="E16" i="1"/>
  <c r="D16" i="1"/>
  <c r="E15" i="1"/>
  <c r="F15" i="1" s="1"/>
  <c r="D15" i="1"/>
  <c r="F14" i="1"/>
  <c r="E14" i="1"/>
  <c r="D14" i="1"/>
  <c r="F13" i="1"/>
  <c r="E13" i="1"/>
  <c r="D13" i="1"/>
  <c r="F12" i="1"/>
  <c r="E12" i="1"/>
  <c r="D12" i="1"/>
  <c r="F11" i="1"/>
  <c r="E11" i="1"/>
  <c r="D11" i="1"/>
  <c r="F10" i="1"/>
  <c r="E10" i="1"/>
  <c r="E9" i="1"/>
  <c r="F9" i="1" s="1"/>
  <c r="D9" i="1"/>
  <c r="F8" i="1"/>
  <c r="E8" i="1"/>
  <c r="D8" i="1"/>
  <c r="E7" i="1"/>
  <c r="F7" i="1" s="1"/>
  <c r="D7" i="1"/>
  <c r="F6" i="1"/>
  <c r="E6" i="1"/>
  <c r="D6" i="1"/>
  <c r="F5" i="1"/>
  <c r="E5" i="1"/>
  <c r="D5" i="1"/>
  <c r="F4" i="1"/>
  <c r="E4" i="1"/>
  <c r="D4" i="1"/>
  <c r="F3" i="1"/>
  <c r="E3" i="1"/>
  <c r="D3" i="1"/>
  <c r="F2" i="1"/>
  <c r="E2" i="1"/>
</calcChain>
</file>

<file path=xl/sharedStrings.xml><?xml version="1.0" encoding="utf-8"?>
<sst xmlns="http://schemas.openxmlformats.org/spreadsheetml/2006/main" count="79" uniqueCount="33">
  <si>
    <t>NLCD Land Cover Type</t>
  </si>
  <si>
    <t>NLCD Class Number</t>
  </si>
  <si>
    <t>Count</t>
  </si>
  <si>
    <t>Percent</t>
  </si>
  <si>
    <t>Area (m)</t>
  </si>
  <si>
    <t>Area (Hectare)</t>
  </si>
  <si>
    <t>Open Water</t>
  </si>
  <si>
    <t>Developed, Open Space</t>
  </si>
  <si>
    <t>Developed, Low Intensity</t>
  </si>
  <si>
    <t>Developed, Medium Intensity</t>
  </si>
  <si>
    <t>Developed, High Intensity</t>
  </si>
  <si>
    <t>Barren Land</t>
  </si>
  <si>
    <t>Deciduous Forest</t>
  </si>
  <si>
    <t>Evergreen Forest</t>
  </si>
  <si>
    <t>Mixed Forest</t>
  </si>
  <si>
    <t>Shrub/Scrub</t>
  </si>
  <si>
    <t>Herbaceous</t>
  </si>
  <si>
    <t>Hay/Pasture</t>
  </si>
  <si>
    <t>Cultivated Crops</t>
  </si>
  <si>
    <t>Woody Wetlands</t>
  </si>
  <si>
    <t>Emergent Herbaceous Wetlands</t>
  </si>
  <si>
    <t>Name</t>
  </si>
  <si>
    <t>NLCD Value</t>
  </si>
  <si>
    <t>Percentage</t>
  </si>
  <si>
    <t>Area (m²)</t>
  </si>
  <si>
    <t>Area (ha.)</t>
  </si>
  <si>
    <t>Change</t>
  </si>
  <si>
    <t>Agriculture</t>
  </si>
  <si>
    <t>Developed</t>
  </si>
  <si>
    <t>Barren</t>
  </si>
  <si>
    <t xml:space="preserve">Forest </t>
  </si>
  <si>
    <t>Shrub/scrub</t>
  </si>
  <si>
    <t>Wetlands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</si>
</sst>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0"/>
      <color theme="9" tint="-0.24997711111789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DA97B-62A7-4041-879F-7884C536F105}">
  <dimension ref="A1:F16"/>
  <sheetViews>
    <sheetView workbookViewId="0">
      <selection sqref="A1:F16"/>
    </sheetView>
  </sheetViews>
  <sheetFormatPr defaultRowHeight="15" x14ac:dyDescent="0.25"/>
  <cols>
    <col min="1" max="1" width="30" bestFit="1" customWidth="1"/>
    <col min="2" max="2" width="18.5703125" bestFit="1" customWidth="1"/>
    <col min="3" max="3" width="7" bestFit="1" customWidth="1"/>
    <col min="4" max="4" width="7.85546875" bestFit="1" customWidth="1"/>
    <col min="5" max="5" width="10" bestFit="1" customWidth="1"/>
    <col min="6" max="6" width="14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 t="s">
        <v>6</v>
      </c>
      <c r="B2" s="1">
        <v>11</v>
      </c>
      <c r="C2" s="1">
        <v>1783</v>
      </c>
      <c r="D2" s="2">
        <f>((C2/SUM($C$2:$C$16))*100)</f>
        <v>8.9446201094925848E-2</v>
      </c>
      <c r="E2" s="16">
        <f>900*C2</f>
        <v>1604700</v>
      </c>
      <c r="F2" s="16">
        <f>E2/10000</f>
        <v>160.47</v>
      </c>
    </row>
    <row r="3" spans="1:6" x14ac:dyDescent="0.25">
      <c r="A3" s="1" t="s">
        <v>7</v>
      </c>
      <c r="B3" s="1">
        <v>21</v>
      </c>
      <c r="C3" s="1">
        <v>59883</v>
      </c>
      <c r="D3" s="2">
        <f t="shared" ref="D3:D16" si="0">((C3/SUM($C$2:$C$16))*100)</f>
        <v>3.0040980707613261</v>
      </c>
      <c r="E3" s="16">
        <f t="shared" ref="E3:E16" si="1">900*C3</f>
        <v>53894700</v>
      </c>
      <c r="F3" s="16">
        <f t="shared" ref="F3:F16" si="2">E3/10000</f>
        <v>5389.47</v>
      </c>
    </row>
    <row r="4" spans="1:6" x14ac:dyDescent="0.25">
      <c r="A4" s="1" t="s">
        <v>8</v>
      </c>
      <c r="B4" s="1">
        <v>22</v>
      </c>
      <c r="C4" s="1">
        <v>56679</v>
      </c>
      <c r="D4" s="2">
        <f t="shared" si="0"/>
        <v>2.8433658058661258</v>
      </c>
      <c r="E4" s="16">
        <f t="shared" si="1"/>
        <v>51011100</v>
      </c>
      <c r="F4" s="16">
        <f t="shared" si="2"/>
        <v>5101.1099999999997</v>
      </c>
    </row>
    <row r="5" spans="1:6" x14ac:dyDescent="0.25">
      <c r="A5" s="1" t="s">
        <v>9</v>
      </c>
      <c r="B5" s="1">
        <v>23</v>
      </c>
      <c r="C5" s="1">
        <v>18894</v>
      </c>
      <c r="D5" s="2">
        <f t="shared" si="0"/>
        <v>0.94783876808049849</v>
      </c>
      <c r="E5" s="16">
        <f t="shared" si="1"/>
        <v>17004600</v>
      </c>
      <c r="F5" s="16">
        <f t="shared" si="2"/>
        <v>1700.46</v>
      </c>
    </row>
    <row r="6" spans="1:6" x14ac:dyDescent="0.25">
      <c r="A6" s="1" t="s">
        <v>10</v>
      </c>
      <c r="B6" s="1">
        <v>24</v>
      </c>
      <c r="C6" s="1">
        <v>3920</v>
      </c>
      <c r="D6" s="2">
        <f t="shared" si="0"/>
        <v>0.19665121048351614</v>
      </c>
      <c r="E6" s="16">
        <f t="shared" si="1"/>
        <v>3528000</v>
      </c>
      <c r="F6" s="16">
        <f t="shared" si="2"/>
        <v>352.8</v>
      </c>
    </row>
    <row r="7" spans="1:6" x14ac:dyDescent="0.25">
      <c r="A7" s="1" t="s">
        <v>11</v>
      </c>
      <c r="B7" s="1">
        <v>31</v>
      </c>
      <c r="C7" s="1">
        <v>1921</v>
      </c>
      <c r="D7" s="2">
        <f t="shared" si="0"/>
        <v>9.6369126361947582E-2</v>
      </c>
      <c r="E7" s="16">
        <f t="shared" si="1"/>
        <v>1728900</v>
      </c>
      <c r="F7" s="16">
        <f t="shared" si="2"/>
        <v>172.89</v>
      </c>
    </row>
    <row r="8" spans="1:6" x14ac:dyDescent="0.25">
      <c r="A8" s="1" t="s">
        <v>12</v>
      </c>
      <c r="B8" s="1">
        <v>41</v>
      </c>
      <c r="C8" s="1">
        <v>57</v>
      </c>
      <c r="D8" s="2">
        <f t="shared" si="0"/>
        <v>2.8594691320307196E-3</v>
      </c>
      <c r="E8" s="16">
        <f t="shared" si="1"/>
        <v>51300</v>
      </c>
      <c r="F8" s="16">
        <f t="shared" si="2"/>
        <v>5.13</v>
      </c>
    </row>
    <row r="9" spans="1:6" x14ac:dyDescent="0.25">
      <c r="A9" s="1" t="s">
        <v>13</v>
      </c>
      <c r="B9" s="1">
        <v>42</v>
      </c>
      <c r="C9" s="1">
        <v>396243</v>
      </c>
      <c r="D9" s="2">
        <f t="shared" si="0"/>
        <v>19.877975917249973</v>
      </c>
      <c r="E9" s="16">
        <f t="shared" si="1"/>
        <v>356618700</v>
      </c>
      <c r="F9" s="16">
        <f t="shared" si="2"/>
        <v>35661.870000000003</v>
      </c>
    </row>
    <row r="10" spans="1:6" x14ac:dyDescent="0.25">
      <c r="A10" s="1" t="s">
        <v>14</v>
      </c>
      <c r="B10" s="1">
        <v>43</v>
      </c>
      <c r="C10" s="1">
        <v>89</v>
      </c>
      <c r="D10" s="2">
        <f>((C10/SUM($C$2:$C$16))*100)</f>
        <v>4.4647851359777904E-3</v>
      </c>
      <c r="E10" s="16">
        <f t="shared" si="1"/>
        <v>80100</v>
      </c>
      <c r="F10" s="16">
        <f t="shared" si="2"/>
        <v>8.01</v>
      </c>
    </row>
    <row r="11" spans="1:6" x14ac:dyDescent="0.25">
      <c r="A11" s="1" t="s">
        <v>15</v>
      </c>
      <c r="B11" s="1">
        <v>52</v>
      </c>
      <c r="C11" s="1">
        <v>251826</v>
      </c>
      <c r="D11" s="2">
        <f t="shared" si="0"/>
        <v>12.633134625311721</v>
      </c>
      <c r="E11" s="16">
        <f t="shared" si="1"/>
        <v>226643400</v>
      </c>
      <c r="F11" s="16">
        <f t="shared" si="2"/>
        <v>22664.34</v>
      </c>
    </row>
    <row r="12" spans="1:6" x14ac:dyDescent="0.25">
      <c r="A12" s="1" t="s">
        <v>16</v>
      </c>
      <c r="B12" s="1">
        <v>71</v>
      </c>
      <c r="C12" s="1">
        <v>130137</v>
      </c>
      <c r="D12" s="2">
        <f t="shared" si="0"/>
        <v>6.5284690251768733</v>
      </c>
      <c r="E12" s="16">
        <f t="shared" si="1"/>
        <v>117123300</v>
      </c>
      <c r="F12" s="16">
        <f t="shared" si="2"/>
        <v>11712.33</v>
      </c>
    </row>
    <row r="13" spans="1:6" x14ac:dyDescent="0.25">
      <c r="A13" s="1" t="s">
        <v>17</v>
      </c>
      <c r="B13" s="1">
        <v>81</v>
      </c>
      <c r="C13" s="1">
        <v>43458</v>
      </c>
      <c r="D13" s="2">
        <f t="shared" si="0"/>
        <v>2.1801194656103688</v>
      </c>
      <c r="E13" s="16">
        <f t="shared" si="1"/>
        <v>39112200</v>
      </c>
      <c r="F13" s="16">
        <f t="shared" si="2"/>
        <v>3911.22</v>
      </c>
    </row>
    <row r="14" spans="1:6" x14ac:dyDescent="0.25">
      <c r="A14" s="1" t="s">
        <v>18</v>
      </c>
      <c r="B14" s="1">
        <v>82</v>
      </c>
      <c r="C14" s="1">
        <v>994994</v>
      </c>
      <c r="D14" s="2">
        <f t="shared" si="0"/>
        <v>49.91499350097849</v>
      </c>
      <c r="E14" s="16">
        <f t="shared" si="1"/>
        <v>895494600</v>
      </c>
      <c r="F14" s="16">
        <f t="shared" si="2"/>
        <v>89549.46</v>
      </c>
    </row>
    <row r="15" spans="1:6" x14ac:dyDescent="0.25">
      <c r="A15" s="1" t="s">
        <v>19</v>
      </c>
      <c r="B15" s="1">
        <v>90</v>
      </c>
      <c r="C15" s="1">
        <v>14524</v>
      </c>
      <c r="D15" s="2">
        <f t="shared" si="0"/>
        <v>0.72861280129147676</v>
      </c>
      <c r="E15" s="16">
        <f t="shared" si="1"/>
        <v>13071600</v>
      </c>
      <c r="F15" s="16">
        <f t="shared" si="2"/>
        <v>1307.1600000000001</v>
      </c>
    </row>
    <row r="16" spans="1:6" x14ac:dyDescent="0.25">
      <c r="A16" s="1" t="s">
        <v>20</v>
      </c>
      <c r="B16" s="1">
        <v>95</v>
      </c>
      <c r="C16" s="1">
        <v>18969</v>
      </c>
      <c r="D16" s="2">
        <f t="shared" si="0"/>
        <v>0.95160122746474951</v>
      </c>
      <c r="E16" s="16">
        <f t="shared" si="1"/>
        <v>17072100</v>
      </c>
      <c r="F16" s="16">
        <f t="shared" si="2"/>
        <v>1707.21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EA36B-B949-487F-8B90-B4086BFD7EBE}">
  <dimension ref="A1:F16"/>
  <sheetViews>
    <sheetView tabSelected="1" workbookViewId="0">
      <selection activeCell="G21" sqref="G21"/>
    </sheetView>
  </sheetViews>
  <sheetFormatPr defaultRowHeight="15" x14ac:dyDescent="0.25"/>
  <cols>
    <col min="1" max="1" width="30" bestFit="1" customWidth="1"/>
    <col min="2" max="2" width="18.5703125" bestFit="1" customWidth="1"/>
    <col min="3" max="3" width="7" bestFit="1" customWidth="1"/>
    <col min="4" max="4" width="7.85546875" bestFit="1" customWidth="1"/>
    <col min="5" max="5" width="10" bestFit="1" customWidth="1"/>
    <col min="6" max="6" width="14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/>
      <c r="B2" s="1"/>
      <c r="C2" s="1"/>
      <c r="D2" s="2"/>
      <c r="E2" s="16"/>
      <c r="F2" s="16"/>
    </row>
    <row r="3" spans="1:6" x14ac:dyDescent="0.25">
      <c r="A3" s="1"/>
      <c r="B3" s="1"/>
      <c r="C3" s="1"/>
      <c r="D3" s="2"/>
      <c r="E3" s="16"/>
      <c r="F3" s="16"/>
    </row>
    <row r="4" spans="1:6" x14ac:dyDescent="0.25">
      <c r="A4" s="1"/>
      <c r="B4" s="1"/>
      <c r="C4" s="1"/>
      <c r="D4" s="2"/>
      <c r="E4" s="16"/>
      <c r="F4" s="16"/>
    </row>
    <row r="5" spans="1:6" x14ac:dyDescent="0.25">
      <c r="A5" s="1"/>
      <c r="B5" s="1"/>
      <c r="C5" s="1"/>
      <c r="D5" s="2"/>
      <c r="E5" s="16"/>
      <c r="F5" s="16"/>
    </row>
    <row r="6" spans="1:6" x14ac:dyDescent="0.25">
      <c r="A6" s="1"/>
      <c r="B6" s="1"/>
      <c r="C6" s="1"/>
      <c r="D6" s="2"/>
      <c r="E6" s="16"/>
      <c r="F6" s="16"/>
    </row>
    <row r="7" spans="1:6" x14ac:dyDescent="0.25">
      <c r="A7" s="1"/>
      <c r="B7" s="1"/>
      <c r="C7" s="1"/>
      <c r="D7" s="2"/>
      <c r="E7" s="16"/>
      <c r="F7" s="16"/>
    </row>
    <row r="8" spans="1:6" x14ac:dyDescent="0.25">
      <c r="A8" s="1"/>
      <c r="B8" s="1"/>
      <c r="C8" s="1"/>
      <c r="D8" s="2"/>
      <c r="E8" s="16"/>
      <c r="F8" s="16"/>
    </row>
    <row r="9" spans="1:6" x14ac:dyDescent="0.25">
      <c r="A9" s="1"/>
      <c r="B9" s="1"/>
      <c r="C9" s="1"/>
      <c r="D9" s="2"/>
      <c r="E9" s="16"/>
      <c r="F9" s="16"/>
    </row>
    <row r="10" spans="1:6" x14ac:dyDescent="0.25">
      <c r="A10" s="1"/>
      <c r="B10" s="1"/>
      <c r="C10" s="1"/>
      <c r="D10" s="2"/>
      <c r="E10" s="16"/>
      <c r="F10" s="16"/>
    </row>
    <row r="11" spans="1:6" x14ac:dyDescent="0.25">
      <c r="A11" s="1"/>
      <c r="B11" s="1"/>
      <c r="C11" s="1"/>
      <c r="D11" s="2"/>
      <c r="E11" s="16"/>
      <c r="F11" s="16"/>
    </row>
    <row r="12" spans="1:6" x14ac:dyDescent="0.25">
      <c r="A12" s="1"/>
      <c r="B12" s="1"/>
      <c r="C12" s="1"/>
      <c r="D12" s="2"/>
      <c r="E12" s="16"/>
      <c r="F12" s="16"/>
    </row>
    <row r="13" spans="1:6" x14ac:dyDescent="0.25">
      <c r="A13" s="1"/>
      <c r="B13" s="1"/>
      <c r="C13" s="1"/>
      <c r="D13" s="2"/>
      <c r="E13" s="16"/>
      <c r="F13" s="16"/>
    </row>
    <row r="14" spans="1:6" x14ac:dyDescent="0.25">
      <c r="A14" s="1"/>
      <c r="B14" s="1"/>
      <c r="C14" s="1"/>
      <c r="D14" s="2"/>
      <c r="E14" s="16"/>
      <c r="F14" s="16"/>
    </row>
    <row r="15" spans="1:6" x14ac:dyDescent="0.25">
      <c r="A15" s="1"/>
      <c r="B15" s="1"/>
      <c r="C15" s="1"/>
      <c r="D15" s="2"/>
      <c r="E15" s="16"/>
      <c r="F15" s="16"/>
    </row>
    <row r="16" spans="1:6" x14ac:dyDescent="0.25">
      <c r="A16" s="1"/>
      <c r="B16" s="1"/>
      <c r="C16" s="1"/>
      <c r="D16" s="2"/>
      <c r="E16" s="16"/>
      <c r="F16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7F6EF-519D-415E-84BA-1F4F1422C26A}">
  <dimension ref="A1:F16"/>
  <sheetViews>
    <sheetView workbookViewId="0">
      <selection sqref="A1:F16"/>
    </sheetView>
  </sheetViews>
  <sheetFormatPr defaultRowHeight="15" x14ac:dyDescent="0.25"/>
  <cols>
    <col min="1" max="1" width="30" bestFit="1" customWidth="1"/>
    <col min="2" max="2" width="11.28515625" bestFit="1" customWidth="1"/>
    <col min="3" max="3" width="7" bestFit="1" customWidth="1"/>
    <col min="4" max="4" width="11" bestFit="1" customWidth="1"/>
    <col min="5" max="5" width="10" bestFit="1" customWidth="1"/>
    <col min="6" max="6" width="9.7109375" bestFit="1" customWidth="1"/>
  </cols>
  <sheetData>
    <row r="1" spans="1:6" x14ac:dyDescent="0.25">
      <c r="A1" s="16" t="s">
        <v>21</v>
      </c>
      <c r="B1" s="16" t="s">
        <v>22</v>
      </c>
      <c r="C1" s="16" t="s">
        <v>2</v>
      </c>
      <c r="D1" s="16" t="s">
        <v>23</v>
      </c>
      <c r="E1" s="16" t="s">
        <v>24</v>
      </c>
      <c r="F1" s="16" t="s">
        <v>25</v>
      </c>
    </row>
    <row r="2" spans="1:6" x14ac:dyDescent="0.25">
      <c r="A2" s="16" t="s">
        <v>6</v>
      </c>
      <c r="B2" s="16">
        <v>11</v>
      </c>
      <c r="C2" s="16">
        <v>1764</v>
      </c>
      <c r="D2" s="17">
        <f>(C2/SUM($C$2:$C$16))*100</f>
        <v>8.8493044717582278E-2</v>
      </c>
      <c r="E2" s="16">
        <f>900*C2</f>
        <v>1587600</v>
      </c>
      <c r="F2" s="2">
        <f>E2/10000</f>
        <v>158.76</v>
      </c>
    </row>
    <row r="3" spans="1:6" x14ac:dyDescent="0.25">
      <c r="A3" s="16" t="s">
        <v>7</v>
      </c>
      <c r="B3" s="16">
        <v>21</v>
      </c>
      <c r="C3" s="16">
        <v>58434</v>
      </c>
      <c r="D3" s="17">
        <f t="shared" ref="D3:D16" si="0">(C3/SUM($C$2:$C$16))*100</f>
        <v>2.9314073554575977</v>
      </c>
      <c r="E3" s="16">
        <f t="shared" ref="E3:E16" si="1">900*C3</f>
        <v>52590600</v>
      </c>
      <c r="F3" s="2">
        <f t="shared" ref="F3:F16" si="2">E3/10000</f>
        <v>5259.06</v>
      </c>
    </row>
    <row r="4" spans="1:6" x14ac:dyDescent="0.25">
      <c r="A4" s="16" t="s">
        <v>8</v>
      </c>
      <c r="B4" s="16">
        <v>22</v>
      </c>
      <c r="C4" s="16">
        <v>60335</v>
      </c>
      <c r="D4" s="17">
        <f t="shared" si="0"/>
        <v>3.0267731593170786</v>
      </c>
      <c r="E4" s="16">
        <f t="shared" si="1"/>
        <v>54301500</v>
      </c>
      <c r="F4" s="2">
        <f t="shared" si="2"/>
        <v>5430.15</v>
      </c>
    </row>
    <row r="5" spans="1:6" x14ac:dyDescent="0.25">
      <c r="A5" s="16" t="s">
        <v>9</v>
      </c>
      <c r="B5" s="16">
        <v>23</v>
      </c>
      <c r="C5" s="16">
        <v>28162</v>
      </c>
      <c r="D5" s="17">
        <f t="shared" si="0"/>
        <v>1.4127784157236689</v>
      </c>
      <c r="E5" s="16">
        <f t="shared" si="1"/>
        <v>25345800</v>
      </c>
      <c r="F5" s="2">
        <f t="shared" si="2"/>
        <v>2534.58</v>
      </c>
    </row>
    <row r="6" spans="1:6" x14ac:dyDescent="0.25">
      <c r="A6" s="16" t="s">
        <v>10</v>
      </c>
      <c r="B6" s="16">
        <v>24</v>
      </c>
      <c r="C6" s="16">
        <v>6314</v>
      </c>
      <c r="D6" s="17">
        <f t="shared" si="0"/>
        <v>0.31674891402880639</v>
      </c>
      <c r="E6" s="16">
        <f t="shared" si="1"/>
        <v>5682600</v>
      </c>
      <c r="F6" s="2">
        <f t="shared" si="2"/>
        <v>568.26</v>
      </c>
    </row>
    <row r="7" spans="1:6" x14ac:dyDescent="0.25">
      <c r="A7" s="16" t="s">
        <v>11</v>
      </c>
      <c r="B7" s="16">
        <v>31</v>
      </c>
      <c r="C7" s="16">
        <v>1297</v>
      </c>
      <c r="D7" s="17">
        <f t="shared" si="0"/>
        <v>6.506546428497971E-2</v>
      </c>
      <c r="E7" s="16">
        <f t="shared" si="1"/>
        <v>1167300</v>
      </c>
      <c r="F7" s="2">
        <f t="shared" si="2"/>
        <v>116.73</v>
      </c>
    </row>
    <row r="8" spans="1:6" x14ac:dyDescent="0.25">
      <c r="A8" s="16" t="s">
        <v>12</v>
      </c>
      <c r="B8" s="16">
        <v>41</v>
      </c>
      <c r="C8" s="16">
        <v>528</v>
      </c>
      <c r="D8" s="17">
        <f t="shared" si="0"/>
        <v>2.6487714065126667E-2</v>
      </c>
      <c r="E8" s="16">
        <f t="shared" si="1"/>
        <v>475200</v>
      </c>
      <c r="F8" s="2">
        <f t="shared" si="2"/>
        <v>47.52</v>
      </c>
    </row>
    <row r="9" spans="1:6" x14ac:dyDescent="0.25">
      <c r="A9" s="16" t="s">
        <v>13</v>
      </c>
      <c r="B9" s="16">
        <v>42</v>
      </c>
      <c r="C9" s="16">
        <v>369096</v>
      </c>
      <c r="D9" s="17">
        <f t="shared" si="0"/>
        <v>18.516116118526501</v>
      </c>
      <c r="E9" s="16">
        <f t="shared" si="1"/>
        <v>332186400</v>
      </c>
      <c r="F9" s="2">
        <f t="shared" si="2"/>
        <v>33218.639999999999</v>
      </c>
    </row>
    <row r="10" spans="1:6" x14ac:dyDescent="0.25">
      <c r="A10" s="16" t="s">
        <v>14</v>
      </c>
      <c r="B10" s="16">
        <v>43</v>
      </c>
      <c r="C10" s="16">
        <v>1116</v>
      </c>
      <c r="D10" s="17">
        <f t="shared" si="0"/>
        <v>5.598539563765409E-2</v>
      </c>
      <c r="E10" s="16">
        <f t="shared" si="1"/>
        <v>1004400</v>
      </c>
      <c r="F10" s="2">
        <f t="shared" si="2"/>
        <v>100.44</v>
      </c>
    </row>
    <row r="11" spans="1:6" x14ac:dyDescent="0.25">
      <c r="A11" s="16" t="s">
        <v>15</v>
      </c>
      <c r="B11" s="16">
        <v>52</v>
      </c>
      <c r="C11" s="16">
        <v>257209</v>
      </c>
      <c r="D11" s="17">
        <f t="shared" si="0"/>
        <v>12.90317887685069</v>
      </c>
      <c r="E11" s="16">
        <f t="shared" si="1"/>
        <v>231488100</v>
      </c>
      <c r="F11" s="2">
        <f t="shared" si="2"/>
        <v>23148.81</v>
      </c>
    </row>
    <row r="12" spans="1:6" x14ac:dyDescent="0.25">
      <c r="A12" s="16" t="s">
        <v>16</v>
      </c>
      <c r="B12" s="16">
        <v>71</v>
      </c>
      <c r="C12" s="16">
        <v>135984</v>
      </c>
      <c r="D12" s="17">
        <f t="shared" si="0"/>
        <v>6.8217903587730779</v>
      </c>
      <c r="E12" s="16">
        <f t="shared" si="1"/>
        <v>122385600</v>
      </c>
      <c r="F12" s="2">
        <f t="shared" si="2"/>
        <v>12238.56</v>
      </c>
    </row>
    <row r="13" spans="1:6" x14ac:dyDescent="0.25">
      <c r="A13" s="16" t="s">
        <v>17</v>
      </c>
      <c r="B13" s="16">
        <v>81</v>
      </c>
      <c r="C13" s="16">
        <v>45108</v>
      </c>
      <c r="D13" s="17">
        <f t="shared" si="0"/>
        <v>2.2628935720638896</v>
      </c>
      <c r="E13" s="16">
        <f t="shared" si="1"/>
        <v>40597200</v>
      </c>
      <c r="F13" s="2">
        <f t="shared" si="2"/>
        <v>4059.72</v>
      </c>
    </row>
    <row r="14" spans="1:6" x14ac:dyDescent="0.25">
      <c r="A14" s="16" t="s">
        <v>18</v>
      </c>
      <c r="B14" s="16">
        <v>82</v>
      </c>
      <c r="C14" s="16">
        <v>994494</v>
      </c>
      <c r="D14" s="17">
        <f t="shared" si="0"/>
        <v>49.88991043841682</v>
      </c>
      <c r="E14" s="16">
        <f t="shared" si="1"/>
        <v>895044600</v>
      </c>
      <c r="F14" s="2">
        <f t="shared" si="2"/>
        <v>89504.46</v>
      </c>
    </row>
    <row r="15" spans="1:6" x14ac:dyDescent="0.25">
      <c r="A15" s="16" t="s">
        <v>19</v>
      </c>
      <c r="B15" s="16">
        <v>90</v>
      </c>
      <c r="C15" s="16">
        <v>14885</v>
      </c>
      <c r="D15" s="17">
        <f t="shared" si="0"/>
        <v>0.7467227724610046</v>
      </c>
      <c r="E15" s="16">
        <f t="shared" si="1"/>
        <v>13396500</v>
      </c>
      <c r="F15" s="2">
        <f t="shared" si="2"/>
        <v>1339.65</v>
      </c>
    </row>
    <row r="16" spans="1:6" x14ac:dyDescent="0.25">
      <c r="A16" s="16" t="s">
        <v>20</v>
      </c>
      <c r="B16" s="16">
        <v>95</v>
      </c>
      <c r="C16" s="16">
        <v>18651</v>
      </c>
      <c r="D16" s="17">
        <f t="shared" si="0"/>
        <v>0.93564839967552549</v>
      </c>
      <c r="E16" s="16">
        <f t="shared" si="1"/>
        <v>16785900</v>
      </c>
      <c r="F16" s="2">
        <f t="shared" si="2"/>
        <v>1678.59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107CA-2CDA-4110-A120-38211591CE51}">
  <dimension ref="B2:R18"/>
  <sheetViews>
    <sheetView workbookViewId="0">
      <selection activeCell="Q14" sqref="Q14"/>
    </sheetView>
  </sheetViews>
  <sheetFormatPr defaultRowHeight="15" x14ac:dyDescent="0.25"/>
  <cols>
    <col min="1" max="1" width="9.140625" style="1"/>
    <col min="2" max="2" width="27.85546875" style="1" bestFit="1" customWidth="1"/>
    <col min="3" max="3" width="11.85546875" style="1" bestFit="1" customWidth="1"/>
    <col min="4" max="4" width="9.140625" style="1" bestFit="1" customWidth="1"/>
    <col min="5" max="5" width="9.42578125" style="1" bestFit="1" customWidth="1"/>
    <col min="6" max="6" width="9.140625" style="1" bestFit="1" customWidth="1"/>
    <col min="7" max="7" width="11" style="1" bestFit="1" customWidth="1"/>
    <col min="8" max="8" width="9.7109375" style="1" bestFit="1" customWidth="1"/>
    <col min="9" max="11" width="9.140625" style="1"/>
    <col min="12" max="12" width="10.85546875" style="1" bestFit="1" customWidth="1"/>
    <col min="13" max="13" width="15.42578125" style="1" bestFit="1" customWidth="1"/>
    <col min="14" max="15" width="9.140625" style="1"/>
    <col min="16" max="16" width="11.7109375" style="1" bestFit="1" customWidth="1"/>
    <col min="17" max="17" width="9.42578125" style="1" bestFit="1" customWidth="1"/>
    <col min="18" max="18" width="11.7109375" style="1" bestFit="1" customWidth="1"/>
    <col min="19" max="16384" width="9.140625" style="1"/>
  </cols>
  <sheetData>
    <row r="2" spans="2:18" x14ac:dyDescent="0.25">
      <c r="B2" s="10"/>
      <c r="C2" s="18">
        <v>2001</v>
      </c>
      <c r="D2" s="18"/>
      <c r="E2" s="18">
        <v>2021</v>
      </c>
      <c r="F2" s="18"/>
      <c r="G2" s="18" t="s">
        <v>26</v>
      </c>
      <c r="H2" s="18"/>
    </row>
    <row r="3" spans="2:18" x14ac:dyDescent="0.25">
      <c r="B3" s="11" t="s">
        <v>0</v>
      </c>
      <c r="C3" s="11" t="s">
        <v>23</v>
      </c>
      <c r="D3" s="11" t="s">
        <v>25</v>
      </c>
      <c r="E3" s="11" t="s">
        <v>23</v>
      </c>
      <c r="F3" s="11" t="s">
        <v>25</v>
      </c>
      <c r="G3" s="11" t="s">
        <v>23</v>
      </c>
      <c r="H3" s="11" t="s">
        <v>25</v>
      </c>
    </row>
    <row r="4" spans="2:18" x14ac:dyDescent="0.25">
      <c r="B4" s="4" t="s">
        <v>6</v>
      </c>
      <c r="C4" s="14">
        <v>8.9446201094925848E-2</v>
      </c>
      <c r="D4" s="4">
        <v>160.47</v>
      </c>
      <c r="E4" s="14">
        <v>8.8493044717582278E-2</v>
      </c>
      <c r="F4" s="4">
        <v>158.76</v>
      </c>
      <c r="G4" s="5">
        <f>E4-C4</f>
        <v>-9.5315637734356973E-4</v>
      </c>
      <c r="H4" s="6">
        <f>F4-D4</f>
        <v>-1.710000000000008</v>
      </c>
    </row>
    <row r="5" spans="2:18" x14ac:dyDescent="0.25">
      <c r="B5" s="4" t="s">
        <v>7</v>
      </c>
      <c r="C5" s="14">
        <v>3.0040980707613261</v>
      </c>
      <c r="D5" s="4">
        <v>5389.47</v>
      </c>
      <c r="E5" s="14">
        <v>2.9314073554575977</v>
      </c>
      <c r="F5" s="4">
        <v>5259.06</v>
      </c>
      <c r="G5" s="5">
        <f>E5-C5</f>
        <v>-7.2690715303728393E-2</v>
      </c>
      <c r="H5" s="6">
        <f>F5-D5</f>
        <v>-130.40999999999985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6</v>
      </c>
    </row>
    <row r="6" spans="2:18" x14ac:dyDescent="0.25">
      <c r="B6" s="4" t="s">
        <v>8</v>
      </c>
      <c r="C6" s="14">
        <v>2.8433658058661258</v>
      </c>
      <c r="D6" s="4">
        <v>5101.1099999999997</v>
      </c>
      <c r="E6" s="14">
        <v>3.0267731593170786</v>
      </c>
      <c r="F6" s="4">
        <v>5430.15</v>
      </c>
      <c r="G6" s="7">
        <f t="shared" ref="G6:G18" si="0">E6-C6</f>
        <v>0.18340735345095283</v>
      </c>
      <c r="H6" s="8">
        <f t="shared" ref="H6:H18" si="1">F6-D6</f>
        <v>329.03999999999996</v>
      </c>
      <c r="K6" s="1">
        <v>2001</v>
      </c>
      <c r="L6" s="2">
        <f>D16+D15</f>
        <v>93460.680000000008</v>
      </c>
      <c r="M6" s="1">
        <f>SUM(D5:D8)</f>
        <v>12543.84</v>
      </c>
      <c r="N6" s="1">
        <f>D9</f>
        <v>172.89</v>
      </c>
      <c r="O6" s="1">
        <f>SUM(D10:D12)</f>
        <v>35675.01</v>
      </c>
      <c r="P6" s="1">
        <f>D13</f>
        <v>22664.34</v>
      </c>
      <c r="Q6" s="1">
        <f>SUM(D17:D18)</f>
        <v>3014.37</v>
      </c>
      <c r="R6" s="1">
        <f>D4</f>
        <v>160.47</v>
      </c>
    </row>
    <row r="7" spans="2:18" x14ac:dyDescent="0.25">
      <c r="B7" s="4" t="s">
        <v>9</v>
      </c>
      <c r="C7" s="14">
        <v>0.94783876808049849</v>
      </c>
      <c r="D7" s="4">
        <v>1700.46</v>
      </c>
      <c r="E7" s="14">
        <v>1.4127784157236689</v>
      </c>
      <c r="F7" s="4">
        <v>2534.58</v>
      </c>
      <c r="G7" s="7">
        <f t="shared" si="0"/>
        <v>0.46493964764317042</v>
      </c>
      <c r="H7" s="8">
        <f t="shared" si="1"/>
        <v>834.11999999999989</v>
      </c>
      <c r="K7" s="1">
        <v>2021</v>
      </c>
      <c r="L7" s="1">
        <f>F15+F16</f>
        <v>93564.180000000008</v>
      </c>
      <c r="M7" s="1">
        <f>SUM(F5:F8)</f>
        <v>13792.05</v>
      </c>
      <c r="N7" s="1">
        <f>F9</f>
        <v>116.73</v>
      </c>
      <c r="O7" s="1">
        <f>SUM(F10:F12)</f>
        <v>33366.6</v>
      </c>
      <c r="P7" s="1">
        <f>F13</f>
        <v>23148.81</v>
      </c>
      <c r="Q7" s="1">
        <f>SUM(F17:F18)</f>
        <v>3018.24</v>
      </c>
      <c r="R7" s="1">
        <f>F4</f>
        <v>158.76</v>
      </c>
    </row>
    <row r="8" spans="2:18" x14ac:dyDescent="0.25">
      <c r="B8" s="4" t="s">
        <v>10</v>
      </c>
      <c r="C8" s="14">
        <v>0.19665121048351614</v>
      </c>
      <c r="D8" s="4">
        <v>352.8</v>
      </c>
      <c r="E8" s="14">
        <v>0.31674891402880639</v>
      </c>
      <c r="F8" s="4">
        <v>568.26</v>
      </c>
      <c r="G8" s="7">
        <f t="shared" si="0"/>
        <v>0.12009770354529026</v>
      </c>
      <c r="H8" s="8">
        <f t="shared" si="1"/>
        <v>215.45999999999998</v>
      </c>
      <c r="K8" s="1" t="s">
        <v>26</v>
      </c>
      <c r="L8" s="2">
        <f>L7-L6</f>
        <v>103.5</v>
      </c>
      <c r="M8" s="2">
        <f t="shared" ref="M8:R8" si="2">M7-M6</f>
        <v>1248.2099999999991</v>
      </c>
      <c r="N8" s="2">
        <f t="shared" si="2"/>
        <v>-56.159999999999982</v>
      </c>
      <c r="O8" s="2">
        <f t="shared" si="2"/>
        <v>-2308.4100000000035</v>
      </c>
      <c r="P8" s="2">
        <f t="shared" si="2"/>
        <v>484.47000000000116</v>
      </c>
      <c r="Q8" s="2">
        <f t="shared" si="2"/>
        <v>3.8699999999998909</v>
      </c>
      <c r="R8" s="2">
        <f t="shared" si="2"/>
        <v>-1.710000000000008</v>
      </c>
    </row>
    <row r="9" spans="2:18" x14ac:dyDescent="0.25">
      <c r="B9" s="4" t="s">
        <v>11</v>
      </c>
      <c r="C9" s="14">
        <v>9.6369126361947582E-2</v>
      </c>
      <c r="D9" s="4">
        <v>172.89</v>
      </c>
      <c r="E9" s="14">
        <v>6.506546428497971E-2</v>
      </c>
      <c r="F9" s="4">
        <v>116.73</v>
      </c>
      <c r="G9" s="5">
        <f t="shared" si="0"/>
        <v>-3.1303662076967873E-2</v>
      </c>
      <c r="H9" s="6">
        <f>F9-D9</f>
        <v>-56.159999999999982</v>
      </c>
    </row>
    <row r="10" spans="2:18" x14ac:dyDescent="0.25">
      <c r="B10" s="4" t="s">
        <v>12</v>
      </c>
      <c r="C10" s="14">
        <v>2.8594691320307196E-3</v>
      </c>
      <c r="D10" s="4">
        <v>5.13</v>
      </c>
      <c r="E10" s="14">
        <v>2.6487714065126667E-2</v>
      </c>
      <c r="F10" s="4">
        <v>47.52</v>
      </c>
      <c r="G10" s="7">
        <f t="shared" si="0"/>
        <v>2.3628244933095947E-2</v>
      </c>
      <c r="H10" s="8">
        <f t="shared" si="1"/>
        <v>42.39</v>
      </c>
    </row>
    <row r="11" spans="2:18" x14ac:dyDescent="0.25">
      <c r="B11" s="4" t="s">
        <v>13</v>
      </c>
      <c r="C11" s="14">
        <v>19.877975917249973</v>
      </c>
      <c r="D11" s="4">
        <v>35661.870000000003</v>
      </c>
      <c r="E11" s="14">
        <v>18.516116118526501</v>
      </c>
      <c r="F11" s="4">
        <v>33218.639999999999</v>
      </c>
      <c r="G11" s="5">
        <f t="shared" si="0"/>
        <v>-1.3618597987234722</v>
      </c>
      <c r="H11" s="6">
        <f t="shared" si="1"/>
        <v>-2443.2300000000032</v>
      </c>
    </row>
    <row r="12" spans="2:18" x14ac:dyDescent="0.25">
      <c r="B12" s="4" t="s">
        <v>14</v>
      </c>
      <c r="C12" s="14">
        <v>4.4647851359777904E-3</v>
      </c>
      <c r="D12" s="4">
        <v>8.01</v>
      </c>
      <c r="E12" s="14">
        <v>5.598539563765409E-2</v>
      </c>
      <c r="F12" s="4">
        <v>100.44</v>
      </c>
      <c r="G12" s="7">
        <f t="shared" si="0"/>
        <v>5.1520610501676299E-2</v>
      </c>
      <c r="H12" s="8">
        <f t="shared" si="1"/>
        <v>92.429999999999993</v>
      </c>
    </row>
    <row r="13" spans="2:18" x14ac:dyDescent="0.25">
      <c r="B13" s="4" t="s">
        <v>15</v>
      </c>
      <c r="C13" s="14">
        <v>12.633134625311721</v>
      </c>
      <c r="D13" s="4">
        <v>22664.34</v>
      </c>
      <c r="E13" s="14">
        <v>12.90317887685069</v>
      </c>
      <c r="F13" s="4">
        <v>23148.81</v>
      </c>
      <c r="G13" s="7">
        <f t="shared" si="0"/>
        <v>0.2700442515389696</v>
      </c>
      <c r="H13" s="8">
        <f t="shared" si="1"/>
        <v>484.47000000000116</v>
      </c>
    </row>
    <row r="14" spans="2:18" x14ac:dyDescent="0.25">
      <c r="B14" s="4" t="s">
        <v>16</v>
      </c>
      <c r="C14" s="14">
        <v>6.5284690251768733</v>
      </c>
      <c r="D14" s="4">
        <v>11712.33</v>
      </c>
      <c r="E14" s="14">
        <v>6.8217903587730779</v>
      </c>
      <c r="F14" s="4">
        <v>12238.56</v>
      </c>
      <c r="G14" s="7">
        <f t="shared" si="0"/>
        <v>0.2933213335962046</v>
      </c>
      <c r="H14" s="8">
        <f t="shared" si="1"/>
        <v>526.22999999999956</v>
      </c>
    </row>
    <row r="15" spans="2:18" x14ac:dyDescent="0.25">
      <c r="B15" s="4" t="s">
        <v>17</v>
      </c>
      <c r="C15" s="14">
        <v>2.1801194656103688</v>
      </c>
      <c r="D15" s="4">
        <v>3911.22</v>
      </c>
      <c r="E15" s="14">
        <v>2.2628935720638896</v>
      </c>
      <c r="F15" s="4">
        <v>4059.72</v>
      </c>
      <c r="G15" s="7">
        <f t="shared" si="0"/>
        <v>8.277410645352079E-2</v>
      </c>
      <c r="H15" s="8">
        <f t="shared" si="1"/>
        <v>148.5</v>
      </c>
    </row>
    <row r="16" spans="2:18" x14ac:dyDescent="0.25">
      <c r="B16" s="4" t="s">
        <v>18</v>
      </c>
      <c r="C16" s="14">
        <v>49.91499350097849</v>
      </c>
      <c r="D16" s="4">
        <v>89549.46</v>
      </c>
      <c r="E16" s="14">
        <v>49.88991043841682</v>
      </c>
      <c r="F16" s="4">
        <v>89504.46</v>
      </c>
      <c r="G16" s="5">
        <f t="shared" si="0"/>
        <v>-2.5083062561670033E-2</v>
      </c>
      <c r="H16" s="5">
        <f t="shared" si="1"/>
        <v>-45</v>
      </c>
      <c r="J16" s="3"/>
    </row>
    <row r="17" spans="2:8" x14ac:dyDescent="0.25">
      <c r="B17" s="4" t="s">
        <v>19</v>
      </c>
      <c r="C17" s="14">
        <v>0.72861280129147676</v>
      </c>
      <c r="D17" s="4">
        <v>1307.1600000000001</v>
      </c>
      <c r="E17" s="14">
        <v>0.7467227724610046</v>
      </c>
      <c r="F17" s="4">
        <v>1339.65</v>
      </c>
      <c r="G17" s="7">
        <f t="shared" si="0"/>
        <v>1.8109971169527839E-2</v>
      </c>
      <c r="H17" s="8">
        <f t="shared" si="1"/>
        <v>32.490000000000009</v>
      </c>
    </row>
    <row r="18" spans="2:8" x14ac:dyDescent="0.25">
      <c r="B18" s="9" t="s">
        <v>20</v>
      </c>
      <c r="C18" s="15">
        <v>0.95160122746474951</v>
      </c>
      <c r="D18" s="9">
        <v>1707.21</v>
      </c>
      <c r="E18" s="15">
        <v>0.93564839967552549</v>
      </c>
      <c r="F18" s="9">
        <v>1678.59</v>
      </c>
      <c r="G18" s="12">
        <f t="shared" si="0"/>
        <v>-1.5952827789224022E-2</v>
      </c>
      <c r="H18" s="13">
        <f t="shared" si="1"/>
        <v>-28.620000000000118</v>
      </c>
    </row>
  </sheetData>
  <mergeCells count="3">
    <mergeCell ref="C2:D2"/>
    <mergeCell ref="E2:F2"/>
    <mergeCell ref="G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2001</vt:lpstr>
      <vt:lpstr>Sheet1</vt:lpstr>
      <vt:lpstr>2021</vt:lpstr>
      <vt:lpstr>Comparison_Table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2024-07-08T19:32:25Z</dcterms:created>
  <dcterms:modified xsi:type="dcterms:W3CDTF">2024-09-12T13:41:45Z</dcterms:modified>
</cp:coreProperties>
</file>