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oh_yoontaek_epa_gov/Documents/Profile/Yoontaek Oh/U.S. EPA_Pegasus/Research_Projects/NSF_Mask/MS2 Data/"/>
    </mc:Choice>
  </mc:AlternateContent>
  <xr:revisionPtr revIDLastSave="342" documentId="8_{5A67A7AA-08A0-421E-A1C5-62C97B61DFF2}" xr6:coauthVersionLast="47" xr6:coauthVersionMax="47" xr10:uidLastSave="{F82029CD-B56C-4711-82C3-260607DE0FB5}"/>
  <bookViews>
    <workbookView xWindow="-19320" yWindow="-30" windowWidth="19440" windowHeight="15000" xr2:uid="{F48349BE-B9C6-4AFE-8C18-013072154B6E}"/>
  </bookViews>
  <sheets>
    <sheet name="Summary-2" sheetId="12" r:id="rId1"/>
    <sheet name="20220714" sheetId="10" r:id="rId2"/>
    <sheet name="20220713" sheetId="9" r:id="rId3"/>
    <sheet name="Summary" sheetId="6" r:id="rId4"/>
    <sheet name="20220608" sheetId="8" r:id="rId5"/>
    <sheet name="20220512" sheetId="7" r:id="rId6"/>
    <sheet name="20220511" sheetId="5" r:id="rId7"/>
    <sheet name="20220510" sheetId="3" r:id="rId8"/>
    <sheet name="20220505" sheetId="2" r:id="rId9"/>
    <sheet name="20220421" sheetId="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2" l="1"/>
  <c r="D22" i="12"/>
  <c r="E21" i="12"/>
  <c r="D21" i="12"/>
  <c r="E20" i="12"/>
  <c r="D20" i="12"/>
  <c r="D4" i="12"/>
  <c r="E4" i="12"/>
  <c r="D5" i="12"/>
  <c r="E5" i="12"/>
  <c r="D6" i="12"/>
  <c r="E6" i="12"/>
  <c r="E3" i="12"/>
  <c r="D3" i="12"/>
  <c r="J4" i="10"/>
  <c r="E23" i="10"/>
  <c r="F23" i="10" s="1"/>
  <c r="E22" i="10"/>
  <c r="F22" i="10" s="1"/>
  <c r="E21" i="10"/>
  <c r="F21" i="10" s="1"/>
  <c r="E20" i="10"/>
  <c r="F20" i="10" s="1"/>
  <c r="J6" i="10" s="1"/>
  <c r="E19" i="10"/>
  <c r="F19" i="10" s="1"/>
  <c r="E18" i="10"/>
  <c r="F18" i="10" s="1"/>
  <c r="E17" i="10"/>
  <c r="F17" i="10" s="1"/>
  <c r="E16" i="10"/>
  <c r="F16" i="10" s="1"/>
  <c r="J5" i="10" s="1"/>
  <c r="E15" i="10"/>
  <c r="F15" i="10" s="1"/>
  <c r="E14" i="10"/>
  <c r="F14" i="10" s="1"/>
  <c r="E13" i="10"/>
  <c r="F13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E5" i="10"/>
  <c r="F5" i="10" s="1"/>
  <c r="J3" i="10" s="1"/>
  <c r="E4" i="10"/>
  <c r="F4" i="10" s="1"/>
  <c r="E3" i="10"/>
  <c r="F3" i="10" s="1"/>
  <c r="J6" i="9"/>
  <c r="J5" i="9"/>
  <c r="J4" i="9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J4" i="8"/>
  <c r="E4" i="9"/>
  <c r="F4" i="9" s="1"/>
  <c r="E5" i="9"/>
  <c r="F5" i="9" s="1"/>
  <c r="J3" i="9" s="1"/>
  <c r="E6" i="9"/>
  <c r="F6" i="9" s="1"/>
  <c r="E7" i="9"/>
  <c r="F7" i="9" s="1"/>
  <c r="K6" i="10" l="1"/>
  <c r="K5" i="10"/>
  <c r="K4" i="10"/>
  <c r="E3" i="9"/>
  <c r="F3" i="9" s="1"/>
  <c r="F4" i="6"/>
  <c r="G4" i="6"/>
  <c r="F5" i="6"/>
  <c r="G5" i="6"/>
  <c r="F6" i="6"/>
  <c r="G6" i="6"/>
  <c r="G3" i="6"/>
  <c r="F3" i="6"/>
  <c r="F21" i="6"/>
  <c r="G21" i="6"/>
  <c r="F22" i="6"/>
  <c r="G22" i="6"/>
  <c r="G20" i="6"/>
  <c r="F20" i="6"/>
  <c r="K6" i="9" l="1"/>
  <c r="K5" i="9"/>
  <c r="K4" i="9"/>
  <c r="J3" i="8"/>
  <c r="E17" i="8"/>
  <c r="F17" i="8" s="1"/>
  <c r="J5" i="8"/>
  <c r="E18" i="8"/>
  <c r="F18" i="8" s="1"/>
  <c r="E13" i="8" l="1"/>
  <c r="F13" i="8" s="1"/>
  <c r="E9" i="8"/>
  <c r="F9" i="8" s="1"/>
  <c r="E16" i="8"/>
  <c r="F16" i="8" s="1"/>
  <c r="J6" i="8" s="1"/>
  <c r="E15" i="8"/>
  <c r="F15" i="8" s="1"/>
  <c r="E14" i="8"/>
  <c r="F14" i="8" s="1"/>
  <c r="E12" i="8"/>
  <c r="F12" i="8" s="1"/>
  <c r="E11" i="8"/>
  <c r="F11" i="8" s="1"/>
  <c r="E10" i="8"/>
  <c r="F10" i="8" s="1"/>
  <c r="E8" i="8"/>
  <c r="F8" i="8" s="1"/>
  <c r="E7" i="8"/>
  <c r="F7" i="8" s="1"/>
  <c r="E6" i="8"/>
  <c r="F6" i="8" s="1"/>
  <c r="E5" i="8"/>
  <c r="F5" i="8" s="1"/>
  <c r="E4" i="8"/>
  <c r="F4" i="8" s="1"/>
  <c r="E3" i="8"/>
  <c r="J6" i="7"/>
  <c r="J4" i="7"/>
  <c r="F3" i="8" l="1"/>
  <c r="K6" i="8" s="1"/>
  <c r="E14" i="7"/>
  <c r="F14" i="7" s="1"/>
  <c r="E11" i="7"/>
  <c r="F11" i="7" s="1"/>
  <c r="E8" i="7"/>
  <c r="F8" i="7" s="1"/>
  <c r="E24" i="7"/>
  <c r="F24" i="7" s="1"/>
  <c r="E23" i="7"/>
  <c r="F23" i="7" s="1"/>
  <c r="E13" i="7"/>
  <c r="F13" i="7" s="1"/>
  <c r="E12" i="7"/>
  <c r="F12" i="7" s="1"/>
  <c r="E10" i="7"/>
  <c r="F10" i="7" s="1"/>
  <c r="J5" i="7" s="1"/>
  <c r="E9" i="7"/>
  <c r="F9" i="7" s="1"/>
  <c r="E7" i="7"/>
  <c r="F7" i="7" s="1"/>
  <c r="E6" i="7"/>
  <c r="F6" i="7" s="1"/>
  <c r="E5" i="7"/>
  <c r="F5" i="7" s="1"/>
  <c r="E4" i="7"/>
  <c r="F4" i="7" s="1"/>
  <c r="E3" i="7"/>
  <c r="F3" i="7" s="1"/>
  <c r="J3" i="7" s="1"/>
  <c r="K5" i="8" l="1"/>
  <c r="K4" i="8"/>
  <c r="K6" i="7"/>
  <c r="K5" i="7"/>
  <c r="K4" i="7"/>
  <c r="J6" i="5" l="1"/>
  <c r="J4" i="5"/>
  <c r="E24" i="5"/>
  <c r="F24" i="5" s="1"/>
  <c r="E23" i="5"/>
  <c r="F23" i="5" s="1"/>
  <c r="E14" i="5"/>
  <c r="F14" i="5" s="1"/>
  <c r="E13" i="5"/>
  <c r="F13" i="5" s="1"/>
  <c r="E11" i="5"/>
  <c r="F11" i="5" s="1"/>
  <c r="E10" i="5"/>
  <c r="F10" i="5" s="1"/>
  <c r="E9" i="5"/>
  <c r="F9" i="5" s="1"/>
  <c r="J5" i="5" s="1"/>
  <c r="E8" i="5"/>
  <c r="F8" i="5" s="1"/>
  <c r="E7" i="5"/>
  <c r="F7" i="5" s="1"/>
  <c r="E6" i="5"/>
  <c r="F6" i="5" s="1"/>
  <c r="E5" i="5"/>
  <c r="F5" i="5" s="1"/>
  <c r="E4" i="5"/>
  <c r="F4" i="5" s="1"/>
  <c r="E3" i="5"/>
  <c r="F3" i="5" s="1"/>
  <c r="J3" i="5" s="1"/>
  <c r="K5" i="5" l="1"/>
  <c r="K4" i="5"/>
  <c r="K6" i="5"/>
  <c r="J6" i="3"/>
  <c r="J5" i="3"/>
  <c r="K5" i="3" s="1"/>
  <c r="J4" i="3"/>
  <c r="J3" i="3"/>
  <c r="K6" i="3" l="1"/>
  <c r="K4" i="3"/>
  <c r="E12" i="3" l="1"/>
  <c r="F12" i="3" s="1"/>
  <c r="E26" i="3" l="1"/>
  <c r="F26" i="3" s="1"/>
  <c r="E25" i="3"/>
  <c r="F25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F4" i="3" s="1"/>
  <c r="E3" i="3"/>
  <c r="F3" i="3" s="1"/>
  <c r="E25" i="2" l="1"/>
  <c r="F25" i="2" s="1"/>
  <c r="E24" i="2"/>
  <c r="F24" i="2" s="1"/>
  <c r="E15" i="2"/>
  <c r="F15" i="2" s="1"/>
  <c r="E14" i="2"/>
  <c r="F14" i="2" s="1"/>
  <c r="E13" i="2"/>
  <c r="F13" i="2" s="1"/>
  <c r="E6" i="2" l="1"/>
  <c r="F6" i="2" s="1"/>
  <c r="E5" i="2"/>
  <c r="F5" i="2" s="1"/>
  <c r="E23" i="2"/>
  <c r="F23" i="2" s="1"/>
  <c r="E22" i="2"/>
  <c r="F22" i="2" s="1"/>
  <c r="E19" i="2"/>
  <c r="F19" i="2" s="1"/>
  <c r="E18" i="2"/>
  <c r="F18" i="2" s="1"/>
  <c r="E12" i="2"/>
  <c r="F12" i="2" s="1"/>
  <c r="E11" i="2"/>
  <c r="F11" i="2" s="1"/>
  <c r="E10" i="2"/>
  <c r="F10" i="2" s="1"/>
  <c r="E21" i="2"/>
  <c r="F21" i="2" s="1"/>
  <c r="E20" i="2"/>
  <c r="F20" i="2" s="1"/>
  <c r="E17" i="2"/>
  <c r="F17" i="2" s="1"/>
  <c r="E16" i="2"/>
  <c r="F16" i="2" s="1"/>
  <c r="E30" i="2"/>
  <c r="F30" i="2" s="1"/>
  <c r="E29" i="2"/>
  <c r="F29" i="2" s="1"/>
  <c r="E9" i="2"/>
  <c r="F9" i="2" s="1"/>
  <c r="E8" i="2"/>
  <c r="F8" i="2" s="1"/>
  <c r="E7" i="2"/>
  <c r="F7" i="2" s="1"/>
  <c r="E4" i="2"/>
  <c r="F4" i="2" s="1"/>
  <c r="E3" i="2"/>
  <c r="F3" i="2" s="1"/>
  <c r="F4" i="1" l="1"/>
  <c r="E5" i="1" l="1"/>
  <c r="F5" i="1" s="1"/>
  <c r="E4" i="1"/>
  <c r="E3" i="1"/>
  <c r="F3" i="1" s="1"/>
  <c r="E22" i="1"/>
  <c r="F22" i="1" s="1"/>
  <c r="E21" i="1"/>
  <c r="F21" i="1" s="1"/>
  <c r="E20" i="1"/>
  <c r="F20" i="1" s="1"/>
  <c r="E19" i="1"/>
  <c r="F19" i="1" s="1"/>
  <c r="E11" i="1"/>
  <c r="F11" i="1" s="1"/>
  <c r="E10" i="1"/>
  <c r="F10" i="1" s="1"/>
  <c r="E9" i="1"/>
  <c r="F9" i="1" s="1"/>
  <c r="E8" i="1"/>
  <c r="F8" i="1" s="1"/>
  <c r="E34" i="1" l="1"/>
  <c r="F34" i="1" s="1"/>
  <c r="E33" i="1"/>
  <c r="F33" i="1" s="1"/>
</calcChain>
</file>

<file path=xl/sharedStrings.xml><?xml version="1.0" encoding="utf-8"?>
<sst xmlns="http://schemas.openxmlformats.org/spreadsheetml/2006/main" count="456" uniqueCount="129">
  <si>
    <t>Sample</t>
  </si>
  <si>
    <t>Dilution</t>
  </si>
  <si>
    <t>Average Plate Count</t>
  </si>
  <si>
    <t>Total CFU/mL</t>
  </si>
  <si>
    <t>Plate 2 (PFU)</t>
  </si>
  <si>
    <t>Plate 1 (PFU)</t>
  </si>
  <si>
    <t>(+) Control</t>
  </si>
  <si>
    <t>(-) Control</t>
  </si>
  <si>
    <t>REFERENCE</t>
  </si>
  <si>
    <t>Data chosen</t>
  </si>
  <si>
    <t>Total PFU/mL</t>
  </si>
  <si>
    <t>TNTC</t>
  </si>
  <si>
    <t>Prepared on 4/21/2022</t>
  </si>
  <si>
    <t>Counted on 4/22/2022</t>
  </si>
  <si>
    <t>UC_Step#3</t>
  </si>
  <si>
    <t>UC_Step#4</t>
  </si>
  <si>
    <t>UC_Step#5</t>
  </si>
  <si>
    <r>
      <t xml:space="preserve">2) 0.35 uL of each </t>
    </r>
    <r>
      <rPr>
        <i/>
        <sz val="11"/>
        <rFont val="Calibri"/>
        <family val="2"/>
        <scheme val="minor"/>
      </rPr>
      <t>E. coli</t>
    </r>
    <r>
      <rPr>
        <sz val="11"/>
        <rFont val="Calibri"/>
        <family val="2"/>
        <scheme val="minor"/>
      </rPr>
      <t xml:space="preserve"> (ATCC #700891 / tablet) that was incubated for 3 hours was added for titering (4/20/2022).</t>
    </r>
  </si>
  <si>
    <t>3) The positive contol was (-10) dilution of MS2 stock solution.</t>
  </si>
  <si>
    <r>
      <t xml:space="preserve">1) Yoontaek's antibiotic was used for overnight </t>
    </r>
    <r>
      <rPr>
        <i/>
        <sz val="11"/>
        <rFont val="Calibri"/>
        <family val="2"/>
        <scheme val="minor"/>
      </rPr>
      <t>E. coli</t>
    </r>
    <r>
      <rPr>
        <sz val="11"/>
        <rFont val="Calibri"/>
        <family val="2"/>
        <scheme val="minor"/>
      </rPr>
      <t xml:space="preserve"> culture, log phase growth, and top agar preparation.</t>
    </r>
  </si>
  <si>
    <t>Prepared on 5/5/2022</t>
  </si>
  <si>
    <t>Counted on 5/6/2022</t>
  </si>
  <si>
    <t>UC_5min-1</t>
  </si>
  <si>
    <t>UC_5min-2</t>
  </si>
  <si>
    <t>UC_5min-3</t>
  </si>
  <si>
    <t>UC_10min-2</t>
  </si>
  <si>
    <t>UC_10min-3</t>
  </si>
  <si>
    <t>UC_15min-1</t>
  </si>
  <si>
    <t>UC_15min-2</t>
  </si>
  <si>
    <t>UC_15min-3</t>
  </si>
  <si>
    <t>UC_Ctrl-3</t>
  </si>
  <si>
    <t>UC_Ctrl-2</t>
  </si>
  <si>
    <r>
      <t xml:space="preserve">1) New TSB (5/2/22 made) and new antibiotic (4/29/22 made) were used for overnight </t>
    </r>
    <r>
      <rPr>
        <i/>
        <sz val="11"/>
        <rFont val="Calibri"/>
        <family val="2"/>
        <scheme val="minor"/>
      </rPr>
      <t>E. coli</t>
    </r>
    <r>
      <rPr>
        <sz val="11"/>
        <rFont val="Calibri"/>
        <family val="2"/>
        <scheme val="minor"/>
      </rPr>
      <t xml:space="preserve"> culture, log phase growth, and top agar preparation.</t>
    </r>
  </si>
  <si>
    <r>
      <t xml:space="preserve">3) 0.25 uL of each </t>
    </r>
    <r>
      <rPr>
        <i/>
        <sz val="11"/>
        <rFont val="Calibri"/>
        <family val="2"/>
        <scheme val="minor"/>
      </rPr>
      <t>E. coli</t>
    </r>
    <r>
      <rPr>
        <sz val="11"/>
        <rFont val="Calibri"/>
        <family val="2"/>
        <scheme val="minor"/>
      </rPr>
      <t xml:space="preserve"> (ATCC #700891 / tablet) that was incubated for 3 - 3.5 hours</t>
    </r>
  </si>
  <si>
    <t>4) The positive contol: the vial from the MS2 kit</t>
  </si>
  <si>
    <r>
      <t xml:space="preserve">2) Top agar: TSB 12 g + Bacto agar 3 g + 400 mL Milli Q water followed by 4 mL of antibiotic after tempering at 46 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>C</t>
    </r>
  </si>
  <si>
    <t>Prepared on 5/10/2022</t>
  </si>
  <si>
    <t>Counted on 5/11/2022</t>
  </si>
  <si>
    <t>UC_Ctrl-1</t>
  </si>
  <si>
    <t>UC_Stock</t>
  </si>
  <si>
    <r>
      <t xml:space="preserve">1) New TSB (5/2/22 made) with new antibiotic (4/29/22 made) were used for overnight </t>
    </r>
    <r>
      <rPr>
        <i/>
        <sz val="11"/>
        <rFont val="Calibri"/>
        <family val="2"/>
        <scheme val="minor"/>
      </rPr>
      <t>E. coli</t>
    </r>
    <r>
      <rPr>
        <sz val="11"/>
        <rFont val="Calibri"/>
        <family val="2"/>
        <scheme val="minor"/>
      </rPr>
      <t xml:space="preserve"> culture, log phase growth</t>
    </r>
  </si>
  <si>
    <r>
      <t xml:space="preserve">2) Top agar: TSB 6 g + Bacto agar 1.5 g + 200 mL Milli Q water followed by 2 mL of antibiotic (5/3/22 thawed) after tempering at 46 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>C</t>
    </r>
  </si>
  <si>
    <t>3) Bottom agar (4/29/22 made)</t>
  </si>
  <si>
    <r>
      <t xml:space="preserve">4) 0.25 uL of </t>
    </r>
    <r>
      <rPr>
        <i/>
        <sz val="11"/>
        <rFont val="Calibri"/>
        <family val="2"/>
        <scheme val="minor"/>
      </rPr>
      <t>E. coli</t>
    </r>
    <r>
      <rPr>
        <sz val="11"/>
        <rFont val="Calibri"/>
        <family val="2"/>
        <scheme val="minor"/>
      </rPr>
      <t xml:space="preserve"> was incubated for 3 - 3.5 hours added to each tube</t>
    </r>
  </si>
  <si>
    <t xml:space="preserve">5) The positive contol: C2 (-5) - the sample (UV-LED tubular device experiment) collected on 5/6/22 </t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</si>
  <si>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(N)</t>
    </r>
  </si>
  <si>
    <t>UC_5m-1</t>
  </si>
  <si>
    <t>UC_10m-2</t>
  </si>
  <si>
    <t>UC_10m-1</t>
  </si>
  <si>
    <t>UC_15m-1</t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</si>
  <si>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(N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/N)</t>
    </r>
  </si>
  <si>
    <t>Prepared on 5/11/2022</t>
  </si>
  <si>
    <t>Counted on 5/12/2022</t>
  </si>
  <si>
    <t>UC_5m-2</t>
  </si>
  <si>
    <t>UC_15m-2</t>
  </si>
  <si>
    <t>-</t>
  </si>
  <si>
    <t>3) Bottom agar (4/29/22 &amp; 5/9/22 made)</t>
  </si>
  <si>
    <t>UC_Ctrl</t>
  </si>
  <si>
    <t>UC_5m</t>
  </si>
  <si>
    <t>UC_10m</t>
  </si>
  <si>
    <t>UC_15m</t>
  </si>
  <si>
    <t>Avg. Log N</t>
  </si>
  <si>
    <t>MS2 Concentration</t>
  </si>
  <si>
    <t>MS2 Inactivation</t>
  </si>
  <si>
    <r>
      <t>Avg. Log (N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/N)</t>
    </r>
  </si>
  <si>
    <r>
      <t>Std. Log (N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/N)</t>
    </r>
  </si>
  <si>
    <t>Std. Log N</t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</si>
  <si>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N #1</t>
    </r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</si>
  <si>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N #2</t>
    </r>
  </si>
  <si>
    <r>
      <t>Log</t>
    </r>
    <r>
      <rPr>
        <vertAlign val="subscript"/>
        <sz val="11"/>
        <color theme="1"/>
        <rFont val="Calibri"/>
        <family val="2"/>
        <scheme val="minor"/>
      </rPr>
      <t xml:space="preserve">10 </t>
    </r>
    <r>
      <rPr>
        <sz val="11"/>
        <color theme="1"/>
        <rFont val="Calibri"/>
        <family val="2"/>
        <scheme val="minor"/>
      </rPr>
      <t>(N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/N) #1</t>
    </r>
  </si>
  <si>
    <r>
      <t>Log</t>
    </r>
    <r>
      <rPr>
        <vertAlign val="subscript"/>
        <sz val="11"/>
        <color theme="1"/>
        <rFont val="Calibri"/>
        <family val="2"/>
        <scheme val="minor"/>
      </rPr>
      <t xml:space="preserve">10 </t>
    </r>
    <r>
      <rPr>
        <sz val="11"/>
        <color theme="1"/>
        <rFont val="Calibri"/>
        <family val="2"/>
        <scheme val="minor"/>
      </rPr>
      <t>(N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/N) #2</t>
    </r>
  </si>
  <si>
    <r>
      <t>Log</t>
    </r>
    <r>
      <rPr>
        <vertAlign val="subscript"/>
        <sz val="11"/>
        <color theme="1"/>
        <rFont val="Calibri"/>
        <family val="2"/>
        <scheme val="minor"/>
      </rPr>
      <t xml:space="preserve">10 </t>
    </r>
    <r>
      <rPr>
        <sz val="11"/>
        <color theme="1"/>
        <rFont val="Calibri"/>
        <family val="2"/>
        <scheme val="minor"/>
      </rPr>
      <t>(N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/N) #3</t>
    </r>
  </si>
  <si>
    <t>UC_5m-3</t>
  </si>
  <si>
    <t>UC_10m-3</t>
  </si>
  <si>
    <t>UC_15m-3</t>
  </si>
  <si>
    <r>
      <t xml:space="preserve">2) Top agar: TSB 6 g + Bacto agar 1.5 g + 200 mL Milli Q water followed by 2 mL of antibiotic (5/12/22 thawed) after tempering at 46 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>C</t>
    </r>
  </si>
  <si>
    <t>3) Bottom agar (5/9/22 made)</t>
  </si>
  <si>
    <t>Prepared on 5/12/2022</t>
  </si>
  <si>
    <t>Counted on 5/13/2022</t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</si>
  <si>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N #3</t>
    </r>
  </si>
  <si>
    <t>Prepared on 6/8/2022</t>
  </si>
  <si>
    <t>Counted on 6/9/2022</t>
  </si>
  <si>
    <t>UC_Ctrl-4</t>
  </si>
  <si>
    <t>UC_5m-4</t>
  </si>
  <si>
    <t>UC_10m-4</t>
  </si>
  <si>
    <t>UC_15m-4</t>
  </si>
  <si>
    <r>
      <t xml:space="preserve">1) New TSB (5/2/22 made) with new antibiotic (4/29/22 made &amp; 6/2/22 thawed) were used for </t>
    </r>
    <r>
      <rPr>
        <i/>
        <sz val="11"/>
        <rFont val="Calibri"/>
        <family val="2"/>
        <scheme val="minor"/>
      </rPr>
      <t>E. coli</t>
    </r>
    <r>
      <rPr>
        <sz val="11"/>
        <rFont val="Calibri"/>
        <family val="2"/>
        <scheme val="minor"/>
      </rPr>
      <t xml:space="preserve"> log phase growth and top agar preparation.</t>
    </r>
  </si>
  <si>
    <t>3) Bottom agar (6/2/22 made)</t>
  </si>
  <si>
    <r>
      <t xml:space="preserve">*The current </t>
    </r>
    <r>
      <rPr>
        <i/>
        <sz val="11"/>
        <rFont val="Calibri"/>
        <family val="2"/>
        <scheme val="minor"/>
      </rPr>
      <t>E. coli</t>
    </r>
    <r>
      <rPr>
        <sz val="11"/>
        <rFont val="Calibri"/>
        <family val="2"/>
        <scheme val="minor"/>
      </rPr>
      <t xml:space="preserve"> (used on 6/8/22) was prepared using the TSB (5/2/22 made) (No overnight culture; using log phase growth </t>
    </r>
    <r>
      <rPr>
        <i/>
        <sz val="11"/>
        <rFont val="Calibri"/>
        <family val="2"/>
        <scheme val="minor"/>
      </rPr>
      <t>E. coli</t>
    </r>
    <r>
      <rPr>
        <sz val="11"/>
        <rFont val="Calibri"/>
        <family val="2"/>
        <scheme val="minor"/>
      </rPr>
      <t xml:space="preserve"> from 6/2/22).</t>
    </r>
  </si>
  <si>
    <r>
      <t xml:space="preserve">2) Top agar: TSB 9 g + Bacto agar 2.25 g + 300 mL Milli Q water followed by 3 mL of antibiotic (4/29/22 made &amp; 6/2/22 thawed) after tempering at 46 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>C</t>
    </r>
  </si>
  <si>
    <r>
      <t xml:space="preserve">4) </t>
    </r>
    <r>
      <rPr>
        <i/>
        <sz val="11"/>
        <rFont val="Calibri"/>
        <family val="2"/>
        <scheme val="minor"/>
      </rPr>
      <t>E. coli</t>
    </r>
    <r>
      <rPr>
        <sz val="11"/>
        <rFont val="Calibri"/>
        <family val="2"/>
        <scheme val="minor"/>
      </rPr>
      <t xml:space="preserve"> (log phase) was incubated for about 3.5 hours and added 0.25 mL into each tube.</t>
    </r>
  </si>
  <si>
    <t>5) MS2_O_-9 (prepared 6/6/22, around 20 PFU) was used as (+) control.</t>
  </si>
  <si>
    <t>Log10 N #4</t>
  </si>
  <si>
    <t>Log10 (N0/N) #4</t>
  </si>
  <si>
    <t>Prepared on 7/13/2022</t>
  </si>
  <si>
    <t>Counted on 7/14/2022</t>
  </si>
  <si>
    <t>UC_Ctrl-5</t>
  </si>
  <si>
    <t>UC_70_5m</t>
  </si>
  <si>
    <t>UC_80_5m</t>
  </si>
  <si>
    <t>UC_90_5m</t>
  </si>
  <si>
    <t>2) TSB (5/2/22 made) and antibiotic (4/29/22 made &amp; 7/6/22 thawed) were used for log phase growth</t>
  </si>
  <si>
    <t>4) E. coli (log phase) was incubated for about 3.5 hours</t>
  </si>
  <si>
    <t>5) 0.25 uL of each E. coli</t>
  </si>
  <si>
    <t>1) 4 mL of MS2 stock (ca. 2E9.82 - 5E9.78 PFU/mL) was added into 90 mL buffer solution (about 1/25 dilution, expecting ca. 1E9 PFU/mL).</t>
  </si>
  <si>
    <t>*E. coli (Famp) was prepared using the log phase E.  coli (7/11/22).</t>
  </si>
  <si>
    <t>3) Top agar: TSB 12 g + Bacto agar 3 g + 400 mL Milli Q water followed by 4 mL of antibiotic (4/29/22 made &amp; 7/6/22 thawed) after tempering at 46 °C</t>
  </si>
  <si>
    <r>
      <t>UC_70</t>
    </r>
    <r>
      <rPr>
        <sz val="11"/>
        <color theme="1"/>
        <rFont val="Calibri"/>
        <family val="2"/>
      </rPr>
      <t>°C</t>
    </r>
    <r>
      <rPr>
        <sz val="11"/>
        <color theme="1"/>
        <rFont val="Calibri"/>
        <family val="2"/>
        <scheme val="minor"/>
      </rPr>
      <t>_5m</t>
    </r>
  </si>
  <si>
    <t>UC_80°C_5m</t>
  </si>
  <si>
    <t>UC_90°C_5m</t>
  </si>
  <si>
    <t>Log10 (N)</t>
  </si>
  <si>
    <t>Log10 (N0/N)</t>
  </si>
  <si>
    <t>UC_70°C_5m</t>
  </si>
  <si>
    <t>Prepared on 7/14/2022</t>
  </si>
  <si>
    <t>Counted on 7/15/2022</t>
  </si>
  <si>
    <t>2) TSB (5/2/22 made) and antibiotic (4/29/22 made &amp; 7/14/22 thawed) were used for log phase growth</t>
  </si>
  <si>
    <t>*E. coli (Famp) was prepared using the log phase E.  coli (7/13/22).</t>
  </si>
  <si>
    <t>3) Top agar: TSB 9 g + Bacto agar 2.25 g + 300 mL Milli Q water followed by 3 mL of antibiotic (4/29/22 made &amp; 7/14/22 thawed) after tempering at 46 °C</t>
  </si>
  <si>
    <t>UC_Ctrl-6</t>
  </si>
  <si>
    <t>UC_70_5m-2</t>
  </si>
  <si>
    <t>UC_80_5m-2</t>
  </si>
  <si>
    <t>UC_90_5m-</t>
  </si>
  <si>
    <t>UC_90_5m-2</t>
  </si>
  <si>
    <r>
      <t>UC_70</t>
    </r>
    <r>
      <rPr>
        <sz val="11"/>
        <color theme="1"/>
        <rFont val="Calibri"/>
        <family val="2"/>
      </rPr>
      <t>°C</t>
    </r>
    <r>
      <rPr>
        <sz val="11"/>
        <color theme="1"/>
        <rFont val="Calibri"/>
        <family val="2"/>
        <scheme val="minor"/>
      </rPr>
      <t>_5m-2</t>
    </r>
  </si>
  <si>
    <t>UC_80°C_5m-2</t>
  </si>
  <si>
    <t>UC_90°C_5m-2</t>
  </si>
  <si>
    <r>
      <t>Log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N #5</t>
    </r>
  </si>
  <si>
    <r>
      <t>Log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N #6</t>
    </r>
  </si>
  <si>
    <r>
      <t>Log</t>
    </r>
    <r>
      <rPr>
        <vertAlign val="subscript"/>
        <sz val="11"/>
        <rFont val="Calibri"/>
        <family val="2"/>
        <scheme val="minor"/>
      </rPr>
      <t xml:space="preserve">10 </t>
    </r>
    <r>
      <rPr>
        <sz val="11"/>
        <rFont val="Calibri"/>
        <family val="2"/>
        <scheme val="minor"/>
      </rPr>
      <t>(N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/N) #6</t>
    </r>
  </si>
  <si>
    <r>
      <t>Log</t>
    </r>
    <r>
      <rPr>
        <vertAlign val="subscript"/>
        <sz val="11"/>
        <rFont val="Calibri"/>
        <family val="2"/>
        <scheme val="minor"/>
      </rPr>
      <t xml:space="preserve">10 </t>
    </r>
    <r>
      <rPr>
        <sz val="11"/>
        <rFont val="Calibri"/>
        <family val="2"/>
        <scheme val="minor"/>
      </rPr>
      <t>(N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/N) #5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</si>
</sst>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BD4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14" fontId="2" fillId="2" borderId="0" xfId="0" applyNumberFormat="1" applyFont="1" applyFill="1"/>
    <xf numFmtId="0" fontId="1" fillId="0" borderId="0" xfId="0" applyFont="1" applyAlignment="1"/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/>
    <xf numFmtId="11" fontId="1" fillId="0" borderId="0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NumberFormat="1" applyFont="1" applyFill="1" applyBorder="1"/>
    <xf numFmtId="11" fontId="1" fillId="0" borderId="5" xfId="0" applyNumberFormat="1" applyFont="1" applyFill="1" applyBorder="1"/>
    <xf numFmtId="0" fontId="1" fillId="0" borderId="6" xfId="0" applyFont="1" applyFill="1" applyBorder="1" applyAlignment="1">
      <alignment horizontal="center"/>
    </xf>
    <xf numFmtId="11" fontId="1" fillId="0" borderId="6" xfId="0" applyNumberFormat="1" applyFont="1" applyFill="1" applyBorder="1"/>
    <xf numFmtId="0" fontId="1" fillId="0" borderId="0" xfId="0" applyNumberFormat="1" applyFont="1" applyFill="1" applyBorder="1" applyAlignment="1"/>
    <xf numFmtId="0" fontId="1" fillId="0" borderId="0" xfId="0" applyNumberFormat="1" applyFont="1" applyFill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0" fillId="0" borderId="0" xfId="0" applyFill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8" xfId="0" applyNumberFormat="1" applyFont="1" applyFill="1" applyBorder="1"/>
    <xf numFmtId="0" fontId="1" fillId="3" borderId="0" xfId="0" applyFont="1" applyFill="1" applyAlignment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2" fillId="5" borderId="0" xfId="0" applyFont="1" applyFill="1"/>
    <xf numFmtId="0" fontId="1" fillId="5" borderId="0" xfId="0" applyFont="1" applyFill="1"/>
    <xf numFmtId="0" fontId="1" fillId="0" borderId="0" xfId="0" applyFont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NumberFormat="1" applyFont="1" applyFill="1" applyBorder="1"/>
    <xf numFmtId="11" fontId="1" fillId="0" borderId="16" xfId="0" applyNumberFormat="1" applyFont="1" applyFill="1" applyBorder="1"/>
    <xf numFmtId="0" fontId="1" fillId="0" borderId="17" xfId="0" applyFont="1" applyFill="1" applyBorder="1" applyAlignment="1">
      <alignment horizontal="center"/>
    </xf>
    <xf numFmtId="11" fontId="1" fillId="0" borderId="18" xfId="0" applyNumberFormat="1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11" xfId="0" applyNumberFormat="1" applyFont="1" applyFill="1" applyBorder="1"/>
    <xf numFmtId="0" fontId="1" fillId="3" borderId="17" xfId="0" applyFont="1" applyFill="1" applyBorder="1" applyAlignment="1">
      <alignment horizontal="center"/>
    </xf>
    <xf numFmtId="11" fontId="1" fillId="3" borderId="18" xfId="0" applyNumberFormat="1" applyFont="1" applyFill="1" applyBorder="1"/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3" xfId="0" applyNumberFormat="1" applyFont="1" applyFill="1" applyBorder="1"/>
    <xf numFmtId="11" fontId="1" fillId="0" borderId="24" xfId="0" applyNumberFormat="1" applyFont="1" applyFill="1" applyBorder="1"/>
    <xf numFmtId="0" fontId="1" fillId="0" borderId="2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NumberFormat="1" applyFont="1" applyFill="1" applyBorder="1"/>
    <xf numFmtId="11" fontId="1" fillId="3" borderId="16" xfId="0" applyNumberFormat="1" applyFont="1" applyFill="1" applyBorder="1"/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0" xfId="0" applyNumberFormat="1" applyFont="1" applyFill="1" applyBorder="1"/>
    <xf numFmtId="11" fontId="1" fillId="6" borderId="21" xfId="0" applyNumberFormat="1" applyFont="1" applyFill="1" applyBorder="1"/>
    <xf numFmtId="0" fontId="1" fillId="6" borderId="0" xfId="0" applyFont="1" applyFill="1" applyAlignment="1"/>
    <xf numFmtId="0" fontId="1" fillId="6" borderId="1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1" xfId="0" applyNumberFormat="1" applyFont="1" applyFill="1" applyBorder="1"/>
    <xf numFmtId="11" fontId="1" fillId="6" borderId="18" xfId="0" applyNumberFormat="1" applyFont="1" applyFill="1" applyBorder="1"/>
    <xf numFmtId="0" fontId="0" fillId="6" borderId="0" xfId="0" applyFill="1"/>
    <xf numFmtId="0" fontId="1" fillId="0" borderId="20" xfId="0" applyFont="1" applyFill="1" applyBorder="1" applyAlignment="1">
      <alignment horizontal="center"/>
    </xf>
    <xf numFmtId="0" fontId="1" fillId="0" borderId="20" xfId="0" applyNumberFormat="1" applyFont="1" applyFill="1" applyBorder="1"/>
    <xf numFmtId="11" fontId="1" fillId="0" borderId="21" xfId="0" applyNumberFormat="1" applyFont="1" applyFill="1" applyBorder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19" xfId="0" applyFont="1" applyFill="1" applyBorder="1" applyAlignment="1"/>
    <xf numFmtId="0" fontId="1" fillId="0" borderId="7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1" fillId="0" borderId="22" xfId="0" applyFont="1" applyFill="1" applyBorder="1" applyAlignment="1"/>
    <xf numFmtId="0" fontId="1" fillId="0" borderId="22" xfId="0" applyFont="1" applyFill="1" applyBorder="1" applyAlignment="1">
      <alignment horizontal="left"/>
    </xf>
    <xf numFmtId="0" fontId="1" fillId="0" borderId="3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1" fillId="0" borderId="0" xfId="0" applyFont="1" applyFill="1" applyBorder="1"/>
    <xf numFmtId="11" fontId="1" fillId="0" borderId="11" xfId="0" applyNumberFormat="1" applyFont="1" applyFill="1" applyBorder="1"/>
    <xf numFmtId="0" fontId="1" fillId="0" borderId="26" xfId="0" applyFont="1" applyFill="1" applyBorder="1" applyAlignment="1">
      <alignment horizontal="left"/>
    </xf>
    <xf numFmtId="11" fontId="1" fillId="0" borderId="8" xfId="0" applyNumberFormat="1" applyFont="1" applyFill="1" applyBorder="1"/>
    <xf numFmtId="0" fontId="1" fillId="0" borderId="16" xfId="0" applyFont="1" applyFill="1" applyBorder="1" applyAlignment="1"/>
    <xf numFmtId="11" fontId="1" fillId="0" borderId="20" xfId="0" applyNumberFormat="1" applyFont="1" applyFill="1" applyBorder="1"/>
    <xf numFmtId="0" fontId="1" fillId="0" borderId="21" xfId="0" applyFont="1" applyFill="1" applyBorder="1" applyAlignment="1"/>
    <xf numFmtId="0" fontId="1" fillId="0" borderId="18" xfId="0" applyFont="1" applyFill="1" applyBorder="1" applyAlignment="1"/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8" xfId="0" applyNumberFormat="1" applyFont="1" applyFill="1" applyBorder="1"/>
    <xf numFmtId="11" fontId="1" fillId="7" borderId="8" xfId="0" applyNumberFormat="1" applyFont="1" applyFill="1" applyBorder="1"/>
    <xf numFmtId="0" fontId="1" fillId="7" borderId="16" xfId="0" applyFont="1" applyFill="1" applyBorder="1" applyAlignment="1"/>
    <xf numFmtId="0" fontId="1" fillId="7" borderId="19" xfId="0" applyFont="1" applyFill="1" applyBorder="1" applyAlignment="1">
      <alignment horizontal="left"/>
    </xf>
    <xf numFmtId="0" fontId="1" fillId="7" borderId="20" xfId="0" applyFont="1" applyFill="1" applyBorder="1" applyAlignment="1">
      <alignment horizontal="center"/>
    </xf>
    <xf numFmtId="0" fontId="1" fillId="7" borderId="20" xfId="0" applyNumberFormat="1" applyFont="1" applyFill="1" applyBorder="1"/>
    <xf numFmtId="11" fontId="1" fillId="7" borderId="20" xfId="0" applyNumberFormat="1" applyFont="1" applyFill="1" applyBorder="1"/>
    <xf numFmtId="0" fontId="1" fillId="7" borderId="21" xfId="0" applyFont="1" applyFill="1" applyBorder="1" applyAlignment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2" xfId="0" applyNumberFormat="1" applyFont="1" applyFill="1" applyBorder="1"/>
    <xf numFmtId="11" fontId="1" fillId="7" borderId="2" xfId="0" applyNumberFormat="1" applyFont="1" applyFill="1" applyBorder="1"/>
    <xf numFmtId="0" fontId="1" fillId="7" borderId="26" xfId="0" applyFont="1" applyFill="1" applyBorder="1" applyAlignment="1"/>
    <xf numFmtId="0" fontId="0" fillId="0" borderId="27" xfId="0" applyBorder="1" applyAlignment="1">
      <alignment horizontal="left"/>
    </xf>
    <xf numFmtId="0" fontId="0" fillId="0" borderId="28" xfId="0" applyFill="1" applyBorder="1"/>
    <xf numFmtId="0" fontId="0" fillId="0" borderId="29" xfId="0" applyBorder="1"/>
    <xf numFmtId="0" fontId="0" fillId="0" borderId="3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1" xfId="0" applyFill="1" applyBorder="1"/>
    <xf numFmtId="11" fontId="0" fillId="0" borderId="32" xfId="0" applyNumberFormat="1" applyBorder="1"/>
    <xf numFmtId="11" fontId="0" fillId="0" borderId="33" xfId="0" applyNumberFormat="1" applyBorder="1"/>
    <xf numFmtId="11" fontId="0" fillId="0" borderId="28" xfId="0" applyNumberFormat="1" applyFill="1" applyBorder="1"/>
    <xf numFmtId="11" fontId="0" fillId="0" borderId="29" xfId="0" applyNumberFormat="1" applyFill="1" applyBorder="1"/>
    <xf numFmtId="11" fontId="0" fillId="0" borderId="30" xfId="0" applyNumberForma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NumberFormat="1" applyFont="1" applyFill="1" applyBorder="1"/>
    <xf numFmtId="11" fontId="1" fillId="8" borderId="2" xfId="0" applyNumberFormat="1" applyFont="1" applyFill="1" applyBorder="1"/>
    <xf numFmtId="0" fontId="1" fillId="8" borderId="26" xfId="0" applyFont="1" applyFill="1" applyBorder="1" applyAlignment="1"/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4" xfId="0" applyNumberFormat="1" applyFont="1" applyFill="1" applyBorder="1"/>
    <xf numFmtId="11" fontId="1" fillId="8" borderId="4" xfId="0" applyNumberFormat="1" applyFont="1" applyFill="1" applyBorder="1"/>
    <xf numFmtId="0" fontId="1" fillId="8" borderId="34" xfId="0" applyFont="1" applyFill="1" applyBorder="1" applyAlignment="1"/>
    <xf numFmtId="0" fontId="0" fillId="9" borderId="0" xfId="0" applyFill="1"/>
    <xf numFmtId="0" fontId="0" fillId="0" borderId="0" xfId="0" applyBorder="1"/>
    <xf numFmtId="0" fontId="0" fillId="0" borderId="26" xfId="0" applyBorder="1"/>
    <xf numFmtId="0" fontId="0" fillId="0" borderId="24" xfId="0" applyBorder="1"/>
    <xf numFmtId="0" fontId="0" fillId="0" borderId="18" xfId="0" applyBorder="1"/>
    <xf numFmtId="0" fontId="0" fillId="0" borderId="21" xfId="0" applyBorder="1"/>
    <xf numFmtId="0" fontId="0" fillId="0" borderId="11" xfId="0" applyBorder="1"/>
    <xf numFmtId="0" fontId="6" fillId="0" borderId="11" xfId="0" applyFont="1" applyFill="1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6" fillId="0" borderId="20" xfId="0" applyFont="1" applyFill="1" applyBorder="1"/>
    <xf numFmtId="0" fontId="6" fillId="0" borderId="23" xfId="0" applyFont="1" applyFill="1" applyBorder="1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Fill="1" applyBorder="1"/>
    <xf numFmtId="0" fontId="7" fillId="10" borderId="11" xfId="0" applyFont="1" applyFill="1" applyBorder="1"/>
    <xf numFmtId="0" fontId="7" fillId="10" borderId="20" xfId="0" applyFont="1" applyFill="1" applyBorder="1"/>
    <xf numFmtId="0" fontId="1" fillId="7" borderId="17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center"/>
    </xf>
    <xf numFmtId="0" fontId="1" fillId="7" borderId="11" xfId="0" applyNumberFormat="1" applyFont="1" applyFill="1" applyBorder="1"/>
    <xf numFmtId="11" fontId="1" fillId="7" borderId="11" xfId="0" applyNumberFormat="1" applyFont="1" applyFill="1" applyBorder="1"/>
    <xf numFmtId="0" fontId="1" fillId="7" borderId="18" xfId="0" applyFont="1" applyFill="1" applyBorder="1" applyAlignment="1"/>
    <xf numFmtId="0" fontId="1" fillId="0" borderId="3" xfId="0" applyFont="1" applyFill="1" applyBorder="1" applyAlignment="1">
      <alignment horizontal="left"/>
    </xf>
    <xf numFmtId="11" fontId="1" fillId="0" borderId="4" xfId="0" applyNumberFormat="1" applyFont="1" applyFill="1" applyBorder="1"/>
    <xf numFmtId="0" fontId="1" fillId="0" borderId="34" xfId="0" applyFont="1" applyFill="1" applyBorder="1" applyAlignment="1"/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NumberFormat="1" applyFont="1" applyFill="1" applyBorder="1"/>
    <xf numFmtId="11" fontId="1" fillId="7" borderId="4" xfId="0" applyNumberFormat="1" applyFont="1" applyFill="1" applyBorder="1"/>
    <xf numFmtId="0" fontId="1" fillId="7" borderId="34" xfId="0" applyFont="1" applyFill="1" applyBorder="1" applyAlignment="1"/>
    <xf numFmtId="0" fontId="7" fillId="10" borderId="17" xfId="0" applyFont="1" applyFill="1" applyBorder="1" applyAlignment="1">
      <alignment horizontal="left"/>
    </xf>
    <xf numFmtId="0" fontId="7" fillId="10" borderId="11" xfId="0" applyFont="1" applyFill="1" applyBorder="1" applyAlignment="1">
      <alignment horizontal="center"/>
    </xf>
    <xf numFmtId="0" fontId="7" fillId="10" borderId="11" xfId="0" applyNumberFormat="1" applyFont="1" applyFill="1" applyBorder="1"/>
    <xf numFmtId="11" fontId="7" fillId="10" borderId="11" xfId="0" applyNumberFormat="1" applyFont="1" applyFill="1" applyBorder="1"/>
    <xf numFmtId="0" fontId="7" fillId="10" borderId="18" xfId="0" applyFont="1" applyFill="1" applyBorder="1" applyAlignment="1"/>
    <xf numFmtId="0" fontId="9" fillId="11" borderId="3" xfId="0" applyFont="1" applyFill="1" applyBorder="1" applyAlignment="1">
      <alignment horizontal="left"/>
    </xf>
    <xf numFmtId="0" fontId="9" fillId="11" borderId="4" xfId="0" applyFont="1" applyFill="1" applyBorder="1" applyAlignment="1">
      <alignment horizontal="center"/>
    </xf>
    <xf numFmtId="0" fontId="9" fillId="11" borderId="4" xfId="0" applyNumberFormat="1" applyFont="1" applyFill="1" applyBorder="1"/>
    <xf numFmtId="11" fontId="9" fillId="11" borderId="4" xfId="0" applyNumberFormat="1" applyFont="1" applyFill="1" applyBorder="1"/>
    <xf numFmtId="0" fontId="9" fillId="11" borderId="34" xfId="0" applyFont="1" applyFill="1" applyBorder="1" applyAlignment="1"/>
    <xf numFmtId="0" fontId="0" fillId="0" borderId="35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6" fillId="0" borderId="8" xfId="0" applyFont="1" applyFill="1" applyBorder="1"/>
    <xf numFmtId="0" fontId="0" fillId="0" borderId="16" xfId="0" applyBorder="1"/>
    <xf numFmtId="0" fontId="6" fillId="0" borderId="4" xfId="0" applyFont="1" applyFill="1" applyBorder="1"/>
    <xf numFmtId="0" fontId="0" fillId="0" borderId="34" xfId="0" applyBorder="1"/>
    <xf numFmtId="0" fontId="7" fillId="10" borderId="8" xfId="0" applyFont="1" applyFill="1" applyBorder="1"/>
    <xf numFmtId="0" fontId="1" fillId="0" borderId="11" xfId="0" applyFont="1" applyFill="1" applyBorder="1"/>
    <xf numFmtId="0" fontId="7" fillId="10" borderId="30" xfId="0" applyFont="1" applyFill="1" applyBorder="1" applyAlignment="1">
      <alignment horizontal="left"/>
    </xf>
    <xf numFmtId="11" fontId="7" fillId="10" borderId="30" xfId="0" applyNumberFormat="1" applyFont="1" applyFill="1" applyBorder="1"/>
    <xf numFmtId="11" fontId="7" fillId="10" borderId="33" xfId="0" applyNumberFormat="1" applyFont="1" applyFill="1" applyBorder="1"/>
    <xf numFmtId="0" fontId="7" fillId="10" borderId="29" xfId="0" applyFont="1" applyFill="1" applyBorder="1"/>
    <xf numFmtId="11" fontId="7" fillId="10" borderId="29" xfId="0" applyNumberFormat="1" applyFont="1" applyFill="1" applyBorder="1"/>
    <xf numFmtId="11" fontId="7" fillId="10" borderId="32" xfId="0" applyNumberFormat="1" applyFont="1" applyFill="1" applyBorder="1"/>
    <xf numFmtId="0" fontId="7" fillId="10" borderId="19" xfId="0" applyFont="1" applyFill="1" applyBorder="1" applyAlignment="1">
      <alignment horizontal="left"/>
    </xf>
    <xf numFmtId="0" fontId="7" fillId="10" borderId="20" xfId="0" applyFont="1" applyFill="1" applyBorder="1" applyAlignment="1">
      <alignment horizontal="center"/>
    </xf>
    <xf numFmtId="0" fontId="7" fillId="10" borderId="20" xfId="0" applyNumberFormat="1" applyFont="1" applyFill="1" applyBorder="1"/>
    <xf numFmtId="11" fontId="7" fillId="10" borderId="20" xfId="0" applyNumberFormat="1" applyFont="1" applyFill="1" applyBorder="1"/>
    <xf numFmtId="0" fontId="7" fillId="10" borderId="21" xfId="0" applyFont="1" applyFill="1" applyBorder="1" applyAlignment="1"/>
    <xf numFmtId="0" fontId="1" fillId="0" borderId="8" xfId="0" applyFont="1" applyFill="1" applyBorder="1"/>
    <xf numFmtId="0" fontId="1" fillId="0" borderId="36" xfId="0" applyFont="1" applyFill="1" applyBorder="1" applyAlignment="1"/>
    <xf numFmtId="0" fontId="1" fillId="0" borderId="15" xfId="0" applyFont="1" applyFill="1" applyBorder="1" applyAlignment="1"/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37" xfId="0" applyFont="1" applyFill="1" applyBorder="1" applyAlignment="1">
      <alignment horizontal="left"/>
    </xf>
    <xf numFmtId="0" fontId="1" fillId="0" borderId="38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center"/>
    </xf>
    <xf numFmtId="0" fontId="1" fillId="0" borderId="13" xfId="0" applyNumberFormat="1" applyFont="1" applyFill="1" applyBorder="1"/>
    <xf numFmtId="0" fontId="1" fillId="0" borderId="39" xfId="0" applyNumberFormat="1" applyFont="1" applyFill="1" applyBorder="1"/>
    <xf numFmtId="11" fontId="1" fillId="0" borderId="13" xfId="0" applyNumberFormat="1" applyFont="1" applyFill="1" applyBorder="1"/>
    <xf numFmtId="11" fontId="1" fillId="0" borderId="39" xfId="0" applyNumberFormat="1" applyFont="1" applyFill="1" applyBorder="1"/>
    <xf numFmtId="0" fontId="0" fillId="0" borderId="29" xfId="0" applyFill="1" applyBorder="1"/>
    <xf numFmtId="11" fontId="0" fillId="0" borderId="32" xfId="0" applyNumberFormat="1" applyFill="1" applyBorder="1"/>
    <xf numFmtId="0" fontId="1" fillId="0" borderId="30" xfId="0" applyFont="1" applyFill="1" applyBorder="1" applyAlignment="1">
      <alignment horizontal="left"/>
    </xf>
    <xf numFmtId="11" fontId="1" fillId="0" borderId="30" xfId="0" applyNumberFormat="1" applyFont="1" applyFill="1" applyBorder="1"/>
    <xf numFmtId="11" fontId="1" fillId="0" borderId="33" xfId="0" applyNumberFormat="1" applyFont="1" applyFill="1" applyBorder="1"/>
    <xf numFmtId="0" fontId="1" fillId="0" borderId="37" xfId="0" applyFont="1" applyFill="1" applyBorder="1" applyAlignment="1"/>
    <xf numFmtId="0" fontId="1" fillId="0" borderId="40" xfId="0" applyFont="1" applyFill="1" applyBorder="1" applyAlignment="1"/>
    <xf numFmtId="0" fontId="1" fillId="7" borderId="38" xfId="0" applyFont="1" applyFill="1" applyBorder="1" applyAlignment="1">
      <alignment horizontal="left"/>
    </xf>
    <xf numFmtId="0" fontId="1" fillId="7" borderId="39" xfId="0" applyFont="1" applyFill="1" applyBorder="1" applyAlignment="1">
      <alignment horizontal="center"/>
    </xf>
    <xf numFmtId="0" fontId="1" fillId="7" borderId="39" xfId="0" applyNumberFormat="1" applyFont="1" applyFill="1" applyBorder="1"/>
    <xf numFmtId="11" fontId="1" fillId="7" borderId="39" xfId="0" applyNumberFormat="1" applyFont="1" applyFill="1" applyBorder="1"/>
    <xf numFmtId="0" fontId="1" fillId="7" borderId="40" xfId="0" applyFont="1" applyFill="1" applyBorder="1" applyAlignment="1"/>
    <xf numFmtId="0" fontId="1" fillId="7" borderId="36" xfId="0" applyFont="1" applyFill="1" applyBorder="1" applyAlignment="1"/>
    <xf numFmtId="0" fontId="1" fillId="0" borderId="2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D4FF"/>
      <color rgb="FFFE7402"/>
      <color rgb="FFCC00CC"/>
      <color rgb="FF9900CC"/>
      <color rgb="FFE0A3FF"/>
      <color rgb="FFC247FF"/>
      <color rgb="FFD47DFF"/>
      <color rgb="FFCA00FA"/>
      <color rgb="FFB900FA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Avg. MS2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'Summary-2'!$D$2</c:f>
              <c:strCache>
                <c:ptCount val="1"/>
                <c:pt idx="0">
                  <c:v>Avg. Log 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67-4D52-9149-BF53C4F5F1D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67-4D52-9149-BF53C4F5F1D8}"/>
              </c:ext>
            </c:extLst>
          </c:dPt>
          <c:dPt>
            <c:idx val="2"/>
            <c:invertIfNegative val="0"/>
            <c:bubble3D val="0"/>
            <c:spPr>
              <a:solidFill>
                <a:srgbClr val="FE7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67-4D52-9149-BF53C4F5F1D8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67-4D52-9149-BF53C4F5F1D8}"/>
              </c:ext>
            </c:extLst>
          </c:dPt>
          <c:errBars>
            <c:errBarType val="both"/>
            <c:errValType val="cust"/>
            <c:noEndCap val="0"/>
            <c:plus>
              <c:numRef>
                <c:f>'Summary-2'!$E$3:$E$6</c:f>
                <c:numCache>
                  <c:formatCode>General</c:formatCode>
                  <c:ptCount val="4"/>
                  <c:pt idx="0">
                    <c:v>0.14167579714509856</c:v>
                  </c:pt>
                  <c:pt idx="1">
                    <c:v>0.88317707373991683</c:v>
                  </c:pt>
                  <c:pt idx="2">
                    <c:v>5.9852446618522459E-2</c:v>
                  </c:pt>
                  <c:pt idx="3">
                    <c:v>2.6974448103202889E-2</c:v>
                  </c:pt>
                </c:numCache>
              </c:numRef>
            </c:plus>
            <c:minus>
              <c:numRef>
                <c:f>'Summary-2'!$E$3:$E$6</c:f>
                <c:numCache>
                  <c:formatCode>General</c:formatCode>
                  <c:ptCount val="4"/>
                  <c:pt idx="0">
                    <c:v>0.14167579714509856</c:v>
                  </c:pt>
                  <c:pt idx="1">
                    <c:v>0.88317707373991683</c:v>
                  </c:pt>
                  <c:pt idx="2">
                    <c:v>5.9852446618522459E-2</c:v>
                  </c:pt>
                  <c:pt idx="3">
                    <c:v>2.6974448103202889E-2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'Summary-2'!$A$3:$A$6</c:f>
              <c:strCache>
                <c:ptCount val="4"/>
                <c:pt idx="0">
                  <c:v>UC_Ctrl</c:v>
                </c:pt>
                <c:pt idx="1">
                  <c:v>UC_70_5m</c:v>
                </c:pt>
                <c:pt idx="2">
                  <c:v>UC_80_5m</c:v>
                </c:pt>
                <c:pt idx="3">
                  <c:v>UC_90_5m</c:v>
                </c:pt>
              </c:strCache>
            </c:strRef>
          </c:cat>
          <c:val>
            <c:numRef>
              <c:f>'Summary-2'!$D$3:$D$6</c:f>
              <c:numCache>
                <c:formatCode>General</c:formatCode>
                <c:ptCount val="4"/>
                <c:pt idx="0">
                  <c:v>6.9605179234623034</c:v>
                </c:pt>
                <c:pt idx="1">
                  <c:v>3.7690747054396017</c:v>
                </c:pt>
                <c:pt idx="2">
                  <c:v>4.9399491621650053</c:v>
                </c:pt>
                <c:pt idx="3">
                  <c:v>4.3233488656496668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67-4D52-9149-BF53C4F5F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143839"/>
        <c:axId val="930808111"/>
      </c:barChart>
      <c:catAx>
        <c:axId val="9731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0808111"/>
        <c:crosses val="autoZero"/>
        <c:auto val="1"/>
        <c:lblAlgn val="ctr"/>
        <c:lblOffset val="100"/>
        <c:noMultiLvlLbl val="0"/>
      </c:catAx>
      <c:valAx>
        <c:axId val="930808111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MS2 in Eluent Log</a:t>
                </a:r>
                <a:r>
                  <a:rPr lang="en-US" sz="1200" baseline="-25000"/>
                  <a:t>10</a:t>
                </a:r>
                <a:r>
                  <a:rPr lang="en-US" sz="1200"/>
                  <a:t> (PFU/mL)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3143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MS2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1714785651793"/>
          <c:y val="0.17171296296296296"/>
          <c:w val="0.85681692913385832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Summary!$B$2</c:f>
              <c:strCache>
                <c:ptCount val="1"/>
                <c:pt idx="0">
                  <c:v>Log10 N #1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0A-45ED-9E03-8A8AE402863D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0A-45ED-9E03-8A8AE402863D}"/>
              </c:ext>
            </c:extLst>
          </c:dPt>
          <c:dPt>
            <c:idx val="2"/>
            <c:invertIfNegative val="0"/>
            <c:bubble3D val="0"/>
            <c:spPr>
              <a:solidFill>
                <a:srgbClr val="FE7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70A-45ED-9E03-8A8AE402863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70A-45ED-9E03-8A8AE402863D}"/>
              </c:ext>
            </c:extLst>
          </c:dPt>
          <c:cat>
            <c:strRef>
              <c:f>Summary!$A$3:$A$6</c:f>
              <c:strCache>
                <c:ptCount val="4"/>
                <c:pt idx="0">
                  <c:v>UC_Ctrl</c:v>
                </c:pt>
                <c:pt idx="1">
                  <c:v>UC_5m</c:v>
                </c:pt>
                <c:pt idx="2">
                  <c:v>UC_10m</c:v>
                </c:pt>
                <c:pt idx="3">
                  <c:v>UC_15m</c:v>
                </c:pt>
              </c:strCache>
            </c:strRef>
          </c:cat>
          <c:val>
            <c:numRef>
              <c:f>Summary!$B$3:$B$6</c:f>
              <c:numCache>
                <c:formatCode>General</c:formatCode>
                <c:ptCount val="4"/>
                <c:pt idx="0">
                  <c:v>6.1461280356782382</c:v>
                </c:pt>
                <c:pt idx="1">
                  <c:v>2.4913616938342726</c:v>
                </c:pt>
                <c:pt idx="2">
                  <c:v>3.3701428470511021</c:v>
                </c:pt>
                <c:pt idx="3">
                  <c:v>1.505149978319906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A-47CE-BAAA-C5C7C2077852}"/>
            </c:ext>
          </c:extLst>
        </c:ser>
        <c:ser>
          <c:idx val="1"/>
          <c:order val="1"/>
          <c:tx>
            <c:strRef>
              <c:f>Summary!$C$2</c:f>
              <c:strCache>
                <c:ptCount val="1"/>
                <c:pt idx="0">
                  <c:v>Log10 N #2</c:v>
                </c:pt>
              </c:strCache>
            </c:strRef>
          </c:tx>
          <c:spPr>
            <a:pattFill prst="ltDnDiag">
              <a:fgClr>
                <a:srgbClr val="00B0F0"/>
              </a:fgClr>
              <a:bgClr>
                <a:schemeClr val="bg1"/>
              </a:bgClr>
            </a:pattFill>
            <a:ln>
              <a:solidFill>
                <a:srgbClr val="00B0F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ltDn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0A-45ED-9E03-8A8AE402863D}"/>
              </c:ext>
            </c:extLst>
          </c:dPt>
          <c:dPt>
            <c:idx val="2"/>
            <c:invertIfNegative val="0"/>
            <c:bubble3D val="0"/>
            <c:spPr>
              <a:pattFill prst="ltDnDiag">
                <a:fgClr>
                  <a:srgbClr val="FE7402"/>
                </a:fgClr>
                <a:bgClr>
                  <a:schemeClr val="bg1"/>
                </a:bgClr>
              </a:pattFill>
              <a:ln>
                <a:solidFill>
                  <a:srgbClr val="FE740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0A-45ED-9E03-8A8AE402863D}"/>
              </c:ext>
            </c:extLst>
          </c:dPt>
          <c:dPt>
            <c:idx val="3"/>
            <c:invertIfNegative val="0"/>
            <c:bubble3D val="0"/>
            <c:spPr>
              <a:pattFill prst="ltDnDiag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70A-45ED-9E03-8A8AE402863D}"/>
              </c:ext>
            </c:extLst>
          </c:dPt>
          <c:cat>
            <c:strRef>
              <c:f>Summary!$A$3:$A$6</c:f>
              <c:strCache>
                <c:ptCount val="4"/>
                <c:pt idx="0">
                  <c:v>UC_Ctrl</c:v>
                </c:pt>
                <c:pt idx="1">
                  <c:v>UC_5m</c:v>
                </c:pt>
                <c:pt idx="2">
                  <c:v>UC_10m</c:v>
                </c:pt>
                <c:pt idx="3">
                  <c:v>UC_15m</c:v>
                </c:pt>
              </c:strCache>
            </c:strRef>
          </c:cat>
          <c:val>
            <c:numRef>
              <c:f>Summary!$C$3:$C$6</c:f>
              <c:numCache>
                <c:formatCode>General</c:formatCode>
                <c:ptCount val="4"/>
                <c:pt idx="0">
                  <c:v>6.5508396050657849</c:v>
                </c:pt>
                <c:pt idx="1">
                  <c:v>3.7781512503836434</c:v>
                </c:pt>
                <c:pt idx="2">
                  <c:v>3.7781512503836434</c:v>
                </c:pt>
                <c:pt idx="3">
                  <c:v>3.7781512503836434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A-45ED-9E03-8A8AE402863D}"/>
            </c:ext>
          </c:extLst>
        </c:ser>
        <c:ser>
          <c:idx val="2"/>
          <c:order val="2"/>
          <c:tx>
            <c:strRef>
              <c:f>Summary!$D$2</c:f>
              <c:strCache>
                <c:ptCount val="1"/>
                <c:pt idx="0">
                  <c:v>Log10 N #3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rgbClr val="00B0F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E6F-4BAD-B530-4CA9B53CF4F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rgbClr val="FE740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E6F-4BAD-B530-4CA9B53CF4FD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E6F-4BAD-B530-4CA9B53CF4FD}"/>
              </c:ext>
            </c:extLst>
          </c:dPt>
          <c:cat>
            <c:strRef>
              <c:f>Summary!$A$3:$A$6</c:f>
              <c:strCache>
                <c:ptCount val="4"/>
                <c:pt idx="0">
                  <c:v>UC_Ctrl</c:v>
                </c:pt>
                <c:pt idx="1">
                  <c:v>UC_5m</c:v>
                </c:pt>
                <c:pt idx="2">
                  <c:v>UC_10m</c:v>
                </c:pt>
                <c:pt idx="3">
                  <c:v>UC_15m</c:v>
                </c:pt>
              </c:strCache>
            </c:strRef>
          </c:cat>
          <c:val>
            <c:numRef>
              <c:f>Summary!$D$3:$D$6</c:f>
              <c:numCache>
                <c:formatCode>General</c:formatCode>
                <c:ptCount val="4"/>
                <c:pt idx="0">
                  <c:v>4.9777236052888476</c:v>
                </c:pt>
                <c:pt idx="1">
                  <c:v>4.8876173003357364</c:v>
                </c:pt>
                <c:pt idx="2">
                  <c:v>2.9444826721501687</c:v>
                </c:pt>
                <c:pt idx="3">
                  <c:v>4.6464037262230695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E6F-4BAD-B530-4CA9B53CF4FD}"/>
            </c:ext>
          </c:extLst>
        </c:ser>
        <c:ser>
          <c:idx val="3"/>
          <c:order val="3"/>
          <c:tx>
            <c:strRef>
              <c:f>Summary!$E$2</c:f>
              <c:strCache>
                <c:ptCount val="1"/>
                <c:pt idx="0">
                  <c:v>Log10 N #4</c:v>
                </c:pt>
              </c:strCache>
            </c:strRef>
          </c:tx>
          <c:spPr>
            <a:pattFill prst="ltUpDiag">
              <a:fgClr>
                <a:srgbClr val="00B0F0"/>
              </a:fgClr>
              <a:bgClr>
                <a:schemeClr val="bg1"/>
              </a:bgClr>
            </a:pattFill>
            <a:ln>
              <a:solidFill>
                <a:srgbClr val="00B0F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ltUp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AC4-4178-9ED7-089581E85AF2}"/>
              </c:ext>
            </c:extLst>
          </c:dPt>
          <c:dPt>
            <c:idx val="2"/>
            <c:invertIfNegative val="0"/>
            <c:bubble3D val="0"/>
            <c:spPr>
              <a:pattFill prst="ltUpDiag">
                <a:fgClr>
                  <a:srgbClr val="FE7402"/>
                </a:fgClr>
                <a:bgClr>
                  <a:schemeClr val="bg1"/>
                </a:bgClr>
              </a:pattFill>
              <a:ln>
                <a:solidFill>
                  <a:srgbClr val="FE740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DAC4-4178-9ED7-089581E85AF2}"/>
              </c:ext>
            </c:extLst>
          </c:dPt>
          <c:dPt>
            <c:idx val="3"/>
            <c:invertIfNegative val="0"/>
            <c:bubble3D val="0"/>
            <c:spPr>
              <a:pattFill prst="ltUpDiag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AC4-4178-9ED7-089581E85AF2}"/>
              </c:ext>
            </c:extLst>
          </c:dPt>
          <c:cat>
            <c:strRef>
              <c:f>Summary!$A$3:$A$6</c:f>
              <c:strCache>
                <c:ptCount val="4"/>
                <c:pt idx="0">
                  <c:v>UC_Ctrl</c:v>
                </c:pt>
                <c:pt idx="1">
                  <c:v>UC_5m</c:v>
                </c:pt>
                <c:pt idx="2">
                  <c:v>UC_10m</c:v>
                </c:pt>
                <c:pt idx="3">
                  <c:v>UC_15m</c:v>
                </c:pt>
              </c:strCache>
            </c:strRef>
          </c:cat>
          <c:val>
            <c:numRef>
              <c:f>Summary!$E$3:$E$6</c:f>
              <c:numCache>
                <c:formatCode>General</c:formatCode>
                <c:ptCount val="4"/>
                <c:pt idx="0">
                  <c:v>7.6716355966021297</c:v>
                </c:pt>
                <c:pt idx="1">
                  <c:v>4.1917303933628567</c:v>
                </c:pt>
                <c:pt idx="2">
                  <c:v>5.0625819842281627</c:v>
                </c:pt>
                <c:pt idx="3">
                  <c:v>5.3010299956639813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AC4-4178-9ED7-089581E85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5"/>
        <c:axId val="973143839"/>
        <c:axId val="930808111"/>
      </c:barChart>
      <c:catAx>
        <c:axId val="9731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0808111"/>
        <c:crosses val="autoZero"/>
        <c:auto val="1"/>
        <c:lblAlgn val="ctr"/>
        <c:lblOffset val="100"/>
        <c:noMultiLvlLbl val="0"/>
      </c:catAx>
      <c:valAx>
        <c:axId val="930808111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MS2 in Eluent Log</a:t>
                </a:r>
                <a:r>
                  <a:rPr lang="en-US" sz="1200" baseline="-25000"/>
                  <a:t>10</a:t>
                </a:r>
                <a:r>
                  <a:rPr lang="en-US" sz="1200"/>
                  <a:t> (PFU/mL)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314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24202515822172"/>
          <c:y val="0.16283958266702017"/>
          <c:w val="0.18951584397119073"/>
          <c:h val="0.31611488946890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MS2 Inactivation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1714785651793"/>
          <c:y val="0.17171296296296296"/>
          <c:w val="0.85681692913385832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Summary!$B$19</c:f>
              <c:strCache>
                <c:ptCount val="1"/>
                <c:pt idx="0">
                  <c:v>Log10 (N0/N) #1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E7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B8-4D5C-AC21-F59366C0B26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B8-4D5C-AC21-F59366C0B26F}"/>
              </c:ext>
            </c:extLst>
          </c:dPt>
          <c:cat>
            <c:strRef>
              <c:f>Summary!$A$20:$A$22</c:f>
              <c:strCache>
                <c:ptCount val="3"/>
                <c:pt idx="0">
                  <c:v>UC_5m</c:v>
                </c:pt>
                <c:pt idx="1">
                  <c:v>UC_10m</c:v>
                </c:pt>
                <c:pt idx="2">
                  <c:v>UC_15m</c:v>
                </c:pt>
              </c:strCache>
            </c:strRef>
          </c:cat>
          <c:val>
            <c:numRef>
              <c:f>Summary!$B$20:$B$22</c:f>
              <c:numCache>
                <c:formatCode>General</c:formatCode>
                <c:ptCount val="3"/>
                <c:pt idx="0">
                  <c:v>3.6547663418439655</c:v>
                </c:pt>
                <c:pt idx="1">
                  <c:v>2.7759851886271361</c:v>
                </c:pt>
                <c:pt idx="2">
                  <c:v>4.6409780573583319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B8-4D5C-AC21-F59366C0B26F}"/>
            </c:ext>
          </c:extLst>
        </c:ser>
        <c:ser>
          <c:idx val="1"/>
          <c:order val="1"/>
          <c:tx>
            <c:strRef>
              <c:f>Summary!$C$19</c:f>
              <c:strCache>
                <c:ptCount val="1"/>
                <c:pt idx="0">
                  <c:v>Log10 (N0/N) #2</c:v>
                </c:pt>
              </c:strCache>
            </c:strRef>
          </c:tx>
          <c:spPr>
            <a:pattFill prst="lt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ltDn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0B8-4D5C-AC21-F59366C0B26F}"/>
              </c:ext>
            </c:extLst>
          </c:dPt>
          <c:dPt>
            <c:idx val="1"/>
            <c:invertIfNegative val="0"/>
            <c:bubble3D val="0"/>
            <c:spPr>
              <a:pattFill prst="ltDnDiag">
                <a:fgClr>
                  <a:srgbClr val="FE7402"/>
                </a:fgClr>
                <a:bgClr>
                  <a:schemeClr val="bg1"/>
                </a:bgClr>
              </a:pattFill>
              <a:ln>
                <a:solidFill>
                  <a:srgbClr val="FE740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0B8-4D5C-AC21-F59366C0B26F}"/>
              </c:ext>
            </c:extLst>
          </c:dPt>
          <c:dPt>
            <c:idx val="2"/>
            <c:invertIfNegative val="0"/>
            <c:bubble3D val="0"/>
            <c:spPr>
              <a:pattFill prst="ltDnDiag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0B8-4D5C-AC21-F59366C0B26F}"/>
              </c:ext>
            </c:extLst>
          </c:dPt>
          <c:cat>
            <c:strRef>
              <c:f>Summary!$A$20:$A$22</c:f>
              <c:strCache>
                <c:ptCount val="3"/>
                <c:pt idx="0">
                  <c:v>UC_5m</c:v>
                </c:pt>
                <c:pt idx="1">
                  <c:v>UC_10m</c:v>
                </c:pt>
                <c:pt idx="2">
                  <c:v>UC_15m</c:v>
                </c:pt>
              </c:strCache>
            </c:strRef>
          </c:cat>
          <c:val>
            <c:numRef>
              <c:f>Summary!$C$20:$C$22</c:f>
              <c:numCache>
                <c:formatCode>General</c:formatCode>
                <c:ptCount val="3"/>
                <c:pt idx="0">
                  <c:v>2.7726883546821415</c:v>
                </c:pt>
                <c:pt idx="1">
                  <c:v>2.7726883546821415</c:v>
                </c:pt>
                <c:pt idx="2">
                  <c:v>2.7726883546821415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0B8-4D5C-AC21-F59366C0B26F}"/>
            </c:ext>
          </c:extLst>
        </c:ser>
        <c:ser>
          <c:idx val="2"/>
          <c:order val="2"/>
          <c:tx>
            <c:strRef>
              <c:f>Summary!$D$19</c:f>
              <c:strCache>
                <c:ptCount val="1"/>
                <c:pt idx="0">
                  <c:v>Log10 (N0/N) #3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rgbClr val="FFC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rgbClr val="FE740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AE9-481B-980F-FB4CB7AA1A2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E9-481B-980F-FB4CB7AA1A2F}"/>
              </c:ext>
            </c:extLst>
          </c:dPt>
          <c:cat>
            <c:strRef>
              <c:f>Summary!$A$20:$A$22</c:f>
              <c:strCache>
                <c:ptCount val="3"/>
                <c:pt idx="0">
                  <c:v>UC_5m</c:v>
                </c:pt>
                <c:pt idx="1">
                  <c:v>UC_10m</c:v>
                </c:pt>
                <c:pt idx="2">
                  <c:v>UC_15m</c:v>
                </c:pt>
              </c:strCache>
            </c:strRef>
          </c:cat>
          <c:val>
            <c:numRef>
              <c:f>Summary!$D$20:$D$22</c:f>
              <c:numCache>
                <c:formatCode>General</c:formatCode>
                <c:ptCount val="3"/>
                <c:pt idx="0">
                  <c:v>9.0106304953111227E-2</c:v>
                </c:pt>
                <c:pt idx="1">
                  <c:v>2.0332409331386789</c:v>
                </c:pt>
                <c:pt idx="2">
                  <c:v>0.33131987906577809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E9-481B-980F-FB4CB7AA1A2F}"/>
            </c:ext>
          </c:extLst>
        </c:ser>
        <c:ser>
          <c:idx val="3"/>
          <c:order val="3"/>
          <c:tx>
            <c:strRef>
              <c:f>Summary!$E$19</c:f>
              <c:strCache>
                <c:ptCount val="1"/>
                <c:pt idx="0">
                  <c:v>Log10 (N0/N) #4</c:v>
                </c:pt>
              </c:strCache>
            </c:strRef>
          </c:tx>
          <c:spPr>
            <a:pattFill prst="ltUp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FFC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ltUpDiag">
                <a:fgClr>
                  <a:srgbClr val="FE7402"/>
                </a:fgClr>
                <a:bgClr>
                  <a:schemeClr val="bg1"/>
                </a:bgClr>
              </a:pattFill>
              <a:ln>
                <a:solidFill>
                  <a:srgbClr val="FE740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4EE-4C9A-AA1A-FFF078C6B9FD}"/>
              </c:ext>
            </c:extLst>
          </c:dPt>
          <c:dPt>
            <c:idx val="2"/>
            <c:invertIfNegative val="0"/>
            <c:bubble3D val="0"/>
            <c:spPr>
              <a:pattFill prst="ltUpDiag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4EE-4C9A-AA1A-FFF078C6B9FD}"/>
              </c:ext>
            </c:extLst>
          </c:dPt>
          <c:cat>
            <c:strRef>
              <c:f>Summary!$A$20:$A$22</c:f>
              <c:strCache>
                <c:ptCount val="3"/>
                <c:pt idx="0">
                  <c:v>UC_5m</c:v>
                </c:pt>
                <c:pt idx="1">
                  <c:v>UC_10m</c:v>
                </c:pt>
                <c:pt idx="2">
                  <c:v>UC_15m</c:v>
                </c:pt>
              </c:strCache>
            </c:strRef>
          </c:cat>
          <c:val>
            <c:numRef>
              <c:f>Summary!$E$20:$E$22</c:f>
              <c:numCache>
                <c:formatCode>General</c:formatCode>
                <c:ptCount val="3"/>
                <c:pt idx="0">
                  <c:v>3.479905203239273</c:v>
                </c:pt>
                <c:pt idx="1">
                  <c:v>2.6090536123739669</c:v>
                </c:pt>
                <c:pt idx="2">
                  <c:v>2.3706056009381484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4EE-4C9A-AA1A-FFF078C6B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5"/>
        <c:axId val="973143839"/>
        <c:axId val="930808111"/>
      </c:barChart>
      <c:catAx>
        <c:axId val="9731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0808111"/>
        <c:crosses val="autoZero"/>
        <c:auto val="1"/>
        <c:lblAlgn val="ctr"/>
        <c:lblOffset val="100"/>
        <c:noMultiLvlLbl val="0"/>
      </c:catAx>
      <c:valAx>
        <c:axId val="930808111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MS2 Log</a:t>
                </a:r>
                <a:r>
                  <a:rPr lang="en-US" sz="1200" baseline="-25000"/>
                  <a:t>10</a:t>
                </a:r>
                <a:r>
                  <a:rPr lang="en-US" sz="1200"/>
                  <a:t>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31438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358947880059631"/>
          <c:y val="0.16749627704674983"/>
          <c:w val="0.25166458435329248"/>
          <c:h val="0.31584052387700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Avg. MS2 Inactivation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1714785651793"/>
          <c:y val="0.17171296296296296"/>
          <c:w val="0.85681692913385832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Summary!$F$19</c:f>
              <c:strCache>
                <c:ptCount val="1"/>
                <c:pt idx="0">
                  <c:v>Avg. Log (N0/N)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944-4F6E-8D2A-D2D305ECB69D}"/>
              </c:ext>
            </c:extLst>
          </c:dPt>
          <c:dPt>
            <c:idx val="1"/>
            <c:invertIfNegative val="0"/>
            <c:bubble3D val="0"/>
            <c:spPr>
              <a:solidFill>
                <a:srgbClr val="FE7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44-4F6E-8D2A-D2D305ECB69D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44-4F6E-8D2A-D2D305ECB69D}"/>
              </c:ext>
            </c:extLst>
          </c:dPt>
          <c:errBars>
            <c:errBarType val="both"/>
            <c:errValType val="cust"/>
            <c:noEndCap val="0"/>
            <c:plus>
              <c:numRef>
                <c:f>Summary!$G$20:$G$22</c:f>
                <c:numCache>
                  <c:formatCode>General</c:formatCode>
                  <c:ptCount val="3"/>
                  <c:pt idx="0">
                    <c:v>1.6508224684246999</c:v>
                  </c:pt>
                  <c:pt idx="1">
                    <c:v>0.35174151363977701</c:v>
                  </c:pt>
                  <c:pt idx="2">
                    <c:v>1.7677407414490356</c:v>
                  </c:pt>
                </c:numCache>
              </c:numRef>
            </c:plus>
            <c:minus>
              <c:numRef>
                <c:f>Summary!$G$20:$G$22</c:f>
                <c:numCache>
                  <c:formatCode>General</c:formatCode>
                  <c:ptCount val="3"/>
                  <c:pt idx="0">
                    <c:v>1.6508224684246999</c:v>
                  </c:pt>
                  <c:pt idx="1">
                    <c:v>0.35174151363977701</c:v>
                  </c:pt>
                  <c:pt idx="2">
                    <c:v>1.7677407414490356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Summary!$A$20:$A$22</c:f>
              <c:strCache>
                <c:ptCount val="3"/>
                <c:pt idx="0">
                  <c:v>UC_5m</c:v>
                </c:pt>
                <c:pt idx="1">
                  <c:v>UC_10m</c:v>
                </c:pt>
                <c:pt idx="2">
                  <c:v>UC_15m</c:v>
                </c:pt>
              </c:strCache>
            </c:strRef>
          </c:cat>
          <c:val>
            <c:numRef>
              <c:f>Summary!$F$20:$F$22</c:f>
              <c:numCache>
                <c:formatCode>General</c:formatCode>
                <c:ptCount val="3"/>
                <c:pt idx="0">
                  <c:v>2.499366551179623</c:v>
                </c:pt>
                <c:pt idx="1">
                  <c:v>2.5477420222054805</c:v>
                </c:pt>
                <c:pt idx="2">
                  <c:v>2.5288979730110999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44-4F6E-8D2A-D2D305ECB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5"/>
        <c:axId val="973143839"/>
        <c:axId val="930808111"/>
      </c:barChart>
      <c:catAx>
        <c:axId val="9731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0808111"/>
        <c:crosses val="autoZero"/>
        <c:auto val="1"/>
        <c:lblAlgn val="ctr"/>
        <c:lblOffset val="100"/>
        <c:noMultiLvlLbl val="0"/>
      </c:catAx>
      <c:valAx>
        <c:axId val="930808111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MS2 Log</a:t>
                </a:r>
                <a:r>
                  <a:rPr lang="en-US" sz="1200" baseline="-25000"/>
                  <a:t>10</a:t>
                </a:r>
                <a:r>
                  <a:rPr lang="en-US" sz="1200"/>
                  <a:t>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31438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MS2 Concentration-4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'20220608'!$I$3:$I$6</c:f>
              <c:strCache>
                <c:ptCount val="4"/>
                <c:pt idx="0">
                  <c:v>UC_Ctrl-4</c:v>
                </c:pt>
                <c:pt idx="1">
                  <c:v>UC_5m-4</c:v>
                </c:pt>
                <c:pt idx="2">
                  <c:v>UC_10m-4</c:v>
                </c:pt>
                <c:pt idx="3">
                  <c:v>UC_15m-4</c:v>
                </c:pt>
              </c:strCache>
            </c:strRef>
          </c:cat>
          <c:val>
            <c:numRef>
              <c:f>'20220608'!$J$3:$J$6</c:f>
              <c:numCache>
                <c:formatCode>0.00E+00</c:formatCode>
                <c:ptCount val="4"/>
                <c:pt idx="0">
                  <c:v>7.6716355966021297</c:v>
                </c:pt>
                <c:pt idx="1">
                  <c:v>4.1917303933628567</c:v>
                </c:pt>
                <c:pt idx="2">
                  <c:v>5.0625819842281627</c:v>
                </c:pt>
                <c:pt idx="3">
                  <c:v>5.3010299956639813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A-4EB4-A479-14ACCABBD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in Eluent  Log</a:t>
                </a:r>
                <a:r>
                  <a:rPr lang="en-US" baseline="-25000"/>
                  <a:t>10</a:t>
                </a:r>
                <a:r>
                  <a:rPr lang="en-US"/>
                  <a:t> (PFU/mL)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Heat induced MS2 inactivation-4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'20220608'!$I$4:$I$6</c:f>
              <c:strCache>
                <c:ptCount val="3"/>
                <c:pt idx="0">
                  <c:v>UC_5m-4</c:v>
                </c:pt>
                <c:pt idx="1">
                  <c:v>UC_10m-4</c:v>
                </c:pt>
                <c:pt idx="2">
                  <c:v>UC_15m-4</c:v>
                </c:pt>
              </c:strCache>
            </c:strRef>
          </c:cat>
          <c:val>
            <c:numRef>
              <c:f>'20220608'!$K$4:$K$6</c:f>
              <c:numCache>
                <c:formatCode>0.00E+00</c:formatCode>
                <c:ptCount val="3"/>
                <c:pt idx="0">
                  <c:v>3.479905203239273</c:v>
                </c:pt>
                <c:pt idx="1">
                  <c:v>2.6090536123739669</c:v>
                </c:pt>
                <c:pt idx="2">
                  <c:v>2.3706056009381484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C-4763-BE0E-44B9BD7F7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Log</a:t>
                </a:r>
                <a:r>
                  <a:rPr lang="en-US" baseline="-25000"/>
                  <a:t>10</a:t>
                </a:r>
                <a:r>
                  <a:rPr lang="en-US"/>
                  <a:t>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MS2 Concentration-3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'20220512'!$I$3:$I$6</c:f>
              <c:strCache>
                <c:ptCount val="4"/>
                <c:pt idx="0">
                  <c:v>UC_Ctrl-3</c:v>
                </c:pt>
                <c:pt idx="1">
                  <c:v>UC_5m-3</c:v>
                </c:pt>
                <c:pt idx="2">
                  <c:v>UC_10m-3</c:v>
                </c:pt>
                <c:pt idx="3">
                  <c:v>UC_15m-3</c:v>
                </c:pt>
              </c:strCache>
            </c:strRef>
          </c:cat>
          <c:val>
            <c:numRef>
              <c:f>'20220512'!$J$3:$J$6</c:f>
              <c:numCache>
                <c:formatCode>0.00E+00</c:formatCode>
                <c:ptCount val="4"/>
                <c:pt idx="0">
                  <c:v>4.9777236052888476</c:v>
                </c:pt>
                <c:pt idx="1">
                  <c:v>4.8876173003357364</c:v>
                </c:pt>
                <c:pt idx="2">
                  <c:v>2.9444826721501687</c:v>
                </c:pt>
                <c:pt idx="3">
                  <c:v>4.6464037262230695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5-48B7-A21A-387C5DFF6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in Eluent  Log</a:t>
                </a:r>
                <a:r>
                  <a:rPr lang="en-US" baseline="-25000"/>
                  <a:t>10</a:t>
                </a:r>
                <a:r>
                  <a:rPr lang="en-US"/>
                  <a:t> (PFU/mL)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Heat induced MS2 inactivation-3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'20220512'!$I$4:$I$6</c:f>
              <c:strCache>
                <c:ptCount val="3"/>
                <c:pt idx="0">
                  <c:v>UC_5m-3</c:v>
                </c:pt>
                <c:pt idx="1">
                  <c:v>UC_10m-3</c:v>
                </c:pt>
                <c:pt idx="2">
                  <c:v>UC_15m-3</c:v>
                </c:pt>
              </c:strCache>
            </c:strRef>
          </c:cat>
          <c:val>
            <c:numRef>
              <c:f>'20220512'!$K$4:$K$6</c:f>
              <c:numCache>
                <c:formatCode>0.00E+00</c:formatCode>
                <c:ptCount val="3"/>
                <c:pt idx="0">
                  <c:v>9.0106304953111227E-2</c:v>
                </c:pt>
                <c:pt idx="1">
                  <c:v>2.0332409331386789</c:v>
                </c:pt>
                <c:pt idx="2">
                  <c:v>0.33131987906577809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2-425E-B186-B573BFE60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Log</a:t>
                </a:r>
                <a:r>
                  <a:rPr lang="en-US" baseline="-25000"/>
                  <a:t>10</a:t>
                </a:r>
                <a:r>
                  <a:rPr lang="en-US"/>
                  <a:t>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MS2 Concentration-2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'20220511'!$I$3:$I$6</c:f>
              <c:strCache>
                <c:ptCount val="4"/>
                <c:pt idx="0">
                  <c:v>UC_Ctrl-2</c:v>
                </c:pt>
                <c:pt idx="1">
                  <c:v>UC_5m-2</c:v>
                </c:pt>
                <c:pt idx="2">
                  <c:v>UC_10m-2</c:v>
                </c:pt>
                <c:pt idx="3">
                  <c:v>UC_15m-2</c:v>
                </c:pt>
              </c:strCache>
            </c:strRef>
          </c:cat>
          <c:val>
            <c:numRef>
              <c:f>'20220511'!$J$3:$J$6</c:f>
              <c:numCache>
                <c:formatCode>0.00E+00</c:formatCode>
                <c:ptCount val="4"/>
                <c:pt idx="0">
                  <c:v>6.5508396050657849</c:v>
                </c:pt>
                <c:pt idx="1">
                  <c:v>3.7781512503836434</c:v>
                </c:pt>
                <c:pt idx="2">
                  <c:v>3.7781512503836434</c:v>
                </c:pt>
                <c:pt idx="3">
                  <c:v>3.7781512503836434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3-43D2-B7CA-1793FB3C3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in Eluent  Log</a:t>
                </a:r>
                <a:r>
                  <a:rPr lang="en-US" baseline="-25000"/>
                  <a:t>10</a:t>
                </a:r>
                <a:r>
                  <a:rPr lang="en-US"/>
                  <a:t> (PFU/mL)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Heat induced MS2 inactivation-2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'20220511'!$I$4:$I$6</c:f>
              <c:strCache>
                <c:ptCount val="3"/>
                <c:pt idx="0">
                  <c:v>UC_5m-2</c:v>
                </c:pt>
                <c:pt idx="1">
                  <c:v>UC_10m-2</c:v>
                </c:pt>
                <c:pt idx="2">
                  <c:v>UC_15m-2</c:v>
                </c:pt>
              </c:strCache>
            </c:strRef>
          </c:cat>
          <c:val>
            <c:numRef>
              <c:f>'20220511'!$K$4:$K$6</c:f>
              <c:numCache>
                <c:formatCode>0.00E+00</c:formatCode>
                <c:ptCount val="3"/>
                <c:pt idx="0">
                  <c:v>2.7726883546821415</c:v>
                </c:pt>
                <c:pt idx="1">
                  <c:v>2.7726883546821415</c:v>
                </c:pt>
                <c:pt idx="2">
                  <c:v>2.7726883546821415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0-47B7-90D3-0E1143C10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Log</a:t>
                </a:r>
                <a:r>
                  <a:rPr lang="en-US" baseline="-25000"/>
                  <a:t>10</a:t>
                </a:r>
                <a:r>
                  <a:rPr lang="en-US"/>
                  <a:t>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MS2 Concentration-1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'20220510'!$I$3:$I$6</c:f>
              <c:strCache>
                <c:ptCount val="4"/>
                <c:pt idx="0">
                  <c:v>UC_Ctrl-1</c:v>
                </c:pt>
                <c:pt idx="1">
                  <c:v>UC_5m-1</c:v>
                </c:pt>
                <c:pt idx="2">
                  <c:v>UC_10m-1</c:v>
                </c:pt>
                <c:pt idx="3">
                  <c:v>UC_15m-1</c:v>
                </c:pt>
              </c:strCache>
            </c:strRef>
          </c:cat>
          <c:val>
            <c:numRef>
              <c:f>'20220510'!$J$3:$J$6</c:f>
              <c:numCache>
                <c:formatCode>0.00E+00</c:formatCode>
                <c:ptCount val="4"/>
                <c:pt idx="0">
                  <c:v>6.1461280356782382</c:v>
                </c:pt>
                <c:pt idx="1">
                  <c:v>2.4913616938342726</c:v>
                </c:pt>
                <c:pt idx="2">
                  <c:v>3.3701428470511021</c:v>
                </c:pt>
                <c:pt idx="3">
                  <c:v>1.505149978319906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D-448A-A8A8-23F38ECD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in Eluent  Log</a:t>
                </a:r>
                <a:r>
                  <a:rPr lang="en-US" baseline="-25000"/>
                  <a:t>10</a:t>
                </a:r>
                <a:r>
                  <a:rPr lang="en-US"/>
                  <a:t> (PFU/mL)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MS2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1714785651793"/>
          <c:y val="0.17171296296296296"/>
          <c:w val="0.85681692913385832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'Summary-2'!$B$2</c:f>
              <c:strCache>
                <c:ptCount val="1"/>
                <c:pt idx="0">
                  <c:v>Log10 N #5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8D-4A71-9605-D9B4B98F948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8D-4A71-9605-D9B4B98F9485}"/>
              </c:ext>
            </c:extLst>
          </c:dPt>
          <c:dPt>
            <c:idx val="2"/>
            <c:invertIfNegative val="0"/>
            <c:bubble3D val="0"/>
            <c:spPr>
              <a:solidFill>
                <a:srgbClr val="FE7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8D-4A71-9605-D9B4B98F948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8D-4A71-9605-D9B4B98F9485}"/>
              </c:ext>
            </c:extLst>
          </c:dPt>
          <c:cat>
            <c:strRef>
              <c:f>'Summary-2'!$A$3:$A$6</c:f>
              <c:strCache>
                <c:ptCount val="4"/>
                <c:pt idx="0">
                  <c:v>UC_Ctrl</c:v>
                </c:pt>
                <c:pt idx="1">
                  <c:v>UC_70_5m</c:v>
                </c:pt>
                <c:pt idx="2">
                  <c:v>UC_80_5m</c:v>
                </c:pt>
                <c:pt idx="3">
                  <c:v>UC_90_5m</c:v>
                </c:pt>
              </c:strCache>
            </c:strRef>
          </c:cat>
          <c:val>
            <c:numRef>
              <c:f>'Summary-2'!$B$3:$B$6</c:f>
              <c:numCache>
                <c:formatCode>General</c:formatCode>
                <c:ptCount val="4"/>
                <c:pt idx="0">
                  <c:v>7.0606978403536118</c:v>
                </c:pt>
                <c:pt idx="1">
                  <c:v>3.1445742076096161</c:v>
                </c:pt>
                <c:pt idx="2">
                  <c:v>4.982271233039568</c:v>
                </c:pt>
                <c:pt idx="3">
                  <c:v>4.3042750504771279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8D-4A71-9605-D9B4B98F9485}"/>
            </c:ext>
          </c:extLst>
        </c:ser>
        <c:ser>
          <c:idx val="1"/>
          <c:order val="1"/>
          <c:tx>
            <c:strRef>
              <c:f>'Summary-2'!$C$2</c:f>
              <c:strCache>
                <c:ptCount val="1"/>
                <c:pt idx="0">
                  <c:v>Log10 N #6</c:v>
                </c:pt>
              </c:strCache>
            </c:strRef>
          </c:tx>
          <c:spPr>
            <a:pattFill prst="ltDnDiag">
              <a:fgClr>
                <a:srgbClr val="00B0F0"/>
              </a:fgClr>
              <a:bgClr>
                <a:schemeClr val="bg1"/>
              </a:bgClr>
            </a:pattFill>
            <a:ln>
              <a:solidFill>
                <a:srgbClr val="00B0F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ltDn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48D-4A71-9605-D9B4B98F9485}"/>
              </c:ext>
            </c:extLst>
          </c:dPt>
          <c:dPt>
            <c:idx val="2"/>
            <c:invertIfNegative val="0"/>
            <c:bubble3D val="0"/>
            <c:spPr>
              <a:pattFill prst="ltDnDiag">
                <a:fgClr>
                  <a:srgbClr val="FE7402"/>
                </a:fgClr>
                <a:bgClr>
                  <a:schemeClr val="bg1"/>
                </a:bgClr>
              </a:pattFill>
              <a:ln>
                <a:solidFill>
                  <a:srgbClr val="FE740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48D-4A71-9605-D9B4B98F9485}"/>
              </c:ext>
            </c:extLst>
          </c:dPt>
          <c:dPt>
            <c:idx val="3"/>
            <c:invertIfNegative val="0"/>
            <c:bubble3D val="0"/>
            <c:spPr>
              <a:pattFill prst="ltDnDiag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248D-4A71-9605-D9B4B98F9485}"/>
              </c:ext>
            </c:extLst>
          </c:dPt>
          <c:cat>
            <c:strRef>
              <c:f>'Summary-2'!$A$3:$A$6</c:f>
              <c:strCache>
                <c:ptCount val="4"/>
                <c:pt idx="0">
                  <c:v>UC_Ctrl</c:v>
                </c:pt>
                <c:pt idx="1">
                  <c:v>UC_70_5m</c:v>
                </c:pt>
                <c:pt idx="2">
                  <c:v>UC_80_5m</c:v>
                </c:pt>
                <c:pt idx="3">
                  <c:v>UC_90_5m</c:v>
                </c:pt>
              </c:strCache>
            </c:strRef>
          </c:cat>
          <c:val>
            <c:numRef>
              <c:f>'Summary-2'!$C$3:$C$6</c:f>
              <c:numCache>
                <c:formatCode>General</c:formatCode>
                <c:ptCount val="4"/>
                <c:pt idx="0">
                  <c:v>6.860338006570994</c:v>
                </c:pt>
                <c:pt idx="1">
                  <c:v>4.3935752032695872</c:v>
                </c:pt>
                <c:pt idx="2">
                  <c:v>4.8976270912904418</c:v>
                </c:pt>
                <c:pt idx="3">
                  <c:v>4.3424226808222066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48D-4A71-9605-D9B4B98F9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5"/>
        <c:axId val="973143839"/>
        <c:axId val="930808111"/>
      </c:barChart>
      <c:catAx>
        <c:axId val="9731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0808111"/>
        <c:crosses val="autoZero"/>
        <c:auto val="1"/>
        <c:lblAlgn val="ctr"/>
        <c:lblOffset val="100"/>
        <c:noMultiLvlLbl val="0"/>
      </c:catAx>
      <c:valAx>
        <c:axId val="930808111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MS2 in Eluent Log</a:t>
                </a:r>
                <a:r>
                  <a:rPr lang="en-US" sz="1200" baseline="-25000"/>
                  <a:t>10</a:t>
                </a:r>
                <a:r>
                  <a:rPr lang="en-US" sz="1200"/>
                  <a:t> (PFU/mL)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314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730276782692796"/>
          <c:y val="0.17201023654684075"/>
          <c:w val="0.21189158142140815"/>
          <c:h val="0.14224859557797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Heat induced MS2 inactivation-1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'20220510'!$I$4:$I$6</c:f>
              <c:strCache>
                <c:ptCount val="3"/>
                <c:pt idx="0">
                  <c:v>UC_5m-1</c:v>
                </c:pt>
                <c:pt idx="1">
                  <c:v>UC_10m-1</c:v>
                </c:pt>
                <c:pt idx="2">
                  <c:v>UC_15m-1</c:v>
                </c:pt>
              </c:strCache>
            </c:strRef>
          </c:cat>
          <c:val>
            <c:numRef>
              <c:f>'20220510'!$K$4:$K$6</c:f>
              <c:numCache>
                <c:formatCode>0.00E+00</c:formatCode>
                <c:ptCount val="3"/>
                <c:pt idx="0">
                  <c:v>3.6547663418439655</c:v>
                </c:pt>
                <c:pt idx="1">
                  <c:v>2.7759851886271361</c:v>
                </c:pt>
                <c:pt idx="2">
                  <c:v>4.6409780573583319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9-43A1-876A-EDAD1E3CA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Log</a:t>
                </a:r>
                <a:r>
                  <a:rPr lang="en-US" baseline="-25000"/>
                  <a:t>10</a:t>
                </a:r>
                <a:r>
                  <a:rPr lang="en-US"/>
                  <a:t>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MS2 Inactivation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1714785651793"/>
          <c:y val="0.17171296296296296"/>
          <c:w val="0.85681692913385832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'Summary-2'!$B$19</c:f>
              <c:strCache>
                <c:ptCount val="1"/>
                <c:pt idx="0">
                  <c:v>Log10 (N0/N) #5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E7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F8-4C4D-872B-2D716B938D7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F8-4C4D-872B-2D716B938D77}"/>
              </c:ext>
            </c:extLst>
          </c:dPt>
          <c:cat>
            <c:strRef>
              <c:f>'Summary-2'!$A$20:$A$22</c:f>
              <c:strCache>
                <c:ptCount val="3"/>
                <c:pt idx="0">
                  <c:v>UC_70_5m</c:v>
                </c:pt>
                <c:pt idx="1">
                  <c:v>UC_80_5m</c:v>
                </c:pt>
                <c:pt idx="2">
                  <c:v>UC_90_5m</c:v>
                </c:pt>
              </c:strCache>
            </c:strRef>
          </c:cat>
          <c:val>
            <c:numRef>
              <c:f>'Summary-2'!$B$20:$B$22</c:f>
              <c:numCache>
                <c:formatCode>General</c:formatCode>
                <c:ptCount val="3"/>
                <c:pt idx="0">
                  <c:v>3.9161236327439957</c:v>
                </c:pt>
                <c:pt idx="1">
                  <c:v>2.0784266073140438</c:v>
                </c:pt>
                <c:pt idx="2">
                  <c:v>2.7564227898764839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F8-4C4D-872B-2D716B938D77}"/>
            </c:ext>
          </c:extLst>
        </c:ser>
        <c:ser>
          <c:idx val="1"/>
          <c:order val="1"/>
          <c:tx>
            <c:strRef>
              <c:f>'Summary-2'!$C$19</c:f>
              <c:strCache>
                <c:ptCount val="1"/>
                <c:pt idx="0">
                  <c:v>Log10 (N0/N) #6</c:v>
                </c:pt>
              </c:strCache>
            </c:strRef>
          </c:tx>
          <c:spPr>
            <a:pattFill prst="lt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ltDn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DF8-4C4D-872B-2D716B938D77}"/>
              </c:ext>
            </c:extLst>
          </c:dPt>
          <c:dPt>
            <c:idx val="1"/>
            <c:invertIfNegative val="0"/>
            <c:bubble3D val="0"/>
            <c:spPr>
              <a:pattFill prst="ltDnDiag">
                <a:fgClr>
                  <a:srgbClr val="FE7402"/>
                </a:fgClr>
                <a:bgClr>
                  <a:schemeClr val="bg1"/>
                </a:bgClr>
              </a:pattFill>
              <a:ln>
                <a:solidFill>
                  <a:srgbClr val="FE740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DF8-4C4D-872B-2D716B938D77}"/>
              </c:ext>
            </c:extLst>
          </c:dPt>
          <c:dPt>
            <c:idx val="2"/>
            <c:invertIfNegative val="0"/>
            <c:bubble3D val="0"/>
            <c:spPr>
              <a:pattFill prst="ltDnDiag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DF8-4C4D-872B-2D716B938D77}"/>
              </c:ext>
            </c:extLst>
          </c:dPt>
          <c:cat>
            <c:strRef>
              <c:f>'Summary-2'!$A$20:$A$22</c:f>
              <c:strCache>
                <c:ptCount val="3"/>
                <c:pt idx="0">
                  <c:v>UC_70_5m</c:v>
                </c:pt>
                <c:pt idx="1">
                  <c:v>UC_80_5m</c:v>
                </c:pt>
                <c:pt idx="2">
                  <c:v>UC_90_5m</c:v>
                </c:pt>
              </c:strCache>
            </c:strRef>
          </c:cat>
          <c:val>
            <c:numRef>
              <c:f>'Summary-2'!$C$20:$C$22</c:f>
              <c:numCache>
                <c:formatCode>General</c:formatCode>
                <c:ptCount val="3"/>
                <c:pt idx="0">
                  <c:v>2.4667628033014068</c:v>
                </c:pt>
                <c:pt idx="1">
                  <c:v>1.9627109152805522</c:v>
                </c:pt>
                <c:pt idx="2">
                  <c:v>2.5179153257487874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F8-4C4D-872B-2D716B938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5"/>
        <c:axId val="973143839"/>
        <c:axId val="930808111"/>
      </c:barChart>
      <c:catAx>
        <c:axId val="9731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0808111"/>
        <c:crosses val="autoZero"/>
        <c:auto val="1"/>
        <c:lblAlgn val="ctr"/>
        <c:lblOffset val="100"/>
        <c:noMultiLvlLbl val="0"/>
      </c:catAx>
      <c:valAx>
        <c:axId val="930808111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MS2 Log</a:t>
                </a:r>
                <a:r>
                  <a:rPr lang="en-US" sz="1200" baseline="-25000"/>
                  <a:t>10</a:t>
                </a:r>
                <a:r>
                  <a:rPr lang="en-US" sz="1200"/>
                  <a:t>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31438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166259080340688"/>
          <c:y val="0.17209310069741549"/>
          <c:w val="0.25166458435329248"/>
          <c:h val="0.19632275120784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Avg. MS2 Inactivation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1714785651793"/>
          <c:y val="0.17171296296296296"/>
          <c:w val="0.85681692913385832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'Summary-2'!$D$19</c:f>
              <c:strCache>
                <c:ptCount val="1"/>
                <c:pt idx="0">
                  <c:v>Avg. Log (N0/N)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E-40DF-A06E-E9170F424670}"/>
              </c:ext>
            </c:extLst>
          </c:dPt>
          <c:dPt>
            <c:idx val="1"/>
            <c:invertIfNegative val="0"/>
            <c:bubble3D val="0"/>
            <c:spPr>
              <a:solidFill>
                <a:srgbClr val="FE7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1E-40DF-A06E-E9170F42467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1E-40DF-A06E-E9170F424670}"/>
              </c:ext>
            </c:extLst>
          </c:dPt>
          <c:errBars>
            <c:errBarType val="both"/>
            <c:errValType val="cust"/>
            <c:noEndCap val="0"/>
            <c:plus>
              <c:numRef>
                <c:f>'Summary-2'!$E$20:$E$22</c:f>
                <c:numCache>
                  <c:formatCode>General</c:formatCode>
                  <c:ptCount val="3"/>
                  <c:pt idx="0">
                    <c:v>1.0248528708850138</c:v>
                  </c:pt>
                  <c:pt idx="1">
                    <c:v>8.1823350526576091E-2</c:v>
                  </c:pt>
                  <c:pt idx="2">
                    <c:v>0.16865024524830144</c:v>
                  </c:pt>
                </c:numCache>
              </c:numRef>
            </c:plus>
            <c:minus>
              <c:numRef>
                <c:f>'Summary-2'!$E$20:$E$22</c:f>
                <c:numCache>
                  <c:formatCode>General</c:formatCode>
                  <c:ptCount val="3"/>
                  <c:pt idx="0">
                    <c:v>1.0248528708850138</c:v>
                  </c:pt>
                  <c:pt idx="1">
                    <c:v>8.1823350526576091E-2</c:v>
                  </c:pt>
                  <c:pt idx="2">
                    <c:v>0.16865024524830144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'Summary-2'!$A$20:$A$22</c:f>
              <c:strCache>
                <c:ptCount val="3"/>
                <c:pt idx="0">
                  <c:v>UC_70_5m</c:v>
                </c:pt>
                <c:pt idx="1">
                  <c:v>UC_80_5m</c:v>
                </c:pt>
                <c:pt idx="2">
                  <c:v>UC_90_5m</c:v>
                </c:pt>
              </c:strCache>
            </c:strRef>
          </c:cat>
          <c:val>
            <c:numRef>
              <c:f>'Summary-2'!$D$20:$D$22</c:f>
              <c:numCache>
                <c:formatCode>General</c:formatCode>
                <c:ptCount val="3"/>
                <c:pt idx="0">
                  <c:v>3.1914432180227013</c:v>
                </c:pt>
                <c:pt idx="1">
                  <c:v>2.020568761297298</c:v>
                </c:pt>
                <c:pt idx="2">
                  <c:v>2.6371690578126357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1E-40DF-A06E-E9170F424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5"/>
        <c:axId val="973143839"/>
        <c:axId val="930808111"/>
      </c:barChart>
      <c:catAx>
        <c:axId val="9731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0808111"/>
        <c:crosses val="autoZero"/>
        <c:auto val="1"/>
        <c:lblAlgn val="ctr"/>
        <c:lblOffset val="100"/>
        <c:noMultiLvlLbl val="0"/>
      </c:catAx>
      <c:valAx>
        <c:axId val="930808111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MS2 Log</a:t>
                </a:r>
                <a:r>
                  <a:rPr lang="en-US" sz="1200" baseline="-25000"/>
                  <a:t>10</a:t>
                </a:r>
                <a:r>
                  <a:rPr lang="en-US" sz="1200"/>
                  <a:t>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31438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MS2 Concentration-6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'20220714'!$I$3:$I$6</c:f>
              <c:strCache>
                <c:ptCount val="4"/>
                <c:pt idx="0">
                  <c:v>UC_Ctrl-6</c:v>
                </c:pt>
                <c:pt idx="1">
                  <c:v>UC_70°C_5m-2</c:v>
                </c:pt>
                <c:pt idx="2">
                  <c:v>UC_80°C_5m-2</c:v>
                </c:pt>
                <c:pt idx="3">
                  <c:v>UC_90°C_5m-2</c:v>
                </c:pt>
              </c:strCache>
            </c:strRef>
          </c:cat>
          <c:val>
            <c:numRef>
              <c:f>'20220714'!$J$3:$J$6</c:f>
              <c:numCache>
                <c:formatCode>0.00E+00</c:formatCode>
                <c:ptCount val="4"/>
                <c:pt idx="0">
                  <c:v>6.860338006570994</c:v>
                </c:pt>
                <c:pt idx="1">
                  <c:v>4.3935752032695872</c:v>
                </c:pt>
                <c:pt idx="2">
                  <c:v>4.8976270912904418</c:v>
                </c:pt>
                <c:pt idx="3">
                  <c:v>4.3424226808222066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5-4240-9C0B-33BA4348A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in Eluent  Log</a:t>
                </a:r>
                <a:r>
                  <a:rPr lang="en-US" baseline="-25000"/>
                  <a:t>10</a:t>
                </a:r>
                <a:r>
                  <a:rPr lang="en-US"/>
                  <a:t> (PFU/mL)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Heat induced MS2 inactivation-5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'20220714'!$I$4:$I$6</c:f>
              <c:strCache>
                <c:ptCount val="3"/>
                <c:pt idx="0">
                  <c:v>UC_70°C_5m-2</c:v>
                </c:pt>
                <c:pt idx="1">
                  <c:v>UC_80°C_5m-2</c:v>
                </c:pt>
                <c:pt idx="2">
                  <c:v>UC_90°C_5m-2</c:v>
                </c:pt>
              </c:strCache>
            </c:strRef>
          </c:cat>
          <c:val>
            <c:numRef>
              <c:f>'20220714'!$K$4:$K$6</c:f>
              <c:numCache>
                <c:formatCode>0.00E+00</c:formatCode>
                <c:ptCount val="3"/>
                <c:pt idx="0">
                  <c:v>2.4667628033014068</c:v>
                </c:pt>
                <c:pt idx="1">
                  <c:v>1.9627109152805522</c:v>
                </c:pt>
                <c:pt idx="2">
                  <c:v>2.5179153257487874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C-4CAE-BD49-FC25E7141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Log</a:t>
                </a:r>
                <a:r>
                  <a:rPr lang="en-US" baseline="-25000"/>
                  <a:t>10</a:t>
                </a:r>
                <a:r>
                  <a:rPr lang="en-US"/>
                  <a:t>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MS2 Concentration-5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'20220713'!$I$3:$I$6</c:f>
              <c:strCache>
                <c:ptCount val="4"/>
                <c:pt idx="0">
                  <c:v>UC_Ctrl-5</c:v>
                </c:pt>
                <c:pt idx="1">
                  <c:v>UC_70°C_5m</c:v>
                </c:pt>
                <c:pt idx="2">
                  <c:v>UC_80°C_5m</c:v>
                </c:pt>
                <c:pt idx="3">
                  <c:v>UC_90°C_5m</c:v>
                </c:pt>
              </c:strCache>
            </c:strRef>
          </c:cat>
          <c:val>
            <c:numRef>
              <c:f>'20220713'!$J$3:$J$6</c:f>
              <c:numCache>
                <c:formatCode>0.00E+00</c:formatCode>
                <c:ptCount val="4"/>
                <c:pt idx="0">
                  <c:v>7.0606978403536118</c:v>
                </c:pt>
                <c:pt idx="1">
                  <c:v>3.1445742076096161</c:v>
                </c:pt>
                <c:pt idx="2">
                  <c:v>4.982271233039568</c:v>
                </c:pt>
                <c:pt idx="3">
                  <c:v>4.3042750504771279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2-4B32-9F7A-7143D4A3B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in Eluent  Log</a:t>
                </a:r>
                <a:r>
                  <a:rPr lang="en-US" baseline="-25000"/>
                  <a:t>10</a:t>
                </a:r>
                <a:r>
                  <a:rPr lang="en-US"/>
                  <a:t> (PFU/mL)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Heat induced MS2 inactivation-5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'20220713'!$I$4:$I$6</c:f>
              <c:strCache>
                <c:ptCount val="3"/>
                <c:pt idx="0">
                  <c:v>UC_70°C_5m</c:v>
                </c:pt>
                <c:pt idx="1">
                  <c:v>UC_80°C_5m</c:v>
                </c:pt>
                <c:pt idx="2">
                  <c:v>UC_90°C_5m</c:v>
                </c:pt>
              </c:strCache>
            </c:strRef>
          </c:cat>
          <c:val>
            <c:numRef>
              <c:f>'20220713'!$K$4:$K$6</c:f>
              <c:numCache>
                <c:formatCode>0.00E+00</c:formatCode>
                <c:ptCount val="3"/>
                <c:pt idx="0">
                  <c:v>3.9161236327439957</c:v>
                </c:pt>
                <c:pt idx="1">
                  <c:v>2.0784266073140438</c:v>
                </c:pt>
                <c:pt idx="2">
                  <c:v>2.7564227898764839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2-484F-BB7B-ECD987A44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039008"/>
        <c:axId val="848751552"/>
      </c:barChart>
      <c:catAx>
        <c:axId val="8500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1552"/>
        <c:crosses val="autoZero"/>
        <c:auto val="1"/>
        <c:lblAlgn val="ctr"/>
        <c:lblOffset val="100"/>
        <c:noMultiLvlLbl val="0"/>
      </c:catAx>
      <c:valAx>
        <c:axId val="848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MS2 Log</a:t>
                </a:r>
                <a:r>
                  <a:rPr lang="en-US" baseline="-25000"/>
                  <a:t>10</a:t>
                </a:r>
                <a:r>
                  <a:rPr lang="en-US"/>
                  <a:t>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0039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Avg. MS2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Summary!$F$2</c:f>
              <c:strCache>
                <c:ptCount val="1"/>
                <c:pt idx="0">
                  <c:v>Avg. Log 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6BA-47CE-BAAA-C5C7C2077852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BA-47CE-BAAA-C5C7C2077852}"/>
              </c:ext>
            </c:extLst>
          </c:dPt>
          <c:dPt>
            <c:idx val="2"/>
            <c:invertIfNegative val="0"/>
            <c:bubble3D val="0"/>
            <c:spPr>
              <a:solidFill>
                <a:srgbClr val="FE7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6BA-47CE-BAAA-C5C7C207785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BA-47CE-BAAA-C5C7C2077852}"/>
              </c:ext>
            </c:extLst>
          </c:dPt>
          <c:errBars>
            <c:errBarType val="both"/>
            <c:errValType val="cust"/>
            <c:noEndCap val="0"/>
            <c:plus>
              <c:numRef>
                <c:f>Summary!$G$3:$G$6</c:f>
                <c:numCache>
                  <c:formatCode>General</c:formatCode>
                  <c:ptCount val="4"/>
                  <c:pt idx="0">
                    <c:v>1.1122115021480572</c:v>
                  </c:pt>
                  <c:pt idx="1">
                    <c:v>1.007279472129043</c:v>
                  </c:pt>
                  <c:pt idx="2">
                    <c:v>0.91483686974503797</c:v>
                  </c:pt>
                  <c:pt idx="3">
                    <c:v>1.6569115995545529</c:v>
                  </c:pt>
                </c:numCache>
              </c:numRef>
            </c:plus>
            <c:minus>
              <c:numRef>
                <c:f>Summary!$G$3:$G$6</c:f>
                <c:numCache>
                  <c:formatCode>General</c:formatCode>
                  <c:ptCount val="4"/>
                  <c:pt idx="0">
                    <c:v>1.1122115021480572</c:v>
                  </c:pt>
                  <c:pt idx="1">
                    <c:v>1.007279472129043</c:v>
                  </c:pt>
                  <c:pt idx="2">
                    <c:v>0.91483686974503797</c:v>
                  </c:pt>
                  <c:pt idx="3">
                    <c:v>1.6569115995545529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Summary!$A$3:$A$6</c:f>
              <c:strCache>
                <c:ptCount val="4"/>
                <c:pt idx="0">
                  <c:v>UC_Ctrl</c:v>
                </c:pt>
                <c:pt idx="1">
                  <c:v>UC_5m</c:v>
                </c:pt>
                <c:pt idx="2">
                  <c:v>UC_10m</c:v>
                </c:pt>
                <c:pt idx="3">
                  <c:v>UC_15m</c:v>
                </c:pt>
              </c:strCache>
            </c:strRef>
          </c:cat>
          <c:val>
            <c:numRef>
              <c:f>Summary!$F$3:$F$6</c:f>
              <c:numCache>
                <c:formatCode>General</c:formatCode>
                <c:ptCount val="4"/>
                <c:pt idx="0">
                  <c:v>6.3365817106587503</c:v>
                </c:pt>
                <c:pt idx="1">
                  <c:v>3.8372151594791273</c:v>
                </c:pt>
                <c:pt idx="2">
                  <c:v>3.7888396884532689</c:v>
                </c:pt>
                <c:pt idx="3">
                  <c:v>3.80768373764765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A-47CE-BAAA-C5C7C2077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143839"/>
        <c:axId val="930808111"/>
      </c:barChart>
      <c:catAx>
        <c:axId val="9731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0808111"/>
        <c:crosses val="autoZero"/>
        <c:auto val="1"/>
        <c:lblAlgn val="ctr"/>
        <c:lblOffset val="100"/>
        <c:noMultiLvlLbl val="0"/>
      </c:catAx>
      <c:valAx>
        <c:axId val="930808111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MS2 in Eluent Log</a:t>
                </a:r>
                <a:r>
                  <a:rPr lang="en-US" sz="1200" baseline="-25000"/>
                  <a:t>10</a:t>
                </a:r>
                <a:r>
                  <a:rPr lang="en-US" sz="1200"/>
                  <a:t> (PFU/mL)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3143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</xdr:row>
      <xdr:rowOff>4762</xdr:rowOff>
    </xdr:from>
    <xdr:to>
      <xdr:col>20</xdr:col>
      <xdr:colOff>371475</xdr:colOff>
      <xdr:row>15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197C9F-B5A2-443F-BA71-C1EA8DE59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133350</xdr:colOff>
      <xdr:row>1</xdr:row>
      <xdr:rowOff>23812</xdr:rowOff>
    </xdr:from>
    <xdr:to>
      <xdr:col>12</xdr:col>
      <xdr:colOff>438150</xdr:colOff>
      <xdr:row>15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40212D-065D-46A3-AADE-8B1087087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128587</xdr:colOff>
      <xdr:row>18</xdr:row>
      <xdr:rowOff>26194</xdr:rowOff>
    </xdr:from>
    <xdr:to>
      <xdr:col>12</xdr:col>
      <xdr:colOff>433387</xdr:colOff>
      <xdr:row>32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9F139C-E9F5-49C3-86F8-B2A0C6504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178593</xdr:colOff>
      <xdr:row>18</xdr:row>
      <xdr:rowOff>47625</xdr:rowOff>
    </xdr:from>
    <xdr:to>
      <xdr:col>20</xdr:col>
      <xdr:colOff>483393</xdr:colOff>
      <xdr:row>32</xdr:row>
      <xdr:rowOff>69056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1771CD7-E984-47AA-9CC3-D358CBCA7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12</xdr:row>
      <xdr:rowOff>142875</xdr:rowOff>
    </xdr:from>
    <xdr:ext cx="5610225" cy="15596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67C0C4A-4461-4145-8154-B9BB1559F77A}"/>
                </a:ext>
              </a:extLst>
            </xdr:cNvPr>
            <xdr:cNvSpPr txBox="1"/>
          </xdr:nvSpPr>
          <xdr:spPr>
            <a:xfrm>
              <a:off x="142875" y="2495550"/>
              <a:ext cx="5610225" cy="155965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𝑇𝑜𝑡𝑎𝑙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𝑛𝑢𝑚𝑏𝑒𝑟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𝑐𝑎𝑝𝑡𝑢𝑟𝑒𝑑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𝑀𝑆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2 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𝑖𝑛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𝑡h𝑒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𝑏𝑢𝑓𝑓𝑒𝑟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=1.4×</m:t>
                    </m:r>
                    <m:sSup>
                      <m:s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</m:t>
                        </m:r>
                      </m:sup>
                    </m:sSup>
                    <m:f>
                      <m:f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PFU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mL</m:t>
                        </m:r>
                      </m:den>
                    </m:f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𝑡h𝑒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𝑐𝑜𝑛𝑐𝑒𝑛𝑡𝑟𝑎𝑡𝑖𝑜𝑛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𝑜𝑓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𝑈𝐶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𝐶𝑡𝑟𝑙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×20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𝑚𝐿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𝑏𝑢𝑓𝑓𝑒𝑟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𝑠𝑜𝑙𝑢𝑡𝑖𝑜𝑛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=2.8×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𝑃𝐹𝑈</m:t>
                    </m:r>
                  </m:oMath>
                </m:oMathPara>
              </a14:m>
              <a:endParaRPr lang="en-US" sz="1200" b="0">
                <a:ea typeface="Cambria Math" panose="02040503050406030204" pitchFamily="18" charset="0"/>
              </a:endParaRPr>
            </a:p>
            <a:p>
              <a:endParaRPr lang="en-US" sz="120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𝑇𝑜𝑡𝑎𝑙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𝑛𝑢𝑚𝑏𝑒𝑟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𝑜𝑓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𝑀𝑆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2 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𝑖𝑛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𝑡h𝑒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𝑠𝑡𝑜𝑐𝑘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𝑠𝑜𝑙𝑢𝑡𝑖𝑜𝑛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𝑎𝑙𝑖𝑞𝑢𝑜𝑡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(8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𝑚𝐿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) =3.4×</m:t>
                    </m:r>
                    <m:sSup>
                      <m:sSup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9</m:t>
                        </m:r>
                      </m:sup>
                    </m:sSup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PFU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mL</m:t>
                        </m:r>
                      </m:den>
                    </m:f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𝑡h𝑒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𝑐𝑜𝑛𝑐𝑒𝑛𝑡𝑟𝑎𝑡𝑖𝑜𝑛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𝑜𝑓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𝑈𝐶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𝑆𝑡𝑜𝑐𝑘</m:t>
                        </m:r>
                      </m:e>
                    </m:d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×8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𝑚𝐿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𝑎𝑒𝑟𝑜𝑠𝑜𝑙𝑖𝑧𝑒𝑑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𝑣𝑜𝑙𝑢𝑚𝑒</m:t>
                        </m:r>
                      </m:e>
                    </m:d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=2.72×</m:t>
                    </m:r>
                    <m:sSup>
                      <m:sSup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sup>
                    </m:sSup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𝑃𝐹𝑈</m:t>
                    </m:r>
                  </m:oMath>
                </m:oMathPara>
              </a14:m>
              <a:endParaRPr lang="en-US" sz="1200">
                <a:effectLst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67C0C4A-4461-4145-8154-B9BB1559F77A}"/>
                </a:ext>
              </a:extLst>
            </xdr:cNvPr>
            <xdr:cNvSpPr txBox="1"/>
          </xdr:nvSpPr>
          <xdr:spPr>
            <a:xfrm>
              <a:off x="142875" y="2495550"/>
              <a:ext cx="5610225" cy="155965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𝑇𝑜𝑡𝑎𝑙 𝑛𝑢𝑚𝑏𝑒𝑟 𝑜𝑓 𝑐𝑎𝑝𝑡𝑢𝑟𝑒𝑑 𝑀𝑆2 𝑖𝑛 𝑡ℎ𝑒 𝑏𝑢𝑓𝑓𝑒𝑟=1.4×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10^6  PFU/mL  </a:t>
              </a:r>
              <a:r>
                <a:rPr lang="en-US" sz="1200" b="0" i="0">
                  <a:latin typeface="Cambria Math" panose="02040503050406030204" pitchFamily="18" charset="0"/>
                </a:rPr>
                <a:t>(𝑡ℎ𝑒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𝑐𝑜𝑛𝑐𝑒𝑛𝑡𝑟𝑎𝑡𝑖𝑜𝑛 𝑜𝑓 𝑈𝐶_𝐶𝑡𝑟𝑙−1)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×20 𝑚𝐿 (𝑏𝑢𝑓𝑓𝑒𝑟 𝑠𝑜𝑙𝑢𝑡𝑖𝑜𝑛)=2.8×10^7  𝑃𝐹𝑈</a:t>
              </a:r>
              <a:endParaRPr lang="en-US" sz="1200" b="0">
                <a:ea typeface="Cambria Math" panose="02040503050406030204" pitchFamily="18" charset="0"/>
              </a:endParaRPr>
            </a:p>
            <a:p>
              <a:pPr/>
              <a:endParaRPr lang="en-US" sz="120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𝑇𝑜𝑡𝑎𝑙 𝑛𝑢𝑚𝑏𝑒𝑟 𝑜𝑓 𝑀𝑆2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𝑖𝑛 𝑡ℎ𝑒 𝑠𝑡𝑜𝑐𝑘 𝑠𝑜𝑙𝑢𝑡𝑖𝑜𝑛 𝑎𝑙𝑖𝑞𝑢𝑜𝑡 (8 𝑚𝐿)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.4×10^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9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PFU/mL  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𝑡ℎ𝑒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𝑐𝑜𝑛𝑐𝑒𝑛𝑡𝑟𝑎𝑡𝑖𝑜𝑛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𝑜𝑓 𝑈𝐶_𝑆𝑡𝑜𝑐𝑘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𝑚𝐿 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𝑎𝑒𝑟𝑜𝑠𝑜𝑙𝑖𝑧𝑒𝑑 𝑣𝑜𝑙𝑢𝑚𝑒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×10^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𝑃𝐹𝑈</a:t>
              </a:r>
              <a:endParaRPr lang="en-US" sz="1200">
                <a:effectLst/>
              </a:endParaRPr>
            </a:p>
          </xdr:txBody>
        </xdr:sp>
      </mc:Fallback>
    </mc:AlternateContent>
    <xdr:clientData/>
  </xdr:oneCellAnchor>
  <xdr:twoCellAnchor>
    <xdr:from>
      <xdr:col>11</xdr:col>
      <xdr:colOff>514350</xdr:colOff>
      <xdr:row>1</xdr:row>
      <xdr:rowOff>80962</xdr:rowOff>
    </xdr:from>
    <xdr:to>
      <xdr:col>19</xdr:col>
      <xdr:colOff>209550</xdr:colOff>
      <xdr:row>15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FB3C24-A34F-463F-9F6C-CDAB3D3B0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504825</xdr:colOff>
      <xdr:row>15</xdr:row>
      <xdr:rowOff>180975</xdr:rowOff>
    </xdr:from>
    <xdr:to>
      <xdr:col>19</xdr:col>
      <xdr:colOff>200025</xdr:colOff>
      <xdr:row>30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4E0F80-AD4D-4C00-9126-D6955DADD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11</xdr:row>
      <xdr:rowOff>114300</xdr:rowOff>
    </xdr:from>
    <xdr:ext cx="5610225" cy="7159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EA284F1-E9FB-4E03-A508-CD23A9E87178}"/>
                </a:ext>
              </a:extLst>
            </xdr:cNvPr>
            <xdr:cNvSpPr txBox="1"/>
          </xdr:nvSpPr>
          <xdr:spPr>
            <a:xfrm>
              <a:off x="133350" y="2457450"/>
              <a:ext cx="5610225" cy="715902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𝑇𝑜𝑡𝑎𝑙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𝑛𝑢𝑚𝑏𝑒𝑟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𝑀𝑆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2 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𝑖𝑛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𝑡h𝑒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𝑏𝑢𝑓𝑓𝑒𝑟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=2.035×</m:t>
                    </m:r>
                    <m:sSup>
                      <m:s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7</m:t>
                        </m:r>
                      </m:sup>
                    </m:sSup>
                    <m:f>
                      <m:f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PFU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mL</m:t>
                        </m:r>
                      </m:den>
                    </m:f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𝑐𝑎𝑝𝑡𝑢𝑟𝑒𝑑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𝑐𝑜𝑛𝑐𝑒𝑛𝑡𝑟𝑎𝑡𝑖𝑜𝑛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𝑡h𝑒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𝑏𝑢𝑓𝑓𝑒𝑟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𝑠𝑜𝑙𝑢𝑡𝑖𝑜𝑛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×20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𝑚𝐿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𝑏𝑢𝑓𝑓𝑒𝑟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𝑠𝑜𝑙𝑢𝑡𝑖𝑜𝑛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=4.07×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8</m:t>
                        </m:r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𝑃𝐹𝑈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EA284F1-E9FB-4E03-A508-CD23A9E87178}"/>
                </a:ext>
              </a:extLst>
            </xdr:cNvPr>
            <xdr:cNvSpPr txBox="1"/>
          </xdr:nvSpPr>
          <xdr:spPr>
            <a:xfrm>
              <a:off x="133350" y="2457450"/>
              <a:ext cx="5610225" cy="715902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𝑇𝑜𝑡𝑎𝑙 𝑛𝑢𝑚𝑏𝑒𝑟 𝑜𝑓 𝑀𝑆2 𝑖𝑛 𝑡ℎ𝑒 𝑏𝑢𝑓𝑓𝑒𝑟=2.035×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10^7  PFU/mL  </a:t>
              </a:r>
              <a:r>
                <a:rPr lang="en-US" sz="1200" b="0" i="0">
                  <a:latin typeface="Cambria Math" panose="02040503050406030204" pitchFamily="18" charset="0"/>
                </a:rPr>
                <a:t>(𝑐𝑎𝑝𝑡𝑢𝑟𝑒𝑑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𝑐𝑜𝑛𝑐𝑒𝑛𝑡𝑟𝑎𝑡𝑖𝑜𝑛 𝑖𝑛 𝑡ℎ𝑒 𝑏𝑢𝑓𝑓𝑒𝑟 𝑠𝑜𝑙𝑢𝑡𝑖𝑜𝑛)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×20 𝑚𝐿 (𝑏𝑢𝑓𝑓𝑒𝑟 𝑠𝑜𝑙𝑢𝑡𝑖𝑜𝑛)=4.07×10^8  𝑃𝐹𝑈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0</xdr:col>
      <xdr:colOff>114300</xdr:colOff>
      <xdr:row>22</xdr:row>
      <xdr:rowOff>114300</xdr:rowOff>
    </xdr:from>
    <xdr:ext cx="5610225" cy="7159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8B05531-236B-47F9-85BA-EF3692BC14BF}"/>
                </a:ext>
              </a:extLst>
            </xdr:cNvPr>
            <xdr:cNvSpPr txBox="1"/>
          </xdr:nvSpPr>
          <xdr:spPr>
            <a:xfrm>
              <a:off x="114300" y="4581525"/>
              <a:ext cx="5610225" cy="715902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𝑇𝑜𝑡𝑎𝑙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𝑛𝑢𝑚𝑏𝑒𝑟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𝑀𝑆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2 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𝑖𝑛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𝑡h𝑒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𝑏𝑢𝑓𝑓𝑒𝑟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=9.25×</m:t>
                    </m:r>
                    <m:sSup>
                      <m:s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p>
                    </m:sSup>
                    <m:f>
                      <m:f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PFU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mL</m:t>
                        </m:r>
                      </m:den>
                    </m:f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𝑐𝑎𝑝𝑡𝑢𝑟𝑒𝑑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𝑐𝑜𝑛𝑐𝑒𝑛𝑡𝑟𝑎𝑡𝑖𝑜𝑛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𝑡h𝑒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𝑏𝑢𝑓𝑓𝑒𝑟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𝑠𝑜𝑙𝑢𝑡𝑖𝑜𝑛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×20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𝑚𝐿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𝑏𝑢𝑓𝑓𝑒𝑟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𝑠𝑜𝑙𝑢𝑡𝑖𝑜𝑛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=1.85×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𝑃𝐹𝑈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8B05531-236B-47F9-85BA-EF3692BC14BF}"/>
                </a:ext>
              </a:extLst>
            </xdr:cNvPr>
            <xdr:cNvSpPr txBox="1"/>
          </xdr:nvSpPr>
          <xdr:spPr>
            <a:xfrm>
              <a:off x="114300" y="4581525"/>
              <a:ext cx="5610225" cy="715902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𝑇𝑜𝑡𝑎𝑙 𝑛𝑢𝑚𝑏𝑒𝑟 𝑜𝑓 𝑀𝑆2 𝑖𝑛 𝑡ℎ𝑒 𝑏𝑢𝑓𝑓𝑒𝑟=9.25×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10^1  PFU/mL  </a:t>
              </a:r>
              <a:r>
                <a:rPr lang="en-US" sz="1200" b="0" i="0">
                  <a:latin typeface="Cambria Math" panose="02040503050406030204" pitchFamily="18" charset="0"/>
                </a:rPr>
                <a:t>(𝑐𝑎𝑝𝑡𝑢𝑟𝑒𝑑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𝑐𝑜𝑛𝑐𝑒𝑛𝑡𝑟𝑎𝑡𝑖𝑜𝑛 𝑖𝑛 𝑡ℎ𝑒 𝑏𝑢𝑓𝑓𝑒𝑟 𝑠𝑜𝑙𝑢𝑡𝑖𝑜𝑛)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×20 𝑚𝐿 (𝑏𝑢𝑓𝑓𝑒𝑟 𝑠𝑜𝑙𝑢𝑡𝑖𝑜𝑛)=1.85×10^3  𝑃𝐹𝑈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0</xdr:col>
      <xdr:colOff>76200</xdr:colOff>
      <xdr:row>27</xdr:row>
      <xdr:rowOff>90487</xdr:rowOff>
    </xdr:from>
    <xdr:ext cx="3420616" cy="3838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FFA7ECD-1E3F-4E12-9DFD-D2BF77E96446}"/>
                </a:ext>
              </a:extLst>
            </xdr:cNvPr>
            <xdr:cNvSpPr txBox="1"/>
          </xdr:nvSpPr>
          <xdr:spPr>
            <a:xfrm>
              <a:off x="76200" y="5319712"/>
              <a:ext cx="3420616" cy="383823"/>
            </a:xfrm>
            <a:prstGeom prst="rect">
              <a:avLst/>
            </a:prstGeom>
            <a:solidFill>
              <a:srgbClr val="FFC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𝑇𝑜𝑡𝑎𝑙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𝐿𝑜𝑔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𝑖𝑛𝑎𝑐𝑡𝑖𝑣𝑎𝑡𝑖𝑜𝑛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𝐿𝑜𝑔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4.07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×</m:t>
                            </m:r>
                            <m:sSup>
                              <m:sSup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10</m:t>
                                </m:r>
                              </m:e>
                              <m: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8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.85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×</m:t>
                            </m:r>
                            <m:sSup>
                              <m:sSup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10</m:t>
                                </m:r>
                              </m:e>
                              <m: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p>
                          </m:den>
                        </m:f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≈5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.34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FFA7ECD-1E3F-4E12-9DFD-D2BF77E96446}"/>
                </a:ext>
              </a:extLst>
            </xdr:cNvPr>
            <xdr:cNvSpPr txBox="1"/>
          </xdr:nvSpPr>
          <xdr:spPr>
            <a:xfrm>
              <a:off x="76200" y="5319712"/>
              <a:ext cx="3420616" cy="383823"/>
            </a:xfrm>
            <a:prstGeom prst="rect">
              <a:avLst/>
            </a:prstGeom>
            <a:solidFill>
              <a:srgbClr val="FFC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𝑇𝑜𝑡𝑎𝑙 〖𝐿𝑜𝑔〗_10  𝑖𝑛𝑎𝑐𝑡𝑖𝑣𝑎𝑡𝑖𝑜𝑛= 〖𝐿𝑜𝑔〗_10 ((4.07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×10^8)/(1</a:t>
              </a:r>
              <a:r>
                <a:rPr lang="en-US" sz="1100" b="0" i="0">
                  <a:latin typeface="Cambria Math" panose="02040503050406030204" pitchFamily="18" charset="0"/>
                </a:rPr>
                <a:t>.85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×10^3 ))≈5</a:t>
              </a:r>
              <a:r>
                <a:rPr lang="en-US" sz="1100" b="0" i="0">
                  <a:latin typeface="Cambria Math" panose="02040503050406030204" pitchFamily="18" charset="0"/>
                </a:rPr>
                <a:t>.34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0</xdr:row>
      <xdr:rowOff>138112</xdr:rowOff>
    </xdr:from>
    <xdr:to>
      <xdr:col>19</xdr:col>
      <xdr:colOff>114300</xdr:colOff>
      <xdr:row>15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11FED1-7865-4014-AD24-B9C34E7FA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504825</xdr:colOff>
      <xdr:row>16</xdr:row>
      <xdr:rowOff>180975</xdr:rowOff>
    </xdr:from>
    <xdr:to>
      <xdr:col>19</xdr:col>
      <xdr:colOff>200025</xdr:colOff>
      <xdr:row>31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A3DB7B-F88E-46CF-AA48-B1E8354FE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123825</xdr:colOff>
      <xdr:row>23</xdr:row>
      <xdr:rowOff>142875</xdr:rowOff>
    </xdr:from>
    <xdr:ext cx="5610225" cy="166404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260D18B-DD93-46FB-AAFE-F8BDC80EC421}"/>
                </a:ext>
              </a:extLst>
            </xdr:cNvPr>
            <xdr:cNvSpPr txBox="1"/>
          </xdr:nvSpPr>
          <xdr:spPr>
            <a:xfrm>
              <a:off x="123825" y="4638675"/>
              <a:ext cx="5610225" cy="1664045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𝑇𝑜𝑡𝑎𝑙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𝑛𝑢𝑚𝑏𝑒𝑟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𝑐𝑎𝑝𝑡𝑢𝑟𝑒𝑑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𝑀𝑆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2 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𝑖𝑛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𝑡h𝑒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𝑏𝑢𝑓𝑓𝑒𝑟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=7.25×</m:t>
                    </m:r>
                    <m:sSup>
                      <m:s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</m:t>
                        </m:r>
                      </m:sup>
                    </m:sSup>
                    <m:f>
                      <m:f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PFU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mL</m:t>
                        </m:r>
                      </m:den>
                    </m:f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𝑡h𝑒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𝑐𝑜𝑛𝑐𝑒𝑛𝑡𝑟𝑎𝑡𝑖𝑜𝑛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𝑜𝑓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𝑈𝐶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𝐶𝑡𝑟𝑙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−6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×20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𝑚𝐿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𝑏𝑢𝑓𝑓𝑒𝑟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𝑠𝑜𝑙𝑢𝑡𝑖𝑜𝑛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=1.45×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8</m:t>
                        </m:r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𝑃𝐹𝑈</m:t>
                    </m:r>
                  </m:oMath>
                </m:oMathPara>
              </a14:m>
              <a:endParaRPr lang="en-US" sz="1200" b="0">
                <a:ea typeface="Cambria Math" panose="02040503050406030204" pitchFamily="18" charset="0"/>
              </a:endParaRPr>
            </a:p>
            <a:p>
              <a:endParaRPr lang="en-US" sz="1200" strike="sngStrike" baseline="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𝑇𝑜𝑡𝑎𝑙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𝑛𝑢𝑚𝑏𝑒𝑟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𝑜𝑓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𝑀𝑆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2 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~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10</m:t>
                            </m:r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9</m:t>
                            </m:r>
                          </m:sup>
                        </m:sSup>
                        <m:f>
                          <m:f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𝑃𝐹𝑈</m:t>
                            </m:r>
                          </m:num>
                          <m:den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𝑚𝐿</m:t>
                            </m:r>
                          </m:den>
                        </m:f>
                      </m:e>
                    </m:d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𝑖𝑛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𝑡h𝑒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𝑠𝑡𝑜𝑐𝑘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𝑠𝑜𝑙𝑢𝑡𝑖𝑜𝑛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𝑎𝑙𝑖𝑞𝑢𝑜𝑡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𝑚𝐿</m:t>
                        </m:r>
                      </m:e>
                    </m:d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≈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8×</m:t>
                    </m:r>
                    <m:sSup>
                      <m:sSup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9</m:t>
                        </m:r>
                      </m:sup>
                    </m:sSup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𝑃𝐹𝑈</m:t>
                    </m:r>
                  </m:oMath>
                </m:oMathPara>
              </a14:m>
              <a:endParaRPr lang="en-US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𝑅𝑒𝑐𝑜𝑣𝑒𝑟𝑦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≈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1.45×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10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p>
                      </m:s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num>
                    <m:den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8×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10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9</m:t>
                          </m:r>
                        </m:sup>
                      </m:sSup>
                    </m:den>
                  </m:f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×100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=1.813%</m:t>
                  </m:r>
                </m:oMath>
              </a14:m>
              <a:r>
                <a:rPr lang="en-US" sz="1200">
                  <a:effectLst/>
                </a:rPr>
                <a:t>  </a:t>
              </a:r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260D18B-DD93-46FB-AAFE-F8BDC80EC421}"/>
                </a:ext>
              </a:extLst>
            </xdr:cNvPr>
            <xdr:cNvSpPr txBox="1"/>
          </xdr:nvSpPr>
          <xdr:spPr>
            <a:xfrm>
              <a:off x="123825" y="4638675"/>
              <a:ext cx="5610225" cy="1664045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𝑇𝑜𝑡𝑎𝑙 𝑛𝑢𝑚𝑏𝑒𝑟 𝑜𝑓 𝑐𝑎𝑝𝑡𝑢𝑟𝑒𝑑 𝑀𝑆2 𝑖𝑛 𝑡ℎ𝑒 𝑏𝑢𝑓𝑓𝑒𝑟=7.25×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10^6  PFU/mL  </a:t>
              </a:r>
              <a:r>
                <a:rPr lang="en-US" sz="1200" b="0" i="0">
                  <a:latin typeface="Cambria Math" panose="02040503050406030204" pitchFamily="18" charset="0"/>
                </a:rPr>
                <a:t>(𝑡ℎ𝑒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𝑐𝑜𝑛𝑐𝑒𝑛𝑡𝑟𝑎𝑡𝑖𝑜𝑛 𝑜𝑓 𝑈𝐶_𝐶𝑡𝑟𝑙−6)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×20 𝑚𝐿 (𝑏𝑢𝑓𝑓𝑒𝑟 𝑠𝑜𝑙𝑢𝑡𝑖𝑜𝑛)=1.45×10^8  𝑃𝐹𝑈</a:t>
              </a:r>
              <a:endParaRPr lang="en-US" sz="1200" b="0">
                <a:ea typeface="Cambria Math" panose="02040503050406030204" pitchFamily="18" charset="0"/>
              </a:endParaRPr>
            </a:p>
            <a:p>
              <a:endParaRPr lang="en-US" sz="1200" strike="sngStrike" baseline="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𝑇𝑜𝑡𝑎𝑙 𝑛𝑢𝑚𝑏𝑒𝑟 𝑜𝑓 𝑀𝑆2 (〖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~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10〗^9  𝑃𝐹𝑈/𝑚𝐿)  𝑖𝑛 𝑡ℎ𝑒 𝑠𝑡𝑜𝑐𝑘 𝑠𝑜𝑙𝑢𝑡𝑖𝑜𝑛 𝑎𝑙𝑖𝑞𝑢𝑜𝑡 (8 𝑚𝐿)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≈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8×10^9  𝑃𝐹𝑈</a:t>
              </a:r>
              <a:endParaRPr lang="en-US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𝑅𝑒𝑐𝑜𝑣𝑒𝑟𝑦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≈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(1.45×10^8  )/(8×10^9 )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×100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=1.813%</a:t>
              </a:r>
              <a:r>
                <a:rPr lang="en-US" sz="1200">
                  <a:effectLst/>
                </a:rPr>
                <a:t>  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0</xdr:row>
      <xdr:rowOff>138112</xdr:rowOff>
    </xdr:from>
    <xdr:to>
      <xdr:col>19</xdr:col>
      <xdr:colOff>114300</xdr:colOff>
      <xdr:row>15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41A958-5322-4F87-B744-18276D512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504825</xdr:colOff>
      <xdr:row>16</xdr:row>
      <xdr:rowOff>180975</xdr:rowOff>
    </xdr:from>
    <xdr:to>
      <xdr:col>19</xdr:col>
      <xdr:colOff>200025</xdr:colOff>
      <xdr:row>31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849AE8-78D8-4B1D-A198-4DB3EB4FF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123825</xdr:colOff>
      <xdr:row>23</xdr:row>
      <xdr:rowOff>142875</xdr:rowOff>
    </xdr:from>
    <xdr:ext cx="5610225" cy="16640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F5856F8-007D-4911-9D1A-0CFF9600847B}"/>
                </a:ext>
              </a:extLst>
            </xdr:cNvPr>
            <xdr:cNvSpPr txBox="1"/>
          </xdr:nvSpPr>
          <xdr:spPr>
            <a:xfrm>
              <a:off x="123825" y="4638675"/>
              <a:ext cx="5610225" cy="1664045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𝑇𝑜𝑡𝑎𝑙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𝑛𝑢𝑚𝑏𝑒𝑟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𝑐𝑎𝑝𝑡𝑢𝑟𝑒𝑑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𝑀𝑆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2 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𝑖𝑛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𝑡h𝑒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𝑏𝑢𝑓𝑓𝑒𝑟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=1.15×</m:t>
                    </m:r>
                    <m:sSup>
                      <m:s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7</m:t>
                        </m:r>
                      </m:sup>
                    </m:sSup>
                    <m:f>
                      <m:f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PFU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mL</m:t>
                        </m:r>
                      </m:den>
                    </m:f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𝑡h𝑒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𝑐𝑜𝑛𝑐𝑒𝑛𝑡𝑟𝑎𝑡𝑖𝑜𝑛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𝑜𝑓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𝑈𝐶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𝐶𝑡𝑟𝑙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−5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×20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𝑚𝐿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𝑏𝑢𝑓𝑓𝑒𝑟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𝑠𝑜𝑙𝑢𝑡𝑖𝑜𝑛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=2.3×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8</m:t>
                        </m:r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𝑃𝐹𝑈</m:t>
                    </m:r>
                  </m:oMath>
                </m:oMathPara>
              </a14:m>
              <a:endParaRPr lang="en-US" sz="1200" b="0">
                <a:ea typeface="Cambria Math" panose="02040503050406030204" pitchFamily="18" charset="0"/>
              </a:endParaRPr>
            </a:p>
            <a:p>
              <a:endParaRPr lang="en-US" sz="1200" strike="sngStrike" baseline="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𝑇𝑜𝑡𝑎𝑙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𝑛𝑢𝑚𝑏𝑒𝑟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𝑜𝑓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𝑀𝑆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2 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~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10</m:t>
                            </m:r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9</m:t>
                            </m:r>
                          </m:sup>
                        </m:sSup>
                        <m:f>
                          <m:f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𝑃𝐹𝑈</m:t>
                            </m:r>
                          </m:num>
                          <m:den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𝑚𝐿</m:t>
                            </m:r>
                          </m:den>
                        </m:f>
                      </m:e>
                    </m:d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𝑖𝑛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𝑡h𝑒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𝑠𝑡𝑜𝑐𝑘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𝑠𝑜𝑙𝑢𝑡𝑖𝑜𝑛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𝑎𝑙𝑖𝑞𝑢𝑜𝑡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𝑚𝐿</m:t>
                        </m:r>
                      </m:e>
                    </m:d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≈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8×</m:t>
                    </m:r>
                    <m:sSup>
                      <m:sSup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9</m:t>
                        </m:r>
                      </m:sup>
                    </m:sSup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𝑃𝐹𝑈</m:t>
                    </m:r>
                  </m:oMath>
                </m:oMathPara>
              </a14:m>
              <a:endParaRPr lang="en-US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𝑅𝑒𝑐𝑜𝑣𝑒𝑟𝑦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≈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2.3×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10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p>
                      </m:s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num>
                    <m:den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8×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10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9</m:t>
                          </m:r>
                        </m:sup>
                      </m:sSup>
                    </m:den>
                  </m:f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×100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= 2.875%</m:t>
                  </m:r>
                </m:oMath>
              </a14:m>
              <a:r>
                <a:rPr lang="en-US" sz="1200">
                  <a:effectLst/>
                </a:rPr>
                <a:t>  </a:t>
              </a: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F5856F8-007D-4911-9D1A-0CFF9600847B}"/>
                </a:ext>
              </a:extLst>
            </xdr:cNvPr>
            <xdr:cNvSpPr txBox="1"/>
          </xdr:nvSpPr>
          <xdr:spPr>
            <a:xfrm>
              <a:off x="123825" y="4638675"/>
              <a:ext cx="5610225" cy="1664045"/>
            </a:xfrm>
            <a:prstGeom prst="rect">
              <a:avLst/>
            </a:prstGeom>
            <a:solidFill>
              <a:schemeClr val="bg1"/>
            </a:solidFill>
            <a:ln w="19050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𝑇𝑜𝑡𝑎𝑙 𝑛𝑢𝑚𝑏𝑒𝑟 𝑜𝑓 𝑐𝑎𝑝𝑡𝑢𝑟𝑒𝑑 𝑀𝑆2 𝑖𝑛 𝑡ℎ𝑒 𝑏𝑢𝑓𝑓𝑒𝑟=1.15×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10^7  PFU/mL  </a:t>
              </a:r>
              <a:r>
                <a:rPr lang="en-US" sz="1200" b="0" i="0">
                  <a:latin typeface="Cambria Math" panose="02040503050406030204" pitchFamily="18" charset="0"/>
                </a:rPr>
                <a:t>(𝑡ℎ𝑒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𝑐𝑜𝑛𝑐𝑒𝑛𝑡𝑟𝑎𝑡𝑖𝑜𝑛 𝑜𝑓 𝑈𝐶_𝐶𝑡𝑟𝑙−5)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×20 𝑚𝐿 (𝑏𝑢𝑓𝑓𝑒𝑟 𝑠𝑜𝑙𝑢𝑡𝑖𝑜𝑛)=2.3×10^8  𝑃𝐹𝑈</a:t>
              </a:r>
              <a:endParaRPr lang="en-US" sz="1200" b="0">
                <a:ea typeface="Cambria Math" panose="02040503050406030204" pitchFamily="18" charset="0"/>
              </a:endParaRPr>
            </a:p>
            <a:p>
              <a:pPr/>
              <a:endParaRPr lang="en-US" sz="1200" strike="sngStrike" baseline="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𝑇𝑜𝑡𝑎𝑙 𝑛𝑢𝑚𝑏𝑒𝑟 𝑜𝑓 𝑀𝑆2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~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10〗^9  𝑃𝐹𝑈/𝑚𝐿)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𝑖𝑛 𝑡ℎ𝑒 𝑠𝑡𝑜𝑐𝑘 𝑠𝑜𝑙𝑢𝑡𝑖𝑜𝑛 𝑎𝑙𝑖𝑞𝑢𝑜𝑡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 𝑚𝐿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≈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×10^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9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𝑃𝐹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</a:t>
              </a:r>
              <a:endParaRPr lang="en-US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𝑅𝑒𝑐𝑜𝑣𝑒𝑟𝑦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≈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2.3×10^8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8×10^9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×100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 2.875%</a:t>
              </a:r>
              <a:r>
                <a:rPr lang="en-US" sz="1200">
                  <a:effectLst/>
                </a:rPr>
                <a:t>  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1</xdr:row>
      <xdr:rowOff>4762</xdr:rowOff>
    </xdr:from>
    <xdr:to>
      <xdr:col>22</xdr:col>
      <xdr:colOff>371475</xdr:colOff>
      <xdr:row>15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0CEB02-9C02-4797-8602-9CEACEF12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1</xdr:row>
      <xdr:rowOff>23812</xdr:rowOff>
    </xdr:from>
    <xdr:to>
      <xdr:col>14</xdr:col>
      <xdr:colOff>438150</xdr:colOff>
      <xdr:row>15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07B575-55A3-4CAF-B857-C1E2B848D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128587</xdr:colOff>
      <xdr:row>18</xdr:row>
      <xdr:rowOff>26194</xdr:rowOff>
    </xdr:from>
    <xdr:to>
      <xdr:col>14</xdr:col>
      <xdr:colOff>433387</xdr:colOff>
      <xdr:row>32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AA9D38-98F5-42DB-83C4-6F63D9116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178593</xdr:colOff>
      <xdr:row>18</xdr:row>
      <xdr:rowOff>47625</xdr:rowOff>
    </xdr:from>
    <xdr:to>
      <xdr:col>22</xdr:col>
      <xdr:colOff>483393</xdr:colOff>
      <xdr:row>32</xdr:row>
      <xdr:rowOff>69056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829184C-9410-4DF8-83C5-C746ACC92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0.41001</cdr:x>
      <cdr:y>0.51776</cdr:y>
    </cdr:from>
    <cdr:to>
      <cdr:x>0.41001</cdr:x>
      <cdr:y>0.61776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602A5376-22A6-40B6-8553-F82736C101A4}"/>
            </a:ext>
          </a:extLst>
        </cdr:cNvPr>
        <cdr:cNvCxnSpPr/>
      </cdr:nvCxnSpPr>
      <cdr:spPr>
        <a:xfrm xmlns:a="http://schemas.openxmlformats.org/drawingml/2006/main" flipV="1">
          <a:off x="1884054" y="1420747"/>
          <a:ext cx="0" cy="274403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0.62915</cdr:x>
      <cdr:y>0.51776</cdr:y>
    </cdr:from>
    <cdr:to>
      <cdr:x>0.62915</cdr:x>
      <cdr:y>0.61776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19753B90-859F-49A8-9B48-9C825429E81D}"/>
            </a:ext>
          </a:extLst>
        </cdr:cNvPr>
        <cdr:cNvCxnSpPr/>
      </cdr:nvCxnSpPr>
      <cdr:spPr>
        <a:xfrm xmlns:a="http://schemas.openxmlformats.org/drawingml/2006/main" flipV="1">
          <a:off x="2891079" y="1420747"/>
          <a:ext cx="0" cy="274403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0.84109</cdr:x>
      <cdr:y>0.52078</cdr:y>
    </cdr:from>
    <cdr:to>
      <cdr:x>0.84109</cdr:x>
      <cdr:y>0.62078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6AA3AB0E-6000-4BBE-88DE-52EC0B0FBED1}"/>
            </a:ext>
          </a:extLst>
        </cdr:cNvPr>
        <cdr:cNvCxnSpPr/>
      </cdr:nvCxnSpPr>
      <cdr:spPr>
        <a:xfrm xmlns:a="http://schemas.openxmlformats.org/drawingml/2006/main" flipV="1">
          <a:off x="3864973" y="1429030"/>
          <a:ext cx="0" cy="274403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0.4514</cdr:x>
      <cdr:y>0.43747</cdr:y>
    </cdr:from>
    <cdr:to>
      <cdr:x>0.4514</cdr:x>
      <cdr:y>0.53747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A5C6EB1D-E9D5-46E4-86A2-221F8A46484A}"/>
            </a:ext>
          </a:extLst>
        </cdr:cNvPr>
        <cdr:cNvCxnSpPr/>
      </cdr:nvCxnSpPr>
      <cdr:spPr>
        <a:xfrm xmlns:a="http://schemas.openxmlformats.org/drawingml/2006/main" flipV="1">
          <a:off x="2074285" y="1200431"/>
          <a:ext cx="0" cy="274403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0.924</cdr:x>
      <cdr:y>0.40608</cdr:y>
    </cdr:from>
    <cdr:to>
      <cdr:x>0.924</cdr:x>
      <cdr:y>0.50608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F7EA10EC-4164-47F8-A90A-ED090A9FEC32}"/>
            </a:ext>
          </a:extLst>
        </cdr:cNvPr>
        <cdr:cNvCxnSpPr/>
      </cdr:nvCxnSpPr>
      <cdr:spPr>
        <a:xfrm xmlns:a="http://schemas.openxmlformats.org/drawingml/2006/main" flipV="1">
          <a:off x="4245973" y="1114291"/>
          <a:ext cx="0" cy="274403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0.22764</cdr:x>
      <cdr:y>0.60585</cdr:y>
    </cdr:from>
    <cdr:to>
      <cdr:x>0.22764</cdr:x>
      <cdr:y>0.70585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602A5376-22A6-40B6-8553-F82736C101A4}"/>
            </a:ext>
          </a:extLst>
        </cdr:cNvPr>
        <cdr:cNvCxnSpPr/>
      </cdr:nvCxnSpPr>
      <cdr:spPr>
        <a:xfrm xmlns:a="http://schemas.openxmlformats.org/drawingml/2006/main" flipV="1">
          <a:off x="1036988" y="1664857"/>
          <a:ext cx="0" cy="274796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headEnd type="triangle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0.51365</cdr:x>
      <cdr:y>0.60827</cdr:y>
    </cdr:from>
    <cdr:to>
      <cdr:x>0.51365</cdr:x>
      <cdr:y>0.70827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19753B90-859F-49A8-9B48-9C825429E81D}"/>
            </a:ext>
          </a:extLst>
        </cdr:cNvPr>
        <cdr:cNvCxnSpPr/>
      </cdr:nvCxnSpPr>
      <cdr:spPr>
        <a:xfrm xmlns:a="http://schemas.openxmlformats.org/drawingml/2006/main" flipV="1">
          <a:off x="2339859" y="1671496"/>
          <a:ext cx="0" cy="274796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headEnd type="triangle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0.80083</cdr:x>
      <cdr:y>0.61018</cdr:y>
    </cdr:from>
    <cdr:to>
      <cdr:x>0.80083</cdr:x>
      <cdr:y>0.71018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6AA3AB0E-6000-4BBE-88DE-52EC0B0FBED1}"/>
            </a:ext>
          </a:extLst>
        </cdr:cNvPr>
        <cdr:cNvCxnSpPr/>
      </cdr:nvCxnSpPr>
      <cdr:spPr>
        <a:xfrm xmlns:a="http://schemas.openxmlformats.org/drawingml/2006/main" flipV="1">
          <a:off x="3648065" y="1676764"/>
          <a:ext cx="0" cy="274796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headEnd type="triangle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0.28321</cdr:x>
      <cdr:y>0.88653</cdr:y>
    </cdr:from>
    <cdr:to>
      <cdr:x>0.28321</cdr:x>
      <cdr:y>0.98653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C20489B2-C06F-40C5-A60B-729537F898AD}"/>
            </a:ext>
          </a:extLst>
        </cdr:cNvPr>
        <cdr:cNvCxnSpPr/>
      </cdr:nvCxnSpPr>
      <cdr:spPr>
        <a:xfrm xmlns:a="http://schemas.openxmlformats.org/drawingml/2006/main" flipV="1">
          <a:off x="1290134" y="2436150"/>
          <a:ext cx="0" cy="274796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headEnd type="triangle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0.9093</cdr:x>
      <cdr:y>0.64918</cdr:y>
    </cdr:from>
    <cdr:to>
      <cdr:x>0.9093</cdr:x>
      <cdr:y>0.74918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4AE60662-DE72-4D43-8739-7E6C5F7B0BEF}"/>
            </a:ext>
          </a:extLst>
        </cdr:cNvPr>
        <cdr:cNvCxnSpPr/>
      </cdr:nvCxnSpPr>
      <cdr:spPr>
        <a:xfrm xmlns:a="http://schemas.openxmlformats.org/drawingml/2006/main" flipV="1">
          <a:off x="4142175" y="1783920"/>
          <a:ext cx="0" cy="274796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headEnd type="triangle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1</xdr:row>
      <xdr:rowOff>80962</xdr:rowOff>
    </xdr:from>
    <xdr:to>
      <xdr:col>19</xdr:col>
      <xdr:colOff>209550</xdr:colOff>
      <xdr:row>16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AF538F-87A0-48F2-AC34-BBBDB21A3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504825</xdr:colOff>
      <xdr:row>16</xdr:row>
      <xdr:rowOff>180975</xdr:rowOff>
    </xdr:from>
    <xdr:to>
      <xdr:col>19</xdr:col>
      <xdr:colOff>200025</xdr:colOff>
      <xdr:row>31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ED7A2B-84A0-45E2-818E-AFCE3CE91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114300</xdr:colOff>
      <xdr:row>19</xdr:row>
      <xdr:rowOff>133350</xdr:rowOff>
    </xdr:from>
    <xdr:ext cx="5610225" cy="7162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58793A-031D-4690-A0D4-108E1A4C1926}"/>
                </a:ext>
              </a:extLst>
            </xdr:cNvPr>
            <xdr:cNvSpPr txBox="1"/>
          </xdr:nvSpPr>
          <xdr:spPr>
            <a:xfrm>
              <a:off x="114300" y="3867150"/>
              <a:ext cx="5610225" cy="71628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𝑇𝑜𝑡𝑎𝑙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𝑛𝑢𝑚𝑏𝑒𝑟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𝑐𝑎𝑝𝑡𝑢𝑟𝑒𝑑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𝑀𝑆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2 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𝑖𝑛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𝑡h𝑒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𝑏𝑢𝑓𝑓𝑒𝑟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=4.695×</m:t>
                    </m:r>
                    <m:sSup>
                      <m:s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7</m:t>
                        </m:r>
                      </m:sup>
                    </m:sSup>
                    <m:f>
                      <m:f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PFU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mL</m:t>
                        </m:r>
                      </m:den>
                    </m:f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𝑡h𝑒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𝑐𝑜𝑛𝑐𝑒𝑛𝑡𝑟𝑎𝑡𝑖𝑜𝑛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𝑜𝑓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𝑈𝐶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𝐶𝑡𝑟𝑙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−4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×20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𝑚𝐿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𝑏𝑢𝑓𝑓𝑒𝑟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𝑠𝑜𝑙𝑢𝑡𝑖𝑜𝑛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=9.39×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8</m:t>
                        </m:r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𝑃𝐹𝑈</m:t>
                    </m:r>
                  </m:oMath>
                </m:oMathPara>
              </a14:m>
              <a:endParaRPr lang="en-US" sz="1200" strike="sngStrike" baseline="0">
                <a:effectLst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58793A-031D-4690-A0D4-108E1A4C1926}"/>
                </a:ext>
              </a:extLst>
            </xdr:cNvPr>
            <xdr:cNvSpPr txBox="1"/>
          </xdr:nvSpPr>
          <xdr:spPr>
            <a:xfrm>
              <a:off x="114300" y="3867150"/>
              <a:ext cx="5610225" cy="71628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𝑇𝑜𝑡𝑎𝑙 𝑛𝑢𝑚𝑏𝑒𝑟 𝑜𝑓 𝑐𝑎𝑝𝑡𝑢𝑟𝑒𝑑 𝑀𝑆2 𝑖𝑛 𝑡ℎ𝑒 𝑏𝑢𝑓𝑓𝑒𝑟=4.695×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10^7  PFU/mL  </a:t>
              </a:r>
              <a:r>
                <a:rPr lang="en-US" sz="1200" b="0" i="0">
                  <a:latin typeface="Cambria Math" panose="02040503050406030204" pitchFamily="18" charset="0"/>
                </a:rPr>
                <a:t>(𝑡ℎ𝑒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𝑐𝑜𝑛𝑐𝑒𝑛𝑡𝑟𝑎𝑡𝑖𝑜𝑛 𝑜𝑓 𝑈𝐶_𝐶𝑡𝑟𝑙−4)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×20 𝑚𝐿 (𝑏𝑢𝑓𝑓𝑒𝑟 𝑠𝑜𝑙𝑢𝑡𝑖𝑜𝑛)=9.39×10^8  𝑃𝐹𝑈</a:t>
              </a:r>
              <a:endParaRPr lang="en-US" sz="1200" strike="sngStrike" baseline="0">
                <a:effectLst/>
              </a:endParaRPr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1</xdr:row>
      <xdr:rowOff>80962</xdr:rowOff>
    </xdr:from>
    <xdr:to>
      <xdr:col>19</xdr:col>
      <xdr:colOff>209550</xdr:colOff>
      <xdr:row>16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D100EB-A673-4CCD-9F09-92C09FB38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504825</xdr:colOff>
      <xdr:row>16</xdr:row>
      <xdr:rowOff>180975</xdr:rowOff>
    </xdr:from>
    <xdr:to>
      <xdr:col>19</xdr:col>
      <xdr:colOff>200025</xdr:colOff>
      <xdr:row>31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2B57BC-5319-45BD-A713-71DEB8E49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95250</xdr:colOff>
      <xdr:row>15</xdr:row>
      <xdr:rowOff>114300</xdr:rowOff>
    </xdr:from>
    <xdr:ext cx="5610225" cy="7189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AA1872A-A5DB-4DF3-926A-680BFD3F3132}"/>
                </a:ext>
              </a:extLst>
            </xdr:cNvPr>
            <xdr:cNvSpPr txBox="1"/>
          </xdr:nvSpPr>
          <xdr:spPr>
            <a:xfrm>
              <a:off x="95250" y="3076575"/>
              <a:ext cx="5610225" cy="71891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𝑇𝑜𝑡𝑎𝑙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𝑛𝑢𝑚𝑏𝑒𝑟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𝑐𝑎𝑝𝑡𝑢𝑟𝑒𝑑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𝑀𝑆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2 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𝑖𝑛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𝑡h𝑒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𝑏𝑢𝑓𝑓𝑒𝑟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=9.5×</m:t>
                    </m:r>
                    <m:sSup>
                      <m:s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sup>
                    </m:sSup>
                    <m:f>
                      <m:f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PFU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mL</m:t>
                        </m:r>
                      </m:den>
                    </m:f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𝑡h𝑒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𝑐𝑜𝑛𝑐𝑒𝑛𝑡𝑟𝑎𝑡𝑖𝑜𝑛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𝑜𝑓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𝑈𝐶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𝐶𝑡𝑟𝑙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−3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×20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𝑚𝐿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𝑏𝑢𝑓𝑓𝑒𝑟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𝑠𝑜𝑙𝑢𝑡𝑖𝑜𝑛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=1.9×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5</m:t>
                        </m:r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𝑃𝐹𝑈</m:t>
                    </m:r>
                  </m:oMath>
                </m:oMathPara>
              </a14:m>
              <a:endParaRPr lang="en-US" sz="1200" b="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AA1872A-A5DB-4DF3-926A-680BFD3F3132}"/>
                </a:ext>
              </a:extLst>
            </xdr:cNvPr>
            <xdr:cNvSpPr txBox="1"/>
          </xdr:nvSpPr>
          <xdr:spPr>
            <a:xfrm>
              <a:off x="95250" y="3076575"/>
              <a:ext cx="5610225" cy="71891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𝑇𝑜𝑡𝑎𝑙 𝑛𝑢𝑚𝑏𝑒𝑟 𝑜𝑓 𝑐𝑎𝑝𝑡𝑢𝑟𝑒𝑑 𝑀𝑆2 𝑖𝑛 𝑡ℎ𝑒 𝑏𝑢𝑓𝑓𝑒𝑟=9.5×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10^4  PFU/mL  </a:t>
              </a:r>
              <a:r>
                <a:rPr lang="en-US" sz="1200" b="0" i="0">
                  <a:latin typeface="Cambria Math" panose="02040503050406030204" pitchFamily="18" charset="0"/>
                </a:rPr>
                <a:t>(𝑡ℎ𝑒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𝑐𝑜𝑛𝑐𝑒𝑛𝑡𝑟𝑎𝑡𝑖𝑜𝑛 𝑜𝑓 𝑈𝐶_𝐶𝑡𝑟𝑙−3)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×20 𝑚𝐿 (𝑏𝑢𝑓𝑓𝑒𝑟 𝑠𝑜𝑙𝑢𝑡𝑖𝑜𝑛)=1.9×10^5  𝑃𝐹𝑈</a:t>
              </a:r>
              <a:endParaRPr lang="en-US" sz="1200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1</xdr:row>
      <xdr:rowOff>80962</xdr:rowOff>
    </xdr:from>
    <xdr:to>
      <xdr:col>19</xdr:col>
      <xdr:colOff>209550</xdr:colOff>
      <xdr:row>16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5E8118-0BA2-48F3-8B25-AFC9E8D82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504825</xdr:colOff>
      <xdr:row>16</xdr:row>
      <xdr:rowOff>180975</xdr:rowOff>
    </xdr:from>
    <xdr:to>
      <xdr:col>19</xdr:col>
      <xdr:colOff>200025</xdr:colOff>
      <xdr:row>31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4A7879-77C1-4D49-8F47-6B897F1FC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123825</xdr:colOff>
      <xdr:row>15</xdr:row>
      <xdr:rowOff>114300</xdr:rowOff>
    </xdr:from>
    <xdr:ext cx="5610225" cy="7152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37C0C65-36C0-4A43-B755-855301D96BCC}"/>
                </a:ext>
              </a:extLst>
            </xdr:cNvPr>
            <xdr:cNvSpPr txBox="1"/>
          </xdr:nvSpPr>
          <xdr:spPr>
            <a:xfrm>
              <a:off x="123825" y="3105150"/>
              <a:ext cx="5610225" cy="71526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𝑇𝑜𝑡𝑎𝑙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𝑛𝑢𝑚𝑏𝑒𝑟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𝑐𝑎𝑝𝑡𝑢𝑟𝑒𝑑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𝑀𝑆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2 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𝑖𝑛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𝑡h𝑒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𝑏𝑢𝑓𝑓𝑒𝑟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=3.555×</m:t>
                    </m:r>
                    <m:sSup>
                      <m:s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</m:t>
                        </m:r>
                      </m:sup>
                    </m:sSup>
                    <m:f>
                      <m:f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PFU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2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mL</m:t>
                        </m:r>
                      </m:den>
                    </m:f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𝑡h𝑒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𝑐𝑜𝑛𝑐𝑒𝑛𝑡𝑟𝑎𝑡𝑖𝑜𝑛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𝑜𝑓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𝑈𝐶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𝐶𝑡𝑟𝑙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×20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𝑚𝐿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𝑏𝑢𝑓𝑓𝑒𝑟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𝑠𝑜𝑙𝑢𝑡𝑖𝑜𝑛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=7.11×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𝑃𝐹𝑈</m:t>
                    </m:r>
                  </m:oMath>
                </m:oMathPara>
              </a14:m>
              <a:endParaRPr lang="en-US" sz="1200" b="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37C0C65-36C0-4A43-B755-855301D96BCC}"/>
                </a:ext>
              </a:extLst>
            </xdr:cNvPr>
            <xdr:cNvSpPr txBox="1"/>
          </xdr:nvSpPr>
          <xdr:spPr>
            <a:xfrm>
              <a:off x="123825" y="3105150"/>
              <a:ext cx="5610225" cy="71526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𝑇𝑜𝑡𝑎𝑙 𝑛𝑢𝑚𝑏𝑒𝑟 𝑜𝑓 𝑐𝑎𝑝𝑡𝑢𝑟𝑒𝑑 𝑀𝑆2 𝑖𝑛 𝑡ℎ𝑒 𝑏𝑢𝑓𝑓𝑒𝑟=3.555×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10^6  PFU/mL  </a:t>
              </a:r>
              <a:r>
                <a:rPr lang="en-US" sz="1200" b="0" i="0">
                  <a:latin typeface="Cambria Math" panose="02040503050406030204" pitchFamily="18" charset="0"/>
                </a:rPr>
                <a:t>(𝑡ℎ𝑒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𝑐𝑜𝑛𝑐𝑒𝑛𝑡𝑟𝑎𝑡𝑖𝑜𝑛 𝑜𝑓 𝑈𝐶_𝐶𝑡𝑟𝑙−2)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×20 𝑚𝐿 (𝑏𝑢𝑓𝑓𝑒𝑟 𝑠𝑜𝑙𝑢𝑡𝑖𝑜𝑛)=7.11×10^7  𝑃𝐹𝑈</a:t>
              </a:r>
              <a:endParaRPr lang="en-US" sz="1200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C077-9333-44BB-94EB-0A5D3BBF9ABA}">
  <dimension ref="A1:E22"/>
  <sheetViews>
    <sheetView tabSelected="1" zoomScale="85" zoomScaleNormal="85" workbookViewId="0"/>
  </sheetViews>
  <sheetFormatPr defaultRowHeight="15" x14ac:dyDescent="0.25"/>
  <sheetData>
    <row r="1" spans="1:5" ht="15.75" thickBot="1" x14ac:dyDescent="0.3">
      <c r="A1" s="132" t="s">
        <v>62</v>
      </c>
      <c r="B1" s="132"/>
      <c r="C1" s="23"/>
    </row>
    <row r="2" spans="1:5" ht="18.75" thickBot="1" x14ac:dyDescent="0.4">
      <c r="A2" s="145"/>
      <c r="B2" s="69" t="s">
        <v>125</v>
      </c>
      <c r="C2" s="69" t="s">
        <v>126</v>
      </c>
      <c r="D2" s="147" t="s">
        <v>61</v>
      </c>
      <c r="E2" s="134" t="s">
        <v>66</v>
      </c>
    </row>
    <row r="3" spans="1:5" ht="15.75" thickBot="1" x14ac:dyDescent="0.3">
      <c r="A3" s="174" t="s">
        <v>57</v>
      </c>
      <c r="B3" s="193">
        <v>7.0606978403536118</v>
      </c>
      <c r="C3" s="193">
        <v>6.860338006570994</v>
      </c>
      <c r="D3" s="176">
        <f>AVERAGE(B3:C3)</f>
        <v>6.9605179234623034</v>
      </c>
      <c r="E3" s="177">
        <f>STDEVA(B3:C3)</f>
        <v>0.14167579714509856</v>
      </c>
    </row>
    <row r="4" spans="1:5" ht="15.75" thickBot="1" x14ac:dyDescent="0.3">
      <c r="A4" s="140" t="s">
        <v>97</v>
      </c>
      <c r="B4" s="181">
        <v>3.1445742076096161</v>
      </c>
      <c r="C4" s="181">
        <v>4.3935752032695872</v>
      </c>
      <c r="D4" s="176">
        <f t="shared" ref="D4:D6" si="0">AVERAGE(B4:C4)</f>
        <v>3.7690747054396017</v>
      </c>
      <c r="E4" s="177">
        <f t="shared" ref="E4:E6" si="1">STDEVA(B4:C4)</f>
        <v>0.88317707373991683</v>
      </c>
    </row>
    <row r="5" spans="1:5" ht="15.75" thickBot="1" x14ac:dyDescent="0.3">
      <c r="A5" s="140" t="s">
        <v>98</v>
      </c>
      <c r="B5" s="181">
        <v>4.982271233039568</v>
      </c>
      <c r="C5" s="181">
        <v>4.8976270912904418</v>
      </c>
      <c r="D5" s="176">
        <f t="shared" si="0"/>
        <v>4.9399491621650053</v>
      </c>
      <c r="E5" s="177">
        <f t="shared" si="1"/>
        <v>5.9852446618522459E-2</v>
      </c>
    </row>
    <row r="6" spans="1:5" ht="15.75" thickBot="1" x14ac:dyDescent="0.3">
      <c r="A6" s="141" t="s">
        <v>99</v>
      </c>
      <c r="B6" s="218">
        <v>4.3042750504771279</v>
      </c>
      <c r="C6" s="218">
        <v>4.3424226808222066</v>
      </c>
      <c r="D6" s="176">
        <f t="shared" si="0"/>
        <v>4.3233488656496668</v>
      </c>
      <c r="E6" s="177">
        <f t="shared" si="1"/>
        <v>2.6974448103202889E-2</v>
      </c>
    </row>
    <row r="7" spans="1:5" x14ac:dyDescent="0.25">
      <c r="A7" s="133"/>
      <c r="B7" s="88"/>
      <c r="C7" s="88"/>
    </row>
    <row r="18" spans="1:5" ht="15.75" thickBot="1" x14ac:dyDescent="0.3">
      <c r="A18" s="132" t="s">
        <v>63</v>
      </c>
      <c r="B18" s="132"/>
      <c r="C18" s="23"/>
    </row>
    <row r="19" spans="1:5" ht="18.75" thickBot="1" x14ac:dyDescent="0.4">
      <c r="A19" s="145"/>
      <c r="B19" s="71" t="s">
        <v>128</v>
      </c>
      <c r="C19" s="71" t="s">
        <v>127</v>
      </c>
      <c r="D19" s="147" t="s">
        <v>64</v>
      </c>
      <c r="E19" s="134" t="s">
        <v>65</v>
      </c>
    </row>
    <row r="20" spans="1:5" ht="15.75" thickBot="1" x14ac:dyDescent="0.3">
      <c r="A20" s="174" t="s">
        <v>97</v>
      </c>
      <c r="B20" s="193">
        <v>3.9161236327439957</v>
      </c>
      <c r="C20" s="193">
        <v>2.4667628033014068</v>
      </c>
      <c r="D20" s="176">
        <f>AVERAGE(B20:C20)</f>
        <v>3.1914432180227013</v>
      </c>
      <c r="E20" s="177">
        <f>STDEVA(B20:C20)</f>
        <v>1.0248528708850138</v>
      </c>
    </row>
    <row r="21" spans="1:5" ht="15.75" thickBot="1" x14ac:dyDescent="0.3">
      <c r="A21" s="140" t="s">
        <v>98</v>
      </c>
      <c r="B21" s="181">
        <v>2.0784266073140438</v>
      </c>
      <c r="C21" s="181">
        <v>1.9627109152805522</v>
      </c>
      <c r="D21" s="176">
        <f t="shared" ref="D21:D22" si="2">AVERAGE(B21:C21)</f>
        <v>2.020568761297298</v>
      </c>
      <c r="E21" s="177">
        <f t="shared" ref="E21:E22" si="3">STDEVA(B21:C21)</f>
        <v>8.1823350526576091E-2</v>
      </c>
    </row>
    <row r="22" spans="1:5" ht="15.75" thickBot="1" x14ac:dyDescent="0.3">
      <c r="A22" s="141" t="s">
        <v>99</v>
      </c>
      <c r="B22" s="218">
        <v>2.7564227898764839</v>
      </c>
      <c r="C22" s="218">
        <v>2.5179153257487874</v>
      </c>
      <c r="D22" s="176">
        <f t="shared" si="2"/>
        <v>2.6371690578126357</v>
      </c>
      <c r="E22" s="177">
        <f t="shared" si="3"/>
        <v>0.16865024524830144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67909-7D31-4899-9C3E-02DA93C17857}">
  <dimension ref="A1:L37"/>
  <sheetViews>
    <sheetView topLeftCell="A7" workbookViewId="0">
      <selection activeCell="K14" sqref="K14"/>
    </sheetView>
  </sheetViews>
  <sheetFormatPr defaultRowHeight="15" x14ac:dyDescent="0.25"/>
  <cols>
    <col min="1" max="1" width="9.7109375" style="2" bestFit="1" customWidth="1"/>
    <col min="2" max="2" width="9.140625" style="1"/>
    <col min="3" max="4" width="9.140625" style="2"/>
    <col min="5" max="6" width="9.140625" style="2" customWidth="1"/>
    <col min="7" max="7" width="15" style="2" bestFit="1" customWidth="1"/>
  </cols>
  <sheetData>
    <row r="1" spans="1:12" ht="15.75" thickBot="1" x14ac:dyDescent="0.3">
      <c r="A1" s="3" t="s">
        <v>12</v>
      </c>
      <c r="B1" s="28"/>
      <c r="C1" s="29"/>
      <c r="D1" s="30" t="s">
        <v>13</v>
      </c>
      <c r="E1" s="31"/>
      <c r="F1" s="31"/>
      <c r="K1" s="2"/>
      <c r="L1" s="1"/>
    </row>
    <row r="2" spans="1:12" ht="15.75" thickBot="1" x14ac:dyDescent="0.3">
      <c r="A2" s="8" t="s">
        <v>0</v>
      </c>
      <c r="B2" s="9" t="s">
        <v>1</v>
      </c>
      <c r="C2" s="9" t="s">
        <v>5</v>
      </c>
      <c r="D2" s="9" t="s">
        <v>4</v>
      </c>
      <c r="E2" s="50" t="s">
        <v>2</v>
      </c>
      <c r="F2" s="15" t="s">
        <v>10</v>
      </c>
      <c r="G2" s="5" t="s">
        <v>9</v>
      </c>
      <c r="K2" s="2"/>
      <c r="L2" s="1"/>
    </row>
    <row r="3" spans="1:12" s="23" customFormat="1" x14ac:dyDescent="0.25">
      <c r="A3" s="46" t="s">
        <v>14</v>
      </c>
      <c r="B3" s="47">
        <v>-5</v>
      </c>
      <c r="C3" s="47">
        <v>0</v>
      </c>
      <c r="D3" s="47">
        <v>0</v>
      </c>
      <c r="E3" s="48">
        <f t="shared" ref="E3:E5" si="0">AVERAGE(C3:D3)</f>
        <v>0</v>
      </c>
      <c r="F3" s="49">
        <f t="shared" ref="F3:F5" si="1">E3/(10^(B3))</f>
        <v>0</v>
      </c>
      <c r="G3" s="22">
        <v>0</v>
      </c>
      <c r="H3" s="23">
        <v>-4</v>
      </c>
      <c r="K3" s="2"/>
      <c r="L3" s="1"/>
    </row>
    <row r="4" spans="1:12" s="23" customFormat="1" x14ac:dyDescent="0.25">
      <c r="A4" s="40" t="s">
        <v>14</v>
      </c>
      <c r="B4" s="37">
        <v>-6</v>
      </c>
      <c r="C4" s="37">
        <v>0</v>
      </c>
      <c r="D4" s="37">
        <v>0</v>
      </c>
      <c r="E4" s="38">
        <f t="shared" si="0"/>
        <v>0</v>
      </c>
      <c r="F4" s="41">
        <f>E4/(10^(B4))</f>
        <v>0</v>
      </c>
      <c r="G4" s="22">
        <v>0</v>
      </c>
      <c r="K4" s="2"/>
      <c r="L4" s="1"/>
    </row>
    <row r="5" spans="1:12" s="23" customFormat="1" ht="15.75" thickBot="1" x14ac:dyDescent="0.3">
      <c r="A5" s="55" t="s">
        <v>14</v>
      </c>
      <c r="B5" s="56">
        <v>-7</v>
      </c>
      <c r="C5" s="56">
        <v>0</v>
      </c>
      <c r="D5" s="56">
        <v>0</v>
      </c>
      <c r="E5" s="57">
        <f t="shared" si="0"/>
        <v>0</v>
      </c>
      <c r="F5" s="58">
        <f t="shared" si="1"/>
        <v>0</v>
      </c>
      <c r="G5" s="59">
        <v>0</v>
      </c>
      <c r="H5" s="64"/>
    </row>
    <row r="6" spans="1:12" s="23" customFormat="1" ht="15.75" thickBot="1" x14ac:dyDescent="0.3">
      <c r="A6" s="5"/>
      <c r="B6" s="5"/>
      <c r="C6" s="5"/>
      <c r="D6" s="5"/>
      <c r="E6" s="6"/>
      <c r="F6" s="7"/>
      <c r="G6" s="17"/>
      <c r="H6" s="22"/>
    </row>
    <row r="7" spans="1:12" ht="15.75" thickBot="1" x14ac:dyDescent="0.3">
      <c r="A7" s="33" t="s">
        <v>0</v>
      </c>
      <c r="B7" s="34" t="s">
        <v>1</v>
      </c>
      <c r="C7" s="34" t="s">
        <v>5</v>
      </c>
      <c r="D7" s="34" t="s">
        <v>4</v>
      </c>
      <c r="E7" s="35" t="s">
        <v>2</v>
      </c>
      <c r="F7" s="36" t="s">
        <v>10</v>
      </c>
      <c r="G7" s="5" t="s">
        <v>9</v>
      </c>
    </row>
    <row r="8" spans="1:12" x14ac:dyDescent="0.25">
      <c r="A8" s="24" t="s">
        <v>15</v>
      </c>
      <c r="B8" s="25">
        <v>-4</v>
      </c>
      <c r="C8" s="25" t="s">
        <v>11</v>
      </c>
      <c r="D8" s="25" t="s">
        <v>11</v>
      </c>
      <c r="E8" s="26" t="e">
        <f t="shared" ref="E8:E11" si="2">AVERAGE(C8:D8)</f>
        <v>#DIV/0!</v>
      </c>
      <c r="F8" s="39" t="e">
        <f t="shared" ref="F8:F11" si="3">E8/(10^(B8))</f>
        <v>#DIV/0!</v>
      </c>
      <c r="G8" s="22">
        <v>0</v>
      </c>
    </row>
    <row r="9" spans="1:12" x14ac:dyDescent="0.25">
      <c r="A9" s="44" t="s">
        <v>15</v>
      </c>
      <c r="B9" s="42">
        <v>-5</v>
      </c>
      <c r="C9" s="42">
        <v>224</v>
      </c>
      <c r="D9" s="42">
        <v>183</v>
      </c>
      <c r="E9" s="43">
        <f t="shared" si="2"/>
        <v>203.5</v>
      </c>
      <c r="F9" s="45">
        <f t="shared" si="3"/>
        <v>20350000</v>
      </c>
      <c r="G9" s="27">
        <v>1</v>
      </c>
    </row>
    <row r="10" spans="1:12" x14ac:dyDescent="0.25">
      <c r="A10" s="40" t="s">
        <v>15</v>
      </c>
      <c r="B10" s="37">
        <v>-6</v>
      </c>
      <c r="C10" s="37">
        <v>36</v>
      </c>
      <c r="D10" s="37">
        <v>37</v>
      </c>
      <c r="E10" s="38">
        <f t="shared" si="2"/>
        <v>36.5</v>
      </c>
      <c r="F10" s="41">
        <f t="shared" si="3"/>
        <v>36500000</v>
      </c>
      <c r="G10" s="22">
        <v>0</v>
      </c>
    </row>
    <row r="11" spans="1:12" ht="15.75" thickBot="1" x14ac:dyDescent="0.3">
      <c r="A11" s="55" t="s">
        <v>15</v>
      </c>
      <c r="B11" s="56">
        <v>-7</v>
      </c>
      <c r="C11" s="56">
        <v>1</v>
      </c>
      <c r="D11" s="56">
        <v>3</v>
      </c>
      <c r="E11" s="57">
        <f t="shared" si="2"/>
        <v>2</v>
      </c>
      <c r="F11" s="58">
        <f t="shared" si="3"/>
        <v>20000000</v>
      </c>
      <c r="G11" s="59">
        <v>0</v>
      </c>
      <c r="H11" s="64"/>
    </row>
    <row r="17" spans="1:8" ht="15.75" thickBot="1" x14ac:dyDescent="0.3"/>
    <row r="18" spans="1:8" ht="15.75" thickBot="1" x14ac:dyDescent="0.3">
      <c r="A18" s="33" t="s">
        <v>0</v>
      </c>
      <c r="B18" s="34" t="s">
        <v>1</v>
      </c>
      <c r="C18" s="34" t="s">
        <v>5</v>
      </c>
      <c r="D18" s="34" t="s">
        <v>4</v>
      </c>
      <c r="E18" s="35" t="s">
        <v>2</v>
      </c>
      <c r="F18" s="36" t="s">
        <v>10</v>
      </c>
      <c r="G18" s="5" t="s">
        <v>9</v>
      </c>
    </row>
    <row r="19" spans="1:8" x14ac:dyDescent="0.25">
      <c r="A19" s="51" t="s">
        <v>16</v>
      </c>
      <c r="B19" s="52">
        <v>0</v>
      </c>
      <c r="C19" s="52">
        <v>108</v>
      </c>
      <c r="D19" s="52">
        <v>77</v>
      </c>
      <c r="E19" s="53">
        <f t="shared" ref="E19:E22" si="4">AVERAGE(C19:D19)</f>
        <v>92.5</v>
      </c>
      <c r="F19" s="54">
        <f t="shared" ref="F19:F22" si="5">E19/(10^(B19))</f>
        <v>92.5</v>
      </c>
      <c r="G19" s="27">
        <v>1</v>
      </c>
    </row>
    <row r="20" spans="1:8" x14ac:dyDescent="0.25">
      <c r="A20" s="40" t="s">
        <v>16</v>
      </c>
      <c r="B20" s="37">
        <v>-1</v>
      </c>
      <c r="C20" s="37">
        <v>25</v>
      </c>
      <c r="D20" s="37">
        <v>34</v>
      </c>
      <c r="E20" s="38">
        <f t="shared" si="4"/>
        <v>29.5</v>
      </c>
      <c r="F20" s="41">
        <f t="shared" si="5"/>
        <v>295</v>
      </c>
      <c r="G20" s="22">
        <v>0</v>
      </c>
    </row>
    <row r="21" spans="1:8" x14ac:dyDescent="0.25">
      <c r="A21" s="60" t="s">
        <v>16</v>
      </c>
      <c r="B21" s="61">
        <v>-2</v>
      </c>
      <c r="C21" s="61">
        <v>5</v>
      </c>
      <c r="D21" s="61">
        <v>4</v>
      </c>
      <c r="E21" s="62">
        <f t="shared" si="4"/>
        <v>4.5</v>
      </c>
      <c r="F21" s="63">
        <f t="shared" si="5"/>
        <v>450</v>
      </c>
      <c r="G21" s="59">
        <v>0</v>
      </c>
      <c r="H21" s="59"/>
    </row>
    <row r="22" spans="1:8" ht="15.75" thickBot="1" x14ac:dyDescent="0.3">
      <c r="A22" s="55" t="s">
        <v>16</v>
      </c>
      <c r="B22" s="56">
        <v>-3</v>
      </c>
      <c r="C22" s="56">
        <v>0</v>
      </c>
      <c r="D22" s="56">
        <v>0</v>
      </c>
      <c r="E22" s="57">
        <f t="shared" si="4"/>
        <v>0</v>
      </c>
      <c r="F22" s="58">
        <f t="shared" si="5"/>
        <v>0</v>
      </c>
      <c r="G22" s="59">
        <v>0</v>
      </c>
      <c r="H22" s="59"/>
    </row>
    <row r="23" spans="1:8" x14ac:dyDescent="0.25">
      <c r="H23" s="4"/>
    </row>
    <row r="24" spans="1:8" x14ac:dyDescent="0.25">
      <c r="H24" s="4"/>
    </row>
    <row r="25" spans="1:8" x14ac:dyDescent="0.25">
      <c r="H25" s="4"/>
    </row>
    <row r="26" spans="1:8" x14ac:dyDescent="0.25">
      <c r="H26" s="4"/>
    </row>
    <row r="27" spans="1:8" x14ac:dyDescent="0.25">
      <c r="H27" s="4"/>
    </row>
    <row r="31" spans="1:8" ht="15.75" thickBot="1" x14ac:dyDescent="0.3">
      <c r="A31" s="21" t="s">
        <v>8</v>
      </c>
      <c r="G31" s="17"/>
    </row>
    <row r="32" spans="1:8" ht="15.75" thickBot="1" x14ac:dyDescent="0.3">
      <c r="A32" s="8" t="s">
        <v>0</v>
      </c>
      <c r="B32" s="9" t="s">
        <v>1</v>
      </c>
      <c r="C32" s="9" t="s">
        <v>5</v>
      </c>
      <c r="D32" s="9" t="s">
        <v>4</v>
      </c>
      <c r="E32" s="9" t="s">
        <v>2</v>
      </c>
      <c r="F32" s="15" t="s">
        <v>3</v>
      </c>
      <c r="G32" s="17"/>
    </row>
    <row r="33" spans="1:7" ht="15.75" thickBot="1" x14ac:dyDescent="0.3">
      <c r="A33" s="8" t="s">
        <v>6</v>
      </c>
      <c r="B33" s="9">
        <v>0</v>
      </c>
      <c r="C33" s="9">
        <v>48</v>
      </c>
      <c r="D33" s="19"/>
      <c r="E33" s="10">
        <f>AVERAGE(C33:D33)</f>
        <v>48</v>
      </c>
      <c r="F33" s="16">
        <f>E33/(10^(B33))</f>
        <v>48</v>
      </c>
      <c r="G33" s="17"/>
    </row>
    <row r="34" spans="1:7" ht="15.75" thickBot="1" x14ac:dyDescent="0.3">
      <c r="A34" s="11" t="s">
        <v>7</v>
      </c>
      <c r="B34" s="12">
        <v>0</v>
      </c>
      <c r="C34" s="12">
        <v>0</v>
      </c>
      <c r="D34" s="20"/>
      <c r="E34" s="13">
        <f>AVERAGE(C34:D34)</f>
        <v>0</v>
      </c>
      <c r="F34" s="14">
        <f>E34/(10^(B34))</f>
        <v>0</v>
      </c>
      <c r="G34" s="18"/>
    </row>
    <row r="35" spans="1:7" x14ac:dyDescent="0.25">
      <c r="A35" s="2" t="s">
        <v>19</v>
      </c>
    </row>
    <row r="36" spans="1:7" x14ac:dyDescent="0.25">
      <c r="A36" s="32" t="s">
        <v>17</v>
      </c>
    </row>
    <row r="37" spans="1:7" x14ac:dyDescent="0.25">
      <c r="A37" s="2" t="s">
        <v>18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E447-AB73-4BEC-9C58-D95B28E931A1}">
  <dimension ref="A1:K39"/>
  <sheetViews>
    <sheetView zoomScaleNormal="100" workbookViewId="0"/>
  </sheetViews>
  <sheetFormatPr defaultRowHeight="15" x14ac:dyDescent="0.25"/>
  <cols>
    <col min="1" max="1" width="9.7109375" style="2" bestFit="1" customWidth="1"/>
    <col min="2" max="2" width="9.140625" style="1"/>
    <col min="3" max="4" width="9.140625" style="2"/>
    <col min="5" max="7" width="9.140625" style="2" customWidth="1"/>
  </cols>
  <sheetData>
    <row r="1" spans="1:11" ht="15.75" thickBot="1" x14ac:dyDescent="0.3">
      <c r="A1" s="3" t="s">
        <v>112</v>
      </c>
      <c r="B1" s="28"/>
      <c r="C1" s="29"/>
      <c r="D1" s="30" t="s">
        <v>113</v>
      </c>
      <c r="E1" s="31"/>
      <c r="F1" s="31"/>
    </row>
    <row r="2" spans="1:11" s="73" customFormat="1" ht="18.75" thickBot="1" x14ac:dyDescent="0.4">
      <c r="A2" s="196" t="s">
        <v>0</v>
      </c>
      <c r="B2" s="197" t="s">
        <v>1</v>
      </c>
      <c r="C2" s="197" t="s">
        <v>5</v>
      </c>
      <c r="D2" s="197" t="s">
        <v>4</v>
      </c>
      <c r="E2" s="197" t="s">
        <v>2</v>
      </c>
      <c r="F2" s="197" t="s">
        <v>10</v>
      </c>
      <c r="G2" s="198" t="s">
        <v>9</v>
      </c>
      <c r="I2" s="111"/>
      <c r="J2" s="111" t="s">
        <v>45</v>
      </c>
      <c r="K2" s="115" t="s">
        <v>50</v>
      </c>
    </row>
    <row r="3" spans="1:11" s="23" customFormat="1" x14ac:dyDescent="0.25">
      <c r="A3" s="196" t="s">
        <v>117</v>
      </c>
      <c r="B3" s="34">
        <v>-3</v>
      </c>
      <c r="C3" s="34" t="s">
        <v>11</v>
      </c>
      <c r="D3" s="34" t="s">
        <v>11</v>
      </c>
      <c r="E3" s="201" t="e">
        <f t="shared" ref="E3:E23" si="0">AVERAGE(C3:D3)</f>
        <v>#DIV/0!</v>
      </c>
      <c r="F3" s="203" t="e">
        <f t="shared" ref="F3:F23" si="1">E3/(10^(B3))</f>
        <v>#DIV/0!</v>
      </c>
      <c r="G3" s="195">
        <v>0</v>
      </c>
      <c r="I3" s="112" t="s">
        <v>117</v>
      </c>
      <c r="J3" s="119">
        <f>LOG10(F5)</f>
        <v>6.860338006570994</v>
      </c>
      <c r="K3" s="116"/>
    </row>
    <row r="4" spans="1:11" x14ac:dyDescent="0.25">
      <c r="A4" s="199" t="s">
        <v>117</v>
      </c>
      <c r="B4" s="200">
        <v>-4</v>
      </c>
      <c r="C4" s="200" t="s">
        <v>11</v>
      </c>
      <c r="D4" s="200" t="s">
        <v>11</v>
      </c>
      <c r="E4" s="202" t="e">
        <f t="shared" si="0"/>
        <v>#DIV/0!</v>
      </c>
      <c r="F4" s="204" t="e">
        <f t="shared" si="1"/>
        <v>#DIV/0!</v>
      </c>
      <c r="G4" s="194">
        <v>0</v>
      </c>
      <c r="I4" s="205" t="s">
        <v>122</v>
      </c>
      <c r="J4" s="120">
        <f>LOG10(F10)</f>
        <v>4.3935752032695872</v>
      </c>
      <c r="K4" s="206">
        <f>$J$3-J4</f>
        <v>2.4667628033014068</v>
      </c>
    </row>
    <row r="5" spans="1:11" x14ac:dyDescent="0.25">
      <c r="A5" s="212" t="s">
        <v>117</v>
      </c>
      <c r="B5" s="213">
        <v>-5</v>
      </c>
      <c r="C5" s="213">
        <v>70</v>
      </c>
      <c r="D5" s="213">
        <v>75</v>
      </c>
      <c r="E5" s="214">
        <f t="shared" si="0"/>
        <v>72.5</v>
      </c>
      <c r="F5" s="215">
        <f t="shared" si="1"/>
        <v>7249999.9999999991</v>
      </c>
      <c r="G5" s="217">
        <v>1</v>
      </c>
      <c r="I5" s="205" t="s">
        <v>123</v>
      </c>
      <c r="J5" s="120">
        <f>LOG10(F16)</f>
        <v>4.8976270912904418</v>
      </c>
      <c r="K5" s="206">
        <f t="shared" ref="K5:K6" si="2">$J$3-J5</f>
        <v>1.9627109152805522</v>
      </c>
    </row>
    <row r="6" spans="1:11" ht="15.75" thickBot="1" x14ac:dyDescent="0.3">
      <c r="A6" s="199" t="s">
        <v>117</v>
      </c>
      <c r="B6" s="200">
        <v>-6</v>
      </c>
      <c r="C6" s="200">
        <v>13</v>
      </c>
      <c r="D6" s="200">
        <v>11</v>
      </c>
      <c r="E6" s="202">
        <f t="shared" si="0"/>
        <v>12</v>
      </c>
      <c r="F6" s="204">
        <f t="shared" si="1"/>
        <v>12000000</v>
      </c>
      <c r="G6" s="194">
        <v>0</v>
      </c>
      <c r="I6" s="207" t="s">
        <v>124</v>
      </c>
      <c r="J6" s="208">
        <f>LOG10(F20)</f>
        <v>4.3424226808222066</v>
      </c>
      <c r="K6" s="209">
        <f t="shared" si="2"/>
        <v>2.5179153257487874</v>
      </c>
    </row>
    <row r="7" spans="1:11" s="73" customFormat="1" ht="15.75" thickBot="1" x14ac:dyDescent="0.3">
      <c r="A7" s="199" t="s">
        <v>117</v>
      </c>
      <c r="B7" s="200">
        <v>-7</v>
      </c>
      <c r="C7" s="200">
        <v>1</v>
      </c>
      <c r="D7" s="200">
        <v>1</v>
      </c>
      <c r="E7" s="202">
        <f t="shared" si="0"/>
        <v>1</v>
      </c>
      <c r="F7" s="204">
        <f t="shared" si="1"/>
        <v>10000000</v>
      </c>
      <c r="G7" s="211">
        <v>0</v>
      </c>
      <c r="H7" s="77"/>
    </row>
    <row r="8" spans="1:11" s="73" customFormat="1" x14ac:dyDescent="0.25">
      <c r="A8" s="196" t="s">
        <v>118</v>
      </c>
      <c r="B8" s="34">
        <v>0</v>
      </c>
      <c r="C8" s="34" t="s">
        <v>11</v>
      </c>
      <c r="D8" s="34" t="s">
        <v>11</v>
      </c>
      <c r="E8" s="201" t="e">
        <f t="shared" si="0"/>
        <v>#DIV/0!</v>
      </c>
      <c r="F8" s="203" t="e">
        <f t="shared" si="1"/>
        <v>#DIV/0!</v>
      </c>
      <c r="G8" s="210">
        <v>0</v>
      </c>
      <c r="H8" s="77"/>
    </row>
    <row r="9" spans="1:11" x14ac:dyDescent="0.25">
      <c r="A9" s="199" t="s">
        <v>118</v>
      </c>
      <c r="B9" s="200">
        <v>-1</v>
      </c>
      <c r="C9" s="200" t="s">
        <v>11</v>
      </c>
      <c r="D9" s="200" t="s">
        <v>11</v>
      </c>
      <c r="E9" s="202" t="e">
        <f t="shared" si="0"/>
        <v>#DIV/0!</v>
      </c>
      <c r="F9" s="204" t="e">
        <f t="shared" si="1"/>
        <v>#DIV/0!</v>
      </c>
      <c r="G9" s="211">
        <v>0</v>
      </c>
      <c r="H9" s="23"/>
      <c r="J9" t="s">
        <v>109</v>
      </c>
      <c r="K9" t="s">
        <v>110</v>
      </c>
    </row>
    <row r="10" spans="1:11" x14ac:dyDescent="0.25">
      <c r="A10" s="212" t="s">
        <v>118</v>
      </c>
      <c r="B10" s="213">
        <v>-2</v>
      </c>
      <c r="C10" s="213">
        <v>244</v>
      </c>
      <c r="D10" s="213">
        <v>251</v>
      </c>
      <c r="E10" s="214">
        <f t="shared" si="0"/>
        <v>247.5</v>
      </c>
      <c r="F10" s="215">
        <f t="shared" si="1"/>
        <v>24750</v>
      </c>
      <c r="G10" s="216">
        <v>1</v>
      </c>
      <c r="H10" s="23"/>
      <c r="I10" t="s">
        <v>96</v>
      </c>
      <c r="J10">
        <v>6.860338006570994</v>
      </c>
    </row>
    <row r="11" spans="1:11" x14ac:dyDescent="0.25">
      <c r="A11" s="199" t="s">
        <v>118</v>
      </c>
      <c r="B11" s="200">
        <v>-3</v>
      </c>
      <c r="C11" s="200">
        <v>31</v>
      </c>
      <c r="D11" s="200">
        <v>27</v>
      </c>
      <c r="E11" s="202">
        <f t="shared" si="0"/>
        <v>29</v>
      </c>
      <c r="F11" s="204">
        <f t="shared" si="1"/>
        <v>29000</v>
      </c>
      <c r="G11" s="211">
        <v>0</v>
      </c>
      <c r="H11" s="22"/>
      <c r="I11" t="s">
        <v>111</v>
      </c>
      <c r="J11">
        <v>4.3935752032695872</v>
      </c>
      <c r="K11">
        <v>2.4667628033014068</v>
      </c>
    </row>
    <row r="12" spans="1:11" ht="15.75" thickBot="1" x14ac:dyDescent="0.3">
      <c r="A12" s="199" t="s">
        <v>118</v>
      </c>
      <c r="B12" s="200">
        <v>-4</v>
      </c>
      <c r="C12" s="200">
        <v>3</v>
      </c>
      <c r="D12" s="200">
        <v>9</v>
      </c>
      <c r="E12" s="202">
        <f t="shared" si="0"/>
        <v>6</v>
      </c>
      <c r="F12" s="204">
        <f t="shared" si="1"/>
        <v>60000</v>
      </c>
      <c r="G12" s="211">
        <v>0</v>
      </c>
      <c r="H12" s="22"/>
      <c r="I12" t="s">
        <v>107</v>
      </c>
      <c r="J12">
        <v>4.8976270912904418</v>
      </c>
      <c r="K12">
        <v>1.9627109152805522</v>
      </c>
    </row>
    <row r="13" spans="1:11" x14ac:dyDescent="0.25">
      <c r="A13" s="196" t="s">
        <v>119</v>
      </c>
      <c r="B13" s="34">
        <v>0</v>
      </c>
      <c r="C13" s="34" t="s">
        <v>11</v>
      </c>
      <c r="D13" s="34" t="s">
        <v>11</v>
      </c>
      <c r="E13" s="201" t="e">
        <f t="shared" si="0"/>
        <v>#DIV/0!</v>
      </c>
      <c r="F13" s="203" t="e">
        <f t="shared" si="1"/>
        <v>#DIV/0!</v>
      </c>
      <c r="G13" s="210">
        <v>0</v>
      </c>
      <c r="H13" s="86"/>
      <c r="I13" t="s">
        <v>108</v>
      </c>
      <c r="J13">
        <v>4.3424226808222066</v>
      </c>
      <c r="K13">
        <v>2.5179153257487874</v>
      </c>
    </row>
    <row r="14" spans="1:11" x14ac:dyDescent="0.25">
      <c r="A14" s="199" t="s">
        <v>119</v>
      </c>
      <c r="B14" s="200">
        <v>-1</v>
      </c>
      <c r="C14" s="200" t="s">
        <v>11</v>
      </c>
      <c r="D14" s="200" t="s">
        <v>11</v>
      </c>
      <c r="E14" s="202" t="e">
        <f t="shared" si="0"/>
        <v>#DIV/0!</v>
      </c>
      <c r="F14" s="204" t="e">
        <f t="shared" si="1"/>
        <v>#DIV/0!</v>
      </c>
      <c r="G14" s="211">
        <v>0</v>
      </c>
      <c r="H14" s="86"/>
    </row>
    <row r="15" spans="1:11" x14ac:dyDescent="0.25">
      <c r="A15" s="199" t="s">
        <v>119</v>
      </c>
      <c r="B15" s="200">
        <v>-2</v>
      </c>
      <c r="C15" s="200" t="s">
        <v>11</v>
      </c>
      <c r="D15" s="200" t="s">
        <v>11</v>
      </c>
      <c r="E15" s="202" t="e">
        <f t="shared" si="0"/>
        <v>#DIV/0!</v>
      </c>
      <c r="F15" s="204" t="e">
        <f t="shared" si="1"/>
        <v>#DIV/0!</v>
      </c>
      <c r="G15" s="211">
        <v>0</v>
      </c>
      <c r="H15" s="86"/>
    </row>
    <row r="16" spans="1:11" x14ac:dyDescent="0.25">
      <c r="A16" s="212" t="s">
        <v>119</v>
      </c>
      <c r="B16" s="213">
        <v>-3</v>
      </c>
      <c r="C16" s="213">
        <v>81</v>
      </c>
      <c r="D16" s="213">
        <v>77</v>
      </c>
      <c r="E16" s="214">
        <f t="shared" si="0"/>
        <v>79</v>
      </c>
      <c r="F16" s="215">
        <f t="shared" si="1"/>
        <v>79000</v>
      </c>
      <c r="G16" s="216">
        <v>1</v>
      </c>
      <c r="H16" s="86"/>
    </row>
    <row r="17" spans="1:8" ht="15.75" thickBot="1" x14ac:dyDescent="0.3">
      <c r="A17" s="199" t="s">
        <v>120</v>
      </c>
      <c r="B17" s="200">
        <v>-4</v>
      </c>
      <c r="C17" s="200">
        <v>6</v>
      </c>
      <c r="D17" s="200">
        <v>7</v>
      </c>
      <c r="E17" s="202">
        <f t="shared" si="0"/>
        <v>6.5</v>
      </c>
      <c r="F17" s="204">
        <f t="shared" si="1"/>
        <v>65000</v>
      </c>
      <c r="G17" s="211">
        <v>0</v>
      </c>
      <c r="H17" s="86"/>
    </row>
    <row r="18" spans="1:8" x14ac:dyDescent="0.25">
      <c r="A18" s="196" t="s">
        <v>121</v>
      </c>
      <c r="B18" s="34">
        <v>0</v>
      </c>
      <c r="C18" s="34" t="s">
        <v>11</v>
      </c>
      <c r="D18" s="34" t="s">
        <v>11</v>
      </c>
      <c r="E18" s="201" t="e">
        <f t="shared" si="0"/>
        <v>#DIV/0!</v>
      </c>
      <c r="F18" s="203" t="e">
        <f t="shared" si="1"/>
        <v>#DIV/0!</v>
      </c>
      <c r="G18" s="210">
        <v>0</v>
      </c>
      <c r="H18" s="86"/>
    </row>
    <row r="19" spans="1:8" x14ac:dyDescent="0.25">
      <c r="A19" s="199" t="s">
        <v>121</v>
      </c>
      <c r="B19" s="200">
        <v>-1</v>
      </c>
      <c r="C19" s="200" t="s">
        <v>11</v>
      </c>
      <c r="D19" s="200" t="s">
        <v>11</v>
      </c>
      <c r="E19" s="202" t="e">
        <f t="shared" si="0"/>
        <v>#DIV/0!</v>
      </c>
      <c r="F19" s="204" t="e">
        <f t="shared" si="1"/>
        <v>#DIV/0!</v>
      </c>
      <c r="G19" s="211">
        <v>0</v>
      </c>
      <c r="H19" s="86"/>
    </row>
    <row r="20" spans="1:8" x14ac:dyDescent="0.25">
      <c r="A20" s="212" t="s">
        <v>121</v>
      </c>
      <c r="B20" s="213">
        <v>-2</v>
      </c>
      <c r="C20" s="213">
        <v>215</v>
      </c>
      <c r="D20" s="213">
        <v>225</v>
      </c>
      <c r="E20" s="214">
        <f t="shared" si="0"/>
        <v>220</v>
      </c>
      <c r="F20" s="215">
        <f t="shared" si="1"/>
        <v>22000</v>
      </c>
      <c r="G20" s="216">
        <v>1</v>
      </c>
      <c r="H20" s="86"/>
    </row>
    <row r="21" spans="1:8" x14ac:dyDescent="0.25">
      <c r="A21" s="199" t="s">
        <v>121</v>
      </c>
      <c r="B21" s="200">
        <v>-3</v>
      </c>
      <c r="C21" s="200">
        <v>33</v>
      </c>
      <c r="D21" s="200">
        <v>20</v>
      </c>
      <c r="E21" s="202">
        <f t="shared" si="0"/>
        <v>26.5</v>
      </c>
      <c r="F21" s="204">
        <f t="shared" si="1"/>
        <v>26500</v>
      </c>
      <c r="G21" s="211">
        <v>0</v>
      </c>
      <c r="H21" s="86"/>
    </row>
    <row r="22" spans="1:8" ht="15.75" thickBot="1" x14ac:dyDescent="0.3">
      <c r="A22" s="155" t="s">
        <v>121</v>
      </c>
      <c r="B22" s="12">
        <v>-4</v>
      </c>
      <c r="C22" s="12">
        <v>2</v>
      </c>
      <c r="D22" s="12">
        <v>1</v>
      </c>
      <c r="E22" s="13">
        <f t="shared" si="0"/>
        <v>1.5</v>
      </c>
      <c r="F22" s="156">
        <f t="shared" si="1"/>
        <v>15000</v>
      </c>
      <c r="G22" s="157">
        <v>0</v>
      </c>
      <c r="H22" s="86"/>
    </row>
    <row r="23" spans="1:8" ht="15.75" thickBot="1" x14ac:dyDescent="0.3">
      <c r="A23" s="82" t="s">
        <v>6</v>
      </c>
      <c r="B23" s="9">
        <v>0</v>
      </c>
      <c r="C23" s="9">
        <v>40</v>
      </c>
      <c r="D23" s="19"/>
      <c r="E23" s="10">
        <f t="shared" si="0"/>
        <v>40</v>
      </c>
      <c r="F23" s="16">
        <f t="shared" si="1"/>
        <v>40</v>
      </c>
      <c r="G23" s="72"/>
      <c r="H23" s="86"/>
    </row>
    <row r="29" spans="1:8" x14ac:dyDescent="0.25">
      <c r="B29" s="72"/>
      <c r="C29" s="72"/>
      <c r="D29" s="72"/>
      <c r="E29" s="72"/>
      <c r="F29" s="72"/>
      <c r="G29" s="72"/>
      <c r="H29" s="86"/>
    </row>
    <row r="30" spans="1:8" x14ac:dyDescent="0.25">
      <c r="B30" s="72"/>
      <c r="C30" s="72"/>
      <c r="D30" s="72"/>
      <c r="E30" s="72"/>
      <c r="F30" s="72"/>
      <c r="G30" s="86"/>
      <c r="H30" s="86"/>
    </row>
    <row r="31" spans="1:8" x14ac:dyDescent="0.25">
      <c r="B31" s="5"/>
      <c r="C31" s="5"/>
      <c r="D31" s="5"/>
      <c r="E31" s="6"/>
      <c r="F31" s="7"/>
      <c r="G31" s="86"/>
      <c r="H31" s="86"/>
    </row>
    <row r="32" spans="1:8" x14ac:dyDescent="0.25">
      <c r="B32" s="5"/>
      <c r="C32" s="5"/>
      <c r="D32" s="5"/>
      <c r="E32" s="6"/>
      <c r="F32" s="7"/>
      <c r="G32" s="88"/>
      <c r="H32" s="86"/>
    </row>
    <row r="33" spans="1:8" s="73" customFormat="1" ht="15" customHeight="1" x14ac:dyDescent="0.25">
      <c r="B33" s="5"/>
      <c r="C33" s="5"/>
      <c r="D33" s="5"/>
      <c r="E33" s="6"/>
      <c r="F33" s="7"/>
      <c r="G33" s="72"/>
      <c r="H33" s="86"/>
    </row>
    <row r="34" spans="1:8" s="73" customFormat="1" x14ac:dyDescent="0.25">
      <c r="A34" s="2" t="s">
        <v>103</v>
      </c>
      <c r="B34" s="1"/>
      <c r="C34" s="2"/>
      <c r="D34" s="2"/>
      <c r="E34" s="2"/>
      <c r="F34" s="2"/>
      <c r="G34" s="72"/>
      <c r="H34" s="86"/>
    </row>
    <row r="35" spans="1:8" x14ac:dyDescent="0.25">
      <c r="A35" s="32" t="s">
        <v>114</v>
      </c>
      <c r="G35" s="86"/>
      <c r="H35" s="87"/>
    </row>
    <row r="36" spans="1:8" x14ac:dyDescent="0.25">
      <c r="A36" s="32" t="s">
        <v>115</v>
      </c>
      <c r="G36" s="22"/>
      <c r="H36" s="4"/>
    </row>
    <row r="37" spans="1:8" x14ac:dyDescent="0.25">
      <c r="A37" s="32" t="s">
        <v>116</v>
      </c>
      <c r="H37" s="4"/>
    </row>
    <row r="38" spans="1:8" x14ac:dyDescent="0.25">
      <c r="A38" s="32" t="s">
        <v>101</v>
      </c>
      <c r="B38" s="73"/>
      <c r="C38" s="73"/>
      <c r="D38" s="73"/>
      <c r="E38" s="73"/>
      <c r="F38" s="73"/>
      <c r="G38" s="74"/>
      <c r="H38" s="73"/>
    </row>
    <row r="39" spans="1:8" x14ac:dyDescent="0.25">
      <c r="A39" s="32" t="s">
        <v>102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1996-F0DC-4803-A72D-1898FCECE94B}">
  <dimension ref="A1:K39"/>
  <sheetViews>
    <sheetView zoomScaleNormal="100" workbookViewId="0"/>
  </sheetViews>
  <sheetFormatPr defaultRowHeight="15" x14ac:dyDescent="0.25"/>
  <cols>
    <col min="1" max="1" width="9.7109375" style="2" bestFit="1" customWidth="1"/>
    <col min="2" max="2" width="9.140625" style="1"/>
    <col min="3" max="4" width="9.140625" style="2"/>
    <col min="5" max="7" width="9.140625" style="2" customWidth="1"/>
  </cols>
  <sheetData>
    <row r="1" spans="1:11" ht="15.75" thickBot="1" x14ac:dyDescent="0.3">
      <c r="A1" s="3" t="s">
        <v>94</v>
      </c>
      <c r="B1" s="28"/>
      <c r="C1" s="29"/>
      <c r="D1" s="30" t="s">
        <v>95</v>
      </c>
      <c r="E1" s="31"/>
      <c r="F1" s="31"/>
    </row>
    <row r="2" spans="1:11" s="73" customFormat="1" ht="18.75" thickBot="1" x14ac:dyDescent="0.4">
      <c r="A2" s="196" t="s">
        <v>0</v>
      </c>
      <c r="B2" s="197" t="s">
        <v>1</v>
      </c>
      <c r="C2" s="197" t="s">
        <v>5</v>
      </c>
      <c r="D2" s="197" t="s">
        <v>4</v>
      </c>
      <c r="E2" s="197" t="s">
        <v>2</v>
      </c>
      <c r="F2" s="197" t="s">
        <v>10</v>
      </c>
      <c r="G2" s="198" t="s">
        <v>9</v>
      </c>
      <c r="I2" s="111"/>
      <c r="J2" s="111" t="s">
        <v>45</v>
      </c>
      <c r="K2" s="115" t="s">
        <v>50</v>
      </c>
    </row>
    <row r="3" spans="1:11" s="23" customFormat="1" x14ac:dyDescent="0.25">
      <c r="A3" s="196" t="s">
        <v>96</v>
      </c>
      <c r="B3" s="34">
        <v>-3</v>
      </c>
      <c r="C3" s="34" t="s">
        <v>11</v>
      </c>
      <c r="D3" s="34" t="s">
        <v>11</v>
      </c>
      <c r="E3" s="201" t="e">
        <f t="shared" ref="E3" si="0">AVERAGE(C3:D3)</f>
        <v>#DIV/0!</v>
      </c>
      <c r="F3" s="203" t="e">
        <f t="shared" ref="F3" si="1">E3/(10^(B3))</f>
        <v>#DIV/0!</v>
      </c>
      <c r="G3" s="195">
        <v>0</v>
      </c>
      <c r="I3" s="112" t="s">
        <v>96</v>
      </c>
      <c r="J3" s="119">
        <f>LOG10(F5)</f>
        <v>7.0606978403536118</v>
      </c>
      <c r="K3" s="116"/>
    </row>
    <row r="4" spans="1:11" x14ac:dyDescent="0.25">
      <c r="A4" s="199" t="s">
        <v>96</v>
      </c>
      <c r="B4" s="200">
        <v>-4</v>
      </c>
      <c r="C4" s="200" t="s">
        <v>11</v>
      </c>
      <c r="D4" s="200" t="s">
        <v>11</v>
      </c>
      <c r="E4" s="202" t="e">
        <f t="shared" ref="E4:E6" si="2">AVERAGE(C4:D4)</f>
        <v>#DIV/0!</v>
      </c>
      <c r="F4" s="204" t="e">
        <f t="shared" ref="F4:F6" si="3">E4/(10^(B4))</f>
        <v>#DIV/0!</v>
      </c>
      <c r="G4" s="194">
        <v>0</v>
      </c>
      <c r="I4" s="205" t="s">
        <v>106</v>
      </c>
      <c r="J4" s="120">
        <f>LOG10(F9)</f>
        <v>3.1445742076096161</v>
      </c>
      <c r="K4" s="206">
        <f>$J$3-J4</f>
        <v>3.9161236327439957</v>
      </c>
    </row>
    <row r="5" spans="1:11" x14ac:dyDescent="0.25">
      <c r="A5" s="212" t="s">
        <v>96</v>
      </c>
      <c r="B5" s="213">
        <v>-5</v>
      </c>
      <c r="C5" s="213">
        <v>113</v>
      </c>
      <c r="D5" s="213">
        <v>117</v>
      </c>
      <c r="E5" s="214">
        <f t="shared" si="2"/>
        <v>115</v>
      </c>
      <c r="F5" s="215">
        <f t="shared" si="3"/>
        <v>11499999.999999998</v>
      </c>
      <c r="G5" s="217">
        <v>1</v>
      </c>
      <c r="I5" s="205" t="s">
        <v>107</v>
      </c>
      <c r="J5" s="120">
        <f>LOG10(F16)</f>
        <v>4.982271233039568</v>
      </c>
      <c r="K5" s="206">
        <f t="shared" ref="K5:K6" si="4">$J$3-J5</f>
        <v>2.0784266073140438</v>
      </c>
    </row>
    <row r="6" spans="1:11" ht="15.75" thickBot="1" x14ac:dyDescent="0.3">
      <c r="A6" s="199" t="s">
        <v>96</v>
      </c>
      <c r="B6" s="200">
        <v>-6</v>
      </c>
      <c r="C6" s="200">
        <v>23</v>
      </c>
      <c r="D6" s="200">
        <v>10</v>
      </c>
      <c r="E6" s="202">
        <f t="shared" si="2"/>
        <v>16.5</v>
      </c>
      <c r="F6" s="204">
        <f t="shared" si="3"/>
        <v>16500000</v>
      </c>
      <c r="G6" s="194">
        <v>0</v>
      </c>
      <c r="I6" s="207" t="s">
        <v>108</v>
      </c>
      <c r="J6" s="208">
        <f>LOG10(F20)</f>
        <v>4.3042750504771279</v>
      </c>
      <c r="K6" s="209">
        <f t="shared" si="4"/>
        <v>2.7564227898764839</v>
      </c>
    </row>
    <row r="7" spans="1:11" s="73" customFormat="1" ht="15.75" thickBot="1" x14ac:dyDescent="0.3">
      <c r="A7" s="199" t="s">
        <v>96</v>
      </c>
      <c r="B7" s="200">
        <v>-7</v>
      </c>
      <c r="C7" s="200">
        <v>0</v>
      </c>
      <c r="D7" s="200">
        <v>0</v>
      </c>
      <c r="E7" s="202">
        <f t="shared" ref="E7:E13" si="5">AVERAGE(C7:D7)</f>
        <v>0</v>
      </c>
      <c r="F7" s="204">
        <f t="shared" ref="F7:F13" si="6">E7/(10^(B7))</f>
        <v>0</v>
      </c>
      <c r="G7" s="211">
        <v>0</v>
      </c>
      <c r="H7" s="77"/>
    </row>
    <row r="8" spans="1:11" s="73" customFormat="1" x14ac:dyDescent="0.25">
      <c r="A8" s="196" t="s">
        <v>97</v>
      </c>
      <c r="B8" s="34">
        <v>0</v>
      </c>
      <c r="C8" s="34" t="s">
        <v>11</v>
      </c>
      <c r="D8" s="34" t="s">
        <v>11</v>
      </c>
      <c r="E8" s="201" t="e">
        <f t="shared" si="5"/>
        <v>#DIV/0!</v>
      </c>
      <c r="F8" s="203" t="e">
        <f t="shared" si="6"/>
        <v>#DIV/0!</v>
      </c>
      <c r="G8" s="210">
        <v>0</v>
      </c>
      <c r="H8" s="77"/>
    </row>
    <row r="9" spans="1:11" x14ac:dyDescent="0.25">
      <c r="A9" s="212" t="s">
        <v>97</v>
      </c>
      <c r="B9" s="213">
        <v>-1</v>
      </c>
      <c r="C9" s="213">
        <v>153</v>
      </c>
      <c r="D9" s="213">
        <v>126</v>
      </c>
      <c r="E9" s="214">
        <f t="shared" si="5"/>
        <v>139.5</v>
      </c>
      <c r="F9" s="215">
        <f t="shared" si="6"/>
        <v>1395</v>
      </c>
      <c r="G9" s="216">
        <v>1</v>
      </c>
      <c r="H9" s="23"/>
      <c r="J9" t="s">
        <v>109</v>
      </c>
      <c r="K9" t="s">
        <v>110</v>
      </c>
    </row>
    <row r="10" spans="1:11" x14ac:dyDescent="0.25">
      <c r="A10" s="199" t="s">
        <v>97</v>
      </c>
      <c r="B10" s="200">
        <v>-2</v>
      </c>
      <c r="C10" s="200">
        <v>16</v>
      </c>
      <c r="D10" s="200">
        <v>19</v>
      </c>
      <c r="E10" s="202">
        <f t="shared" si="5"/>
        <v>17.5</v>
      </c>
      <c r="F10" s="204">
        <f t="shared" si="6"/>
        <v>1750</v>
      </c>
      <c r="G10" s="211">
        <v>0</v>
      </c>
      <c r="H10" s="23"/>
      <c r="I10" t="s">
        <v>96</v>
      </c>
      <c r="J10">
        <v>7.0606978403536118</v>
      </c>
    </row>
    <row r="11" spans="1:11" x14ac:dyDescent="0.25">
      <c r="A11" s="199" t="s">
        <v>97</v>
      </c>
      <c r="B11" s="200">
        <v>-3</v>
      </c>
      <c r="C11" s="200">
        <v>2</v>
      </c>
      <c r="D11" s="200">
        <v>5</v>
      </c>
      <c r="E11" s="202">
        <f t="shared" si="5"/>
        <v>3.5</v>
      </c>
      <c r="F11" s="204">
        <f t="shared" si="6"/>
        <v>3500</v>
      </c>
      <c r="G11" s="211">
        <v>0</v>
      </c>
      <c r="H11" s="22"/>
      <c r="I11" t="s">
        <v>111</v>
      </c>
      <c r="J11">
        <v>3.1445742076096161</v>
      </c>
      <c r="K11">
        <v>3.9161236327439957</v>
      </c>
    </row>
    <row r="12" spans="1:11" ht="15.75" thickBot="1" x14ac:dyDescent="0.3">
      <c r="A12" s="199" t="s">
        <v>97</v>
      </c>
      <c r="B12" s="200">
        <v>-4</v>
      </c>
      <c r="C12" s="200">
        <v>0</v>
      </c>
      <c r="D12" s="200">
        <v>0</v>
      </c>
      <c r="E12" s="202">
        <f t="shared" si="5"/>
        <v>0</v>
      </c>
      <c r="F12" s="204">
        <f t="shared" si="6"/>
        <v>0</v>
      </c>
      <c r="G12" s="211">
        <v>0</v>
      </c>
      <c r="H12" s="22"/>
      <c r="I12" t="s">
        <v>107</v>
      </c>
      <c r="J12">
        <v>4.982271233039568</v>
      </c>
      <c r="K12">
        <v>2.0784266073140438</v>
      </c>
    </row>
    <row r="13" spans="1:11" x14ac:dyDescent="0.25">
      <c r="A13" s="196" t="s">
        <v>98</v>
      </c>
      <c r="B13" s="34">
        <v>0</v>
      </c>
      <c r="C13" s="34" t="s">
        <v>11</v>
      </c>
      <c r="D13" s="34" t="s">
        <v>11</v>
      </c>
      <c r="E13" s="201" t="e">
        <f t="shared" si="5"/>
        <v>#DIV/0!</v>
      </c>
      <c r="F13" s="203" t="e">
        <f t="shared" si="6"/>
        <v>#DIV/0!</v>
      </c>
      <c r="G13" s="210">
        <v>0</v>
      </c>
      <c r="H13" s="86"/>
      <c r="I13" t="s">
        <v>108</v>
      </c>
      <c r="J13">
        <v>4.3042750504771279</v>
      </c>
      <c r="K13">
        <v>2.7564227898764839</v>
      </c>
    </row>
    <row r="14" spans="1:11" x14ac:dyDescent="0.25">
      <c r="A14" s="199" t="s">
        <v>98</v>
      </c>
      <c r="B14" s="200">
        <v>-1</v>
      </c>
      <c r="C14" s="200" t="s">
        <v>11</v>
      </c>
      <c r="D14" s="200" t="s">
        <v>11</v>
      </c>
      <c r="E14" s="202" t="e">
        <f t="shared" ref="E14:E16" si="7">AVERAGE(C14:D14)</f>
        <v>#DIV/0!</v>
      </c>
      <c r="F14" s="204" t="e">
        <f t="shared" ref="F14:F16" si="8">E14/(10^(B14))</f>
        <v>#DIV/0!</v>
      </c>
      <c r="G14" s="211">
        <v>0</v>
      </c>
      <c r="H14" s="86"/>
    </row>
    <row r="15" spans="1:11" x14ac:dyDescent="0.25">
      <c r="A15" s="199" t="s">
        <v>98</v>
      </c>
      <c r="B15" s="200">
        <v>-2</v>
      </c>
      <c r="C15" s="200" t="s">
        <v>11</v>
      </c>
      <c r="D15" s="200" t="s">
        <v>11</v>
      </c>
      <c r="E15" s="202" t="e">
        <f t="shared" si="7"/>
        <v>#DIV/0!</v>
      </c>
      <c r="F15" s="204" t="e">
        <f t="shared" si="8"/>
        <v>#DIV/0!</v>
      </c>
      <c r="G15" s="211">
        <v>0</v>
      </c>
      <c r="H15" s="86"/>
    </row>
    <row r="16" spans="1:11" x14ac:dyDescent="0.25">
      <c r="A16" s="212" t="s">
        <v>98</v>
      </c>
      <c r="B16" s="213">
        <v>-3</v>
      </c>
      <c r="C16" s="213">
        <v>100</v>
      </c>
      <c r="D16" s="213">
        <v>92</v>
      </c>
      <c r="E16" s="214">
        <f t="shared" si="7"/>
        <v>96</v>
      </c>
      <c r="F16" s="215">
        <f t="shared" si="8"/>
        <v>96000</v>
      </c>
      <c r="G16" s="216">
        <v>1</v>
      </c>
      <c r="H16" s="86"/>
    </row>
    <row r="17" spans="1:8" ht="15.75" thickBot="1" x14ac:dyDescent="0.3">
      <c r="A17" s="199" t="s">
        <v>99</v>
      </c>
      <c r="B17" s="200">
        <v>-4</v>
      </c>
      <c r="C17" s="200">
        <v>17</v>
      </c>
      <c r="D17" s="200">
        <v>8</v>
      </c>
      <c r="E17" s="202">
        <f t="shared" ref="E17:E23" si="9">AVERAGE(C17:D17)</f>
        <v>12.5</v>
      </c>
      <c r="F17" s="204">
        <f t="shared" ref="F17:F23" si="10">E17/(10^(B17))</f>
        <v>125000</v>
      </c>
      <c r="G17" s="211">
        <v>0</v>
      </c>
      <c r="H17" s="86"/>
    </row>
    <row r="18" spans="1:8" x14ac:dyDescent="0.25">
      <c r="A18" s="196" t="s">
        <v>99</v>
      </c>
      <c r="B18" s="34">
        <v>0</v>
      </c>
      <c r="C18" s="34" t="s">
        <v>11</v>
      </c>
      <c r="D18" s="34" t="s">
        <v>11</v>
      </c>
      <c r="E18" s="201" t="e">
        <f t="shared" si="9"/>
        <v>#DIV/0!</v>
      </c>
      <c r="F18" s="203" t="e">
        <f t="shared" si="10"/>
        <v>#DIV/0!</v>
      </c>
      <c r="G18" s="210">
        <v>0</v>
      </c>
      <c r="H18" s="86"/>
    </row>
    <row r="19" spans="1:8" x14ac:dyDescent="0.25">
      <c r="A19" s="199" t="s">
        <v>99</v>
      </c>
      <c r="B19" s="200">
        <v>-1</v>
      </c>
      <c r="C19" s="200" t="s">
        <v>11</v>
      </c>
      <c r="D19" s="200" t="s">
        <v>11</v>
      </c>
      <c r="E19" s="202" t="e">
        <f t="shared" si="9"/>
        <v>#DIV/0!</v>
      </c>
      <c r="F19" s="204" t="e">
        <f t="shared" si="10"/>
        <v>#DIV/0!</v>
      </c>
      <c r="G19" s="211">
        <v>0</v>
      </c>
      <c r="H19" s="86"/>
    </row>
    <row r="20" spans="1:8" x14ac:dyDescent="0.25">
      <c r="A20" s="212" t="s">
        <v>99</v>
      </c>
      <c r="B20" s="213">
        <v>-2</v>
      </c>
      <c r="C20" s="213">
        <v>203</v>
      </c>
      <c r="D20" s="213">
        <v>200</v>
      </c>
      <c r="E20" s="214">
        <f t="shared" si="9"/>
        <v>201.5</v>
      </c>
      <c r="F20" s="215">
        <f t="shared" si="10"/>
        <v>20150</v>
      </c>
      <c r="G20" s="216">
        <v>1</v>
      </c>
      <c r="H20" s="86"/>
    </row>
    <row r="21" spans="1:8" x14ac:dyDescent="0.25">
      <c r="A21" s="199" t="s">
        <v>99</v>
      </c>
      <c r="B21" s="200">
        <v>-3</v>
      </c>
      <c r="C21" s="200">
        <v>20</v>
      </c>
      <c r="D21" s="200">
        <v>23</v>
      </c>
      <c r="E21" s="202">
        <f t="shared" si="9"/>
        <v>21.5</v>
      </c>
      <c r="F21" s="204">
        <f t="shared" si="10"/>
        <v>21500</v>
      </c>
      <c r="G21" s="211">
        <v>0</v>
      </c>
      <c r="H21" s="86"/>
    </row>
    <row r="22" spans="1:8" ht="15.75" thickBot="1" x14ac:dyDescent="0.3">
      <c r="A22" s="155" t="s">
        <v>99</v>
      </c>
      <c r="B22" s="12">
        <v>-4</v>
      </c>
      <c r="C22" s="12">
        <v>3</v>
      </c>
      <c r="D22" s="12">
        <v>1</v>
      </c>
      <c r="E22" s="13">
        <f t="shared" si="9"/>
        <v>2</v>
      </c>
      <c r="F22" s="156">
        <f t="shared" si="10"/>
        <v>20000</v>
      </c>
      <c r="G22" s="157">
        <v>0</v>
      </c>
      <c r="H22" s="86"/>
    </row>
    <row r="23" spans="1:8" ht="15.75" thickBot="1" x14ac:dyDescent="0.3">
      <c r="A23" s="82" t="s">
        <v>6</v>
      </c>
      <c r="B23" s="9">
        <v>0</v>
      </c>
      <c r="C23" s="9">
        <v>91</v>
      </c>
      <c r="D23" s="19"/>
      <c r="E23" s="10">
        <f t="shared" si="9"/>
        <v>91</v>
      </c>
      <c r="F23" s="16">
        <f t="shared" si="10"/>
        <v>91</v>
      </c>
      <c r="G23" s="72"/>
      <c r="H23" s="86"/>
    </row>
    <row r="29" spans="1:8" x14ac:dyDescent="0.25">
      <c r="B29" s="72"/>
      <c r="C29" s="72"/>
      <c r="D29" s="72"/>
      <c r="E29" s="72"/>
      <c r="F29" s="72"/>
      <c r="G29" s="72"/>
      <c r="H29" s="86"/>
    </row>
    <row r="30" spans="1:8" x14ac:dyDescent="0.25">
      <c r="B30" s="72"/>
      <c r="C30" s="72"/>
      <c r="D30" s="72"/>
      <c r="E30" s="72"/>
      <c r="F30" s="72"/>
      <c r="G30" s="86"/>
      <c r="H30" s="86"/>
    </row>
    <row r="31" spans="1:8" x14ac:dyDescent="0.25">
      <c r="B31" s="5"/>
      <c r="C31" s="5"/>
      <c r="D31" s="5"/>
      <c r="E31" s="6"/>
      <c r="F31" s="7"/>
      <c r="G31" s="86"/>
      <c r="H31" s="86"/>
    </row>
    <row r="32" spans="1:8" x14ac:dyDescent="0.25">
      <c r="B32" s="5"/>
      <c r="C32" s="5"/>
      <c r="D32" s="5"/>
      <c r="E32" s="6"/>
      <c r="F32" s="7"/>
      <c r="G32" s="88"/>
      <c r="H32" s="86"/>
    </row>
    <row r="33" spans="1:8" s="73" customFormat="1" ht="15" customHeight="1" x14ac:dyDescent="0.25">
      <c r="B33" s="5"/>
      <c r="C33" s="5"/>
      <c r="D33" s="5"/>
      <c r="E33" s="6"/>
      <c r="F33" s="7"/>
      <c r="G33" s="72"/>
      <c r="H33" s="86"/>
    </row>
    <row r="34" spans="1:8" s="73" customFormat="1" x14ac:dyDescent="0.25">
      <c r="A34" s="2" t="s">
        <v>103</v>
      </c>
      <c r="B34" s="1"/>
      <c r="C34" s="2"/>
      <c r="D34" s="2"/>
      <c r="E34" s="2"/>
      <c r="F34" s="2"/>
      <c r="G34" s="72"/>
      <c r="H34" s="86"/>
    </row>
    <row r="35" spans="1:8" x14ac:dyDescent="0.25">
      <c r="A35" s="32" t="s">
        <v>100</v>
      </c>
      <c r="G35" s="86"/>
      <c r="H35" s="87"/>
    </row>
    <row r="36" spans="1:8" x14ac:dyDescent="0.25">
      <c r="A36" s="32" t="s">
        <v>104</v>
      </c>
      <c r="G36" s="22"/>
      <c r="H36" s="4"/>
    </row>
    <row r="37" spans="1:8" x14ac:dyDescent="0.25">
      <c r="A37" s="32" t="s">
        <v>105</v>
      </c>
      <c r="H37" s="4"/>
    </row>
    <row r="38" spans="1:8" x14ac:dyDescent="0.25">
      <c r="A38" s="32" t="s">
        <v>101</v>
      </c>
      <c r="B38" s="73"/>
      <c r="C38" s="73"/>
      <c r="D38" s="73"/>
      <c r="E38" s="73"/>
      <c r="F38" s="73"/>
      <c r="G38" s="74"/>
      <c r="H38" s="73"/>
    </row>
    <row r="39" spans="1:8" x14ac:dyDescent="0.25">
      <c r="A39" s="32" t="s">
        <v>102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D214-305B-4A80-A82D-BB9E8579A6F1}">
  <dimension ref="A1:G22"/>
  <sheetViews>
    <sheetView zoomScale="85" zoomScaleNormal="85" workbookViewId="0"/>
  </sheetViews>
  <sheetFormatPr defaultRowHeight="15" x14ac:dyDescent="0.25"/>
  <sheetData>
    <row r="1" spans="1:7" ht="15.75" thickBot="1" x14ac:dyDescent="0.3">
      <c r="A1" s="132" t="s">
        <v>62</v>
      </c>
      <c r="B1" s="132"/>
      <c r="C1" s="23"/>
    </row>
    <row r="2" spans="1:7" ht="18.75" thickBot="1" x14ac:dyDescent="0.4">
      <c r="A2" s="145"/>
      <c r="B2" s="146" t="s">
        <v>67</v>
      </c>
      <c r="C2" s="146" t="s">
        <v>68</v>
      </c>
      <c r="D2" s="146" t="s">
        <v>79</v>
      </c>
      <c r="E2" s="146" t="s">
        <v>92</v>
      </c>
      <c r="F2" s="147" t="s">
        <v>61</v>
      </c>
      <c r="G2" s="134" t="s">
        <v>66</v>
      </c>
    </row>
    <row r="3" spans="1:7" x14ac:dyDescent="0.25">
      <c r="A3" s="174" t="s">
        <v>57</v>
      </c>
      <c r="B3" s="175">
        <v>6.1461280356782382</v>
      </c>
      <c r="C3" s="175">
        <v>6.5508396050657849</v>
      </c>
      <c r="D3" s="175">
        <v>4.9777236052888476</v>
      </c>
      <c r="E3" s="175">
        <v>7.6716355966021297</v>
      </c>
      <c r="F3" s="176">
        <f>AVERAGE(B3:E3)</f>
        <v>6.3365817106587503</v>
      </c>
      <c r="G3" s="177">
        <f>STDEVA(B3:E3)</f>
        <v>1.1122115021480572</v>
      </c>
    </row>
    <row r="4" spans="1:7" x14ac:dyDescent="0.25">
      <c r="A4" s="140" t="s">
        <v>58</v>
      </c>
      <c r="B4" s="138">
        <v>2.4913616938342726</v>
      </c>
      <c r="C4" s="148">
        <v>3.7781512503836434</v>
      </c>
      <c r="D4" s="148">
        <v>4.8876173003357364</v>
      </c>
      <c r="E4" s="181">
        <v>4.1917303933628567</v>
      </c>
      <c r="F4" s="144">
        <f t="shared" ref="F4:F6" si="0">AVERAGE(B4:E4)</f>
        <v>3.8372151594791273</v>
      </c>
      <c r="G4" s="135">
        <f t="shared" ref="G4:G6" si="1">STDEVA(B4:E4)</f>
        <v>1.007279472129043</v>
      </c>
    </row>
    <row r="5" spans="1:7" x14ac:dyDescent="0.25">
      <c r="A5" s="140" t="s">
        <v>59</v>
      </c>
      <c r="B5" s="138">
        <v>3.3701428470511021</v>
      </c>
      <c r="C5" s="148">
        <v>3.7781512503836434</v>
      </c>
      <c r="D5" s="138">
        <v>2.9444826721501687</v>
      </c>
      <c r="E5" s="138">
        <v>5.0625819842281627</v>
      </c>
      <c r="F5" s="144">
        <f t="shared" si="0"/>
        <v>3.7888396884532689</v>
      </c>
      <c r="G5" s="135">
        <f t="shared" si="1"/>
        <v>0.91483686974503797</v>
      </c>
    </row>
    <row r="6" spans="1:7" ht="15.75" thickBot="1" x14ac:dyDescent="0.3">
      <c r="A6" s="141" t="s">
        <v>60</v>
      </c>
      <c r="B6" s="142">
        <v>1.505149978319906</v>
      </c>
      <c r="C6" s="149">
        <v>3.7781512503836434</v>
      </c>
      <c r="D6" s="142">
        <v>4.6464037262230695</v>
      </c>
      <c r="E6" s="149">
        <v>5.3010299956639813</v>
      </c>
      <c r="F6" s="178">
        <f t="shared" si="0"/>
        <v>3.80768373764765</v>
      </c>
      <c r="G6" s="179">
        <f t="shared" si="1"/>
        <v>1.6569115995545529</v>
      </c>
    </row>
    <row r="7" spans="1:7" x14ac:dyDescent="0.25">
      <c r="A7" s="133"/>
      <c r="B7" s="133"/>
      <c r="C7" s="133"/>
      <c r="D7" s="133"/>
      <c r="E7" s="133"/>
    </row>
    <row r="18" spans="1:7" ht="15.75" thickBot="1" x14ac:dyDescent="0.3">
      <c r="A18" s="132" t="s">
        <v>63</v>
      </c>
      <c r="B18" s="132"/>
      <c r="C18" s="23"/>
    </row>
    <row r="19" spans="1:7" ht="18.75" thickBot="1" x14ac:dyDescent="0.4">
      <c r="A19" s="145"/>
      <c r="B19" s="115" t="s">
        <v>69</v>
      </c>
      <c r="C19" s="115" t="s">
        <v>70</v>
      </c>
      <c r="D19" s="115" t="s">
        <v>71</v>
      </c>
      <c r="E19" s="173" t="s">
        <v>93</v>
      </c>
      <c r="F19" s="147" t="s">
        <v>64</v>
      </c>
      <c r="G19" s="134" t="s">
        <v>65</v>
      </c>
    </row>
    <row r="20" spans="1:7" x14ac:dyDescent="0.25">
      <c r="A20" s="174" t="s">
        <v>58</v>
      </c>
      <c r="B20" s="175">
        <v>3.6547663418439655</v>
      </c>
      <c r="C20" s="180">
        <v>2.7726883546821415</v>
      </c>
      <c r="D20" s="180">
        <v>9.0106304953111227E-2</v>
      </c>
      <c r="E20" s="193">
        <v>3.479905203239273</v>
      </c>
      <c r="F20" s="176">
        <f>AVERAGE(B20:E20)</f>
        <v>2.499366551179623</v>
      </c>
      <c r="G20" s="177">
        <f>STDEVA(B20:E20)</f>
        <v>1.6508224684246999</v>
      </c>
    </row>
    <row r="21" spans="1:7" x14ac:dyDescent="0.25">
      <c r="A21" s="140" t="s">
        <v>59</v>
      </c>
      <c r="B21" s="138">
        <v>2.7759851886271361</v>
      </c>
      <c r="C21" s="148">
        <v>2.7726883546821415</v>
      </c>
      <c r="D21" s="138">
        <v>2.0332409331386789</v>
      </c>
      <c r="E21" s="138">
        <v>2.6090536123739669</v>
      </c>
      <c r="F21" s="139">
        <f t="shared" ref="F21:F22" si="2">AVERAGE(B21:E21)</f>
        <v>2.5477420222054805</v>
      </c>
      <c r="G21" s="136">
        <f t="shared" ref="G21:G22" si="3">STDEVA(B21:E21)</f>
        <v>0.35174151363977701</v>
      </c>
    </row>
    <row r="22" spans="1:7" ht="15.75" thickBot="1" x14ac:dyDescent="0.3">
      <c r="A22" s="141" t="s">
        <v>60</v>
      </c>
      <c r="B22" s="142">
        <v>4.6409780573583319</v>
      </c>
      <c r="C22" s="149">
        <v>2.7726883546821415</v>
      </c>
      <c r="D22" s="142">
        <v>0.33131987906577809</v>
      </c>
      <c r="E22" s="149">
        <v>2.3706056009381484</v>
      </c>
      <c r="F22" s="143">
        <f t="shared" si="2"/>
        <v>2.5288979730110999</v>
      </c>
      <c r="G22" s="137">
        <f t="shared" si="3"/>
        <v>1.7677407414490356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68AFA-4FF9-447A-9B8D-13377BFF0A6C}">
  <dimension ref="A1:K38"/>
  <sheetViews>
    <sheetView zoomScaleNormal="100" workbookViewId="0">
      <selection activeCell="C6" sqref="C6"/>
    </sheetView>
  </sheetViews>
  <sheetFormatPr defaultRowHeight="15" x14ac:dyDescent="0.25"/>
  <cols>
    <col min="1" max="1" width="9.7109375" style="2" bestFit="1" customWidth="1"/>
    <col min="2" max="2" width="9.140625" style="1"/>
    <col min="3" max="4" width="9.140625" style="2"/>
    <col min="5" max="7" width="9.140625" style="2" customWidth="1"/>
  </cols>
  <sheetData>
    <row r="1" spans="1:11" ht="15.75" thickBot="1" x14ac:dyDescent="0.3">
      <c r="A1" s="3" t="s">
        <v>80</v>
      </c>
      <c r="B1" s="28"/>
      <c r="C1" s="29"/>
      <c r="D1" s="30" t="s">
        <v>81</v>
      </c>
      <c r="E1" s="31"/>
      <c r="F1" s="31"/>
    </row>
    <row r="2" spans="1:11" s="73" customFormat="1" ht="18.75" thickBot="1" x14ac:dyDescent="0.4">
      <c r="A2" s="68" t="s">
        <v>0</v>
      </c>
      <c r="B2" s="69" t="s">
        <v>1</v>
      </c>
      <c r="C2" s="69" t="s">
        <v>5</v>
      </c>
      <c r="D2" s="69" t="s">
        <v>4</v>
      </c>
      <c r="E2" s="69" t="s">
        <v>2</v>
      </c>
      <c r="F2" s="69" t="s">
        <v>10</v>
      </c>
      <c r="G2" s="90" t="s">
        <v>9</v>
      </c>
      <c r="I2" s="111"/>
      <c r="J2" s="111" t="s">
        <v>45</v>
      </c>
      <c r="K2" s="115" t="s">
        <v>50</v>
      </c>
    </row>
    <row r="3" spans="1:11" s="23" customFormat="1" x14ac:dyDescent="0.25">
      <c r="A3" s="79" t="s">
        <v>82</v>
      </c>
      <c r="B3" s="25">
        <v>-3</v>
      </c>
      <c r="C3" s="25" t="s">
        <v>11</v>
      </c>
      <c r="D3" s="25" t="s">
        <v>11</v>
      </c>
      <c r="E3" s="26" t="e">
        <f t="shared" ref="E3:E5" si="0">AVERAGE(C3:D3)</f>
        <v>#DIV/0!</v>
      </c>
      <c r="F3" s="91" t="e">
        <f t="shared" ref="F3:F5" si="1">E3/(10^(B3))</f>
        <v>#DIV/0!</v>
      </c>
      <c r="G3" s="92">
        <v>0</v>
      </c>
      <c r="I3" s="112" t="s">
        <v>82</v>
      </c>
      <c r="J3" s="119">
        <f>LOG10(F5)</f>
        <v>7.6716355966021297</v>
      </c>
      <c r="K3" s="116"/>
    </row>
    <row r="4" spans="1:11" x14ac:dyDescent="0.25">
      <c r="A4" s="80" t="s">
        <v>82</v>
      </c>
      <c r="B4" s="37">
        <v>-4</v>
      </c>
      <c r="C4" s="37" t="s">
        <v>11</v>
      </c>
      <c r="D4" s="37" t="s">
        <v>11</v>
      </c>
      <c r="E4" s="38" t="e">
        <f t="shared" si="0"/>
        <v>#DIV/0!</v>
      </c>
      <c r="F4" s="89" t="e">
        <f t="shared" si="1"/>
        <v>#DIV/0!</v>
      </c>
      <c r="G4" s="95">
        <v>0</v>
      </c>
      <c r="I4" s="113" t="s">
        <v>83</v>
      </c>
      <c r="J4" s="120">
        <f>LOG10(F8)</f>
        <v>4.1917303933628567</v>
      </c>
      <c r="K4" s="117">
        <f>$J$3-J4</f>
        <v>3.479905203239273</v>
      </c>
    </row>
    <row r="5" spans="1:11" ht="15.75" thickBot="1" x14ac:dyDescent="0.3">
      <c r="A5" s="101" t="s">
        <v>82</v>
      </c>
      <c r="B5" s="102">
        <v>-5</v>
      </c>
      <c r="C5" s="102">
        <v>479</v>
      </c>
      <c r="D5" s="102">
        <v>460</v>
      </c>
      <c r="E5" s="103">
        <f t="shared" si="0"/>
        <v>469.5</v>
      </c>
      <c r="F5" s="104">
        <f t="shared" si="1"/>
        <v>46949999.999999993</v>
      </c>
      <c r="G5" s="105">
        <v>1</v>
      </c>
      <c r="I5" s="113" t="s">
        <v>84</v>
      </c>
      <c r="J5" s="120">
        <f>LOG10(F13)</f>
        <v>5.0625819842281627</v>
      </c>
      <c r="K5" s="117">
        <f t="shared" ref="K5:K6" si="2">$J$3-J5</f>
        <v>2.6090536123739669</v>
      </c>
    </row>
    <row r="6" spans="1:11" ht="15.75" thickBot="1" x14ac:dyDescent="0.3">
      <c r="A6" s="79" t="s">
        <v>83</v>
      </c>
      <c r="B6" s="25">
        <v>0</v>
      </c>
      <c r="C6" s="25" t="s">
        <v>11</v>
      </c>
      <c r="D6" s="25" t="s">
        <v>11</v>
      </c>
      <c r="E6" s="26" t="e">
        <f>AVERAGE(C6:D6)</f>
        <v>#DIV/0!</v>
      </c>
      <c r="F6" s="91" t="e">
        <f>E6/(10^(B6))</f>
        <v>#DIV/0!</v>
      </c>
      <c r="G6" s="92">
        <v>0</v>
      </c>
      <c r="I6" s="182" t="s">
        <v>85</v>
      </c>
      <c r="J6" s="183">
        <f>LOG10(F16)</f>
        <v>5.3010299956639813</v>
      </c>
      <c r="K6" s="184">
        <f t="shared" si="2"/>
        <v>2.3706056009381484</v>
      </c>
    </row>
    <row r="7" spans="1:11" s="73" customFormat="1" x14ac:dyDescent="0.25">
      <c r="A7" s="80" t="s">
        <v>83</v>
      </c>
      <c r="B7" s="37">
        <v>-1</v>
      </c>
      <c r="C7" s="37" t="s">
        <v>11</v>
      </c>
      <c r="D7" s="37" t="s">
        <v>11</v>
      </c>
      <c r="E7" s="38" t="e">
        <f>AVERAGE(C7:D7)</f>
        <v>#DIV/0!</v>
      </c>
      <c r="F7" s="89" t="e">
        <f>E7/(10^(B7))</f>
        <v>#DIV/0!</v>
      </c>
      <c r="G7" s="95">
        <v>0</v>
      </c>
      <c r="H7" s="77"/>
    </row>
    <row r="8" spans="1:11" s="73" customFormat="1" x14ac:dyDescent="0.25">
      <c r="A8" s="150" t="s">
        <v>83</v>
      </c>
      <c r="B8" s="151">
        <v>-2</v>
      </c>
      <c r="C8" s="151">
        <v>177</v>
      </c>
      <c r="D8" s="151">
        <v>134</v>
      </c>
      <c r="E8" s="152">
        <f>AVERAGE(C8:D8)</f>
        <v>155.5</v>
      </c>
      <c r="F8" s="153">
        <f>E8/(10^(B8))</f>
        <v>15550</v>
      </c>
      <c r="G8" s="154">
        <v>1</v>
      </c>
      <c r="H8" s="77"/>
    </row>
    <row r="9" spans="1:11" ht="15.75" thickBot="1" x14ac:dyDescent="0.3">
      <c r="A9" s="155" t="s">
        <v>83</v>
      </c>
      <c r="B9" s="12">
        <v>-3</v>
      </c>
      <c r="C9" s="12">
        <v>14</v>
      </c>
      <c r="D9" s="12">
        <v>21</v>
      </c>
      <c r="E9" s="13">
        <f>AVERAGE(C9:D9)</f>
        <v>17.5</v>
      </c>
      <c r="F9" s="156">
        <f>E9/(10^(B9))</f>
        <v>17500</v>
      </c>
      <c r="G9" s="157">
        <v>0</v>
      </c>
      <c r="H9" s="23"/>
    </row>
    <row r="10" spans="1:11" x14ac:dyDescent="0.25">
      <c r="A10" s="79" t="s">
        <v>84</v>
      </c>
      <c r="B10" s="25">
        <v>0</v>
      </c>
      <c r="C10" s="25" t="s">
        <v>11</v>
      </c>
      <c r="D10" s="25" t="s">
        <v>11</v>
      </c>
      <c r="E10" s="26" t="e">
        <f>AVERAGE(C10:D10)</f>
        <v>#DIV/0!</v>
      </c>
      <c r="F10" s="91" t="e">
        <f>E10/(10^(B10))</f>
        <v>#DIV/0!</v>
      </c>
      <c r="G10" s="92">
        <v>0</v>
      </c>
      <c r="H10" s="23"/>
    </row>
    <row r="11" spans="1:11" x14ac:dyDescent="0.25">
      <c r="A11" s="80" t="s">
        <v>84</v>
      </c>
      <c r="B11" s="37">
        <v>-1</v>
      </c>
      <c r="C11" s="37" t="s">
        <v>11</v>
      </c>
      <c r="D11" s="37" t="s">
        <v>11</v>
      </c>
      <c r="E11" s="38" t="e">
        <f t="shared" ref="E11:E12" si="3">AVERAGE(C11:D11)</f>
        <v>#DIV/0!</v>
      </c>
      <c r="F11" s="89" t="e">
        <f t="shared" ref="F11:F12" si="4">E11/(10^(B11))</f>
        <v>#DIV/0!</v>
      </c>
      <c r="G11" s="95">
        <v>0</v>
      </c>
      <c r="H11" s="22"/>
    </row>
    <row r="12" spans="1:11" x14ac:dyDescent="0.25">
      <c r="A12" s="80" t="s">
        <v>84</v>
      </c>
      <c r="B12" s="37">
        <v>-2</v>
      </c>
      <c r="C12" s="37" t="s">
        <v>11</v>
      </c>
      <c r="D12" s="37" t="s">
        <v>11</v>
      </c>
      <c r="E12" s="38" t="e">
        <f t="shared" si="3"/>
        <v>#DIV/0!</v>
      </c>
      <c r="F12" s="89" t="e">
        <f t="shared" si="4"/>
        <v>#DIV/0!</v>
      </c>
      <c r="G12" s="95">
        <v>0</v>
      </c>
      <c r="H12" s="22"/>
    </row>
    <row r="13" spans="1:11" ht="15.75" thickBot="1" x14ac:dyDescent="0.3">
      <c r="A13" s="158" t="s">
        <v>84</v>
      </c>
      <c r="B13" s="159">
        <v>-3</v>
      </c>
      <c r="C13" s="159">
        <v>99</v>
      </c>
      <c r="D13" s="159">
        <v>132</v>
      </c>
      <c r="E13" s="160">
        <f t="shared" ref="E13" si="5">AVERAGE(C13:D13)</f>
        <v>115.5</v>
      </c>
      <c r="F13" s="161">
        <f t="shared" ref="F13" si="6">E13/(10^(B13))</f>
        <v>115500</v>
      </c>
      <c r="G13" s="162">
        <v>1</v>
      </c>
      <c r="H13" s="86"/>
    </row>
    <row r="14" spans="1:11" x14ac:dyDescent="0.25">
      <c r="A14" s="79" t="s">
        <v>85</v>
      </c>
      <c r="B14" s="25">
        <v>0</v>
      </c>
      <c r="C14" s="25" t="s">
        <v>11</v>
      </c>
      <c r="D14" s="25" t="s">
        <v>11</v>
      </c>
      <c r="E14" s="26" t="e">
        <f>AVERAGE(C14:D14)</f>
        <v>#DIV/0!</v>
      </c>
      <c r="F14" s="91" t="e">
        <f>E14/(10^(B14))</f>
        <v>#DIV/0!</v>
      </c>
      <c r="G14" s="92">
        <v>0</v>
      </c>
      <c r="H14" s="86"/>
    </row>
    <row r="15" spans="1:11" x14ac:dyDescent="0.25">
      <c r="A15" s="80" t="s">
        <v>85</v>
      </c>
      <c r="B15" s="37">
        <v>-1</v>
      </c>
      <c r="C15" s="37" t="s">
        <v>11</v>
      </c>
      <c r="D15" s="37" t="s">
        <v>11</v>
      </c>
      <c r="E15" s="38" t="e">
        <f>AVERAGE(C15:D15)</f>
        <v>#DIV/0!</v>
      </c>
      <c r="F15" s="89" t="e">
        <f>E15/(10^(B15))</f>
        <v>#DIV/0!</v>
      </c>
      <c r="G15" s="95">
        <v>0</v>
      </c>
      <c r="H15" s="86"/>
    </row>
    <row r="16" spans="1:11" x14ac:dyDescent="0.25">
      <c r="A16" s="163" t="s">
        <v>85</v>
      </c>
      <c r="B16" s="164">
        <v>-2</v>
      </c>
      <c r="C16" s="164">
        <v>2000</v>
      </c>
      <c r="D16" s="164">
        <v>2000</v>
      </c>
      <c r="E16" s="165">
        <f>AVERAGE(C16:D16)</f>
        <v>2000</v>
      </c>
      <c r="F16" s="166">
        <f>E16/(10^(B16))</f>
        <v>200000</v>
      </c>
      <c r="G16" s="167">
        <v>1</v>
      </c>
      <c r="H16" s="86"/>
    </row>
    <row r="17" spans="1:8" ht="15.75" thickBot="1" x14ac:dyDescent="0.3">
      <c r="A17" s="168" t="s">
        <v>85</v>
      </c>
      <c r="B17" s="169">
        <v>-3</v>
      </c>
      <c r="C17" s="169"/>
      <c r="D17" s="169"/>
      <c r="E17" s="170" t="e">
        <f>AVERAGE(C17:D17)</f>
        <v>#DIV/0!</v>
      </c>
      <c r="F17" s="171" t="e">
        <f>E17/(10^(B17))</f>
        <v>#DIV/0!</v>
      </c>
      <c r="G17" s="172"/>
      <c r="H17" s="86"/>
    </row>
    <row r="18" spans="1:8" ht="15.75" thickBot="1" x14ac:dyDescent="0.3">
      <c r="A18" s="82" t="s">
        <v>6</v>
      </c>
      <c r="B18" s="9">
        <v>0</v>
      </c>
      <c r="C18" s="9">
        <v>51</v>
      </c>
      <c r="D18" s="19"/>
      <c r="E18" s="10">
        <f>AVERAGE(C18:D18)</f>
        <v>51</v>
      </c>
      <c r="F18" s="16">
        <f>E18/(10^(B18))</f>
        <v>51</v>
      </c>
      <c r="G18" s="72"/>
      <c r="H18" s="86"/>
    </row>
    <row r="19" spans="1:8" x14ac:dyDescent="0.25">
      <c r="A19" s="72"/>
      <c r="B19" s="72"/>
      <c r="C19" s="72"/>
      <c r="D19" s="72"/>
      <c r="E19" s="72"/>
      <c r="F19" s="72"/>
      <c r="G19" s="72"/>
      <c r="H19" s="86"/>
    </row>
    <row r="20" spans="1:8" x14ac:dyDescent="0.25">
      <c r="A20" s="72"/>
      <c r="B20" s="72"/>
      <c r="C20" s="72"/>
      <c r="D20" s="72"/>
      <c r="E20" s="72"/>
      <c r="F20" s="72"/>
      <c r="G20" s="72"/>
      <c r="H20" s="86"/>
    </row>
    <row r="21" spans="1:8" x14ac:dyDescent="0.25">
      <c r="A21" s="72"/>
      <c r="B21" s="72"/>
      <c r="C21" s="72"/>
      <c r="D21" s="72"/>
      <c r="E21" s="72"/>
      <c r="F21" s="72"/>
      <c r="G21" s="72"/>
      <c r="H21" s="86"/>
    </row>
    <row r="22" spans="1:8" x14ac:dyDescent="0.25">
      <c r="A22" s="72"/>
      <c r="B22" s="72"/>
      <c r="C22" s="72"/>
      <c r="D22" s="72"/>
      <c r="E22" s="72"/>
      <c r="F22" s="72"/>
      <c r="G22" s="72"/>
      <c r="H22" s="86"/>
    </row>
    <row r="23" spans="1:8" x14ac:dyDescent="0.25">
      <c r="A23" s="72"/>
      <c r="B23" s="72"/>
      <c r="C23" s="72"/>
      <c r="D23" s="72"/>
      <c r="E23" s="72"/>
      <c r="F23" s="72"/>
      <c r="G23" s="72"/>
      <c r="H23" s="86"/>
    </row>
    <row r="26" spans="1:8" x14ac:dyDescent="0.25">
      <c r="A26" s="2" t="s">
        <v>86</v>
      </c>
    </row>
    <row r="27" spans="1:8" x14ac:dyDescent="0.25">
      <c r="A27" s="32" t="s">
        <v>88</v>
      </c>
    </row>
    <row r="28" spans="1:8" x14ac:dyDescent="0.25">
      <c r="A28" s="32" t="s">
        <v>89</v>
      </c>
    </row>
    <row r="29" spans="1:8" x14ac:dyDescent="0.25">
      <c r="A29" s="32" t="s">
        <v>87</v>
      </c>
      <c r="B29" s="72"/>
      <c r="C29" s="72"/>
      <c r="D29" s="72"/>
      <c r="E29" s="72"/>
      <c r="F29" s="72"/>
      <c r="G29" s="72"/>
      <c r="H29" s="86"/>
    </row>
    <row r="30" spans="1:8" x14ac:dyDescent="0.25">
      <c r="A30" s="32" t="s">
        <v>90</v>
      </c>
      <c r="B30" s="72"/>
      <c r="C30" s="72"/>
      <c r="D30" s="72"/>
      <c r="E30" s="72"/>
      <c r="F30" s="72"/>
      <c r="G30" s="86"/>
      <c r="H30" s="86"/>
    </row>
    <row r="31" spans="1:8" x14ac:dyDescent="0.25">
      <c r="A31" s="32" t="s">
        <v>91</v>
      </c>
      <c r="B31" s="5"/>
      <c r="C31" s="5"/>
      <c r="D31" s="5"/>
      <c r="E31" s="6"/>
      <c r="F31" s="7"/>
      <c r="G31" s="86"/>
      <c r="H31" s="86"/>
    </row>
    <row r="32" spans="1:8" x14ac:dyDescent="0.25">
      <c r="B32" s="5"/>
      <c r="C32" s="5"/>
      <c r="D32" s="5"/>
      <c r="E32" s="6"/>
      <c r="F32" s="7"/>
      <c r="G32" s="88"/>
      <c r="H32" s="86"/>
    </row>
    <row r="33" spans="1:8" s="73" customFormat="1" ht="15" customHeight="1" x14ac:dyDescent="0.25">
      <c r="B33" s="5"/>
      <c r="C33" s="5"/>
      <c r="D33" s="5"/>
      <c r="E33" s="6"/>
      <c r="F33" s="7"/>
      <c r="G33" s="72"/>
      <c r="H33" s="86"/>
    </row>
    <row r="34" spans="1:8" s="73" customFormat="1" x14ac:dyDescent="0.25">
      <c r="B34" s="1"/>
      <c r="C34" s="2"/>
      <c r="D34" s="2"/>
      <c r="E34" s="2"/>
      <c r="F34" s="2"/>
      <c r="G34" s="72"/>
      <c r="H34" s="86"/>
    </row>
    <row r="35" spans="1:8" x14ac:dyDescent="0.25">
      <c r="A35" s="32"/>
      <c r="G35" s="86"/>
      <c r="H35" s="87"/>
    </row>
    <row r="36" spans="1:8" x14ac:dyDescent="0.25">
      <c r="A36" s="32"/>
      <c r="G36" s="22"/>
      <c r="H36" s="4"/>
    </row>
    <row r="37" spans="1:8" x14ac:dyDescent="0.25">
      <c r="A37" s="32"/>
      <c r="H37" s="4"/>
    </row>
    <row r="38" spans="1:8" x14ac:dyDescent="0.25">
      <c r="B38" s="73"/>
      <c r="C38" s="73"/>
      <c r="D38" s="73"/>
      <c r="E38" s="73"/>
      <c r="F38" s="73"/>
      <c r="G38" s="74"/>
      <c r="H38" s="73"/>
    </row>
  </sheetData>
  <phoneticPr fontId="8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33D65-2D4C-4921-8FBC-8ED6C48E02E5}">
  <dimension ref="A1:K38"/>
  <sheetViews>
    <sheetView zoomScaleNormal="100" workbookViewId="0"/>
  </sheetViews>
  <sheetFormatPr defaultRowHeight="15" x14ac:dyDescent="0.25"/>
  <cols>
    <col min="1" max="1" width="9.7109375" style="2" bestFit="1" customWidth="1"/>
    <col min="2" max="2" width="9.140625" style="1"/>
    <col min="3" max="4" width="9.140625" style="2"/>
    <col min="5" max="7" width="9.140625" style="2" customWidth="1"/>
  </cols>
  <sheetData>
    <row r="1" spans="1:11" ht="15.75" thickBot="1" x14ac:dyDescent="0.3">
      <c r="A1" s="3" t="s">
        <v>77</v>
      </c>
      <c r="B1" s="28"/>
      <c r="C1" s="29"/>
      <c r="D1" s="30" t="s">
        <v>78</v>
      </c>
      <c r="E1" s="31"/>
      <c r="F1" s="31"/>
    </row>
    <row r="2" spans="1:11" s="73" customFormat="1" ht="18.75" thickBot="1" x14ac:dyDescent="0.4">
      <c r="A2" s="68" t="s">
        <v>0</v>
      </c>
      <c r="B2" s="69" t="s">
        <v>1</v>
      </c>
      <c r="C2" s="69" t="s">
        <v>5</v>
      </c>
      <c r="D2" s="69" t="s">
        <v>4</v>
      </c>
      <c r="E2" s="69" t="s">
        <v>2</v>
      </c>
      <c r="F2" s="69" t="s">
        <v>10</v>
      </c>
      <c r="G2" s="90" t="s">
        <v>9</v>
      </c>
      <c r="I2" s="111"/>
      <c r="J2" s="111" t="s">
        <v>45</v>
      </c>
      <c r="K2" s="115" t="s">
        <v>50</v>
      </c>
    </row>
    <row r="3" spans="1:11" s="23" customFormat="1" x14ac:dyDescent="0.25">
      <c r="A3" s="96" t="s">
        <v>30</v>
      </c>
      <c r="B3" s="97">
        <v>-4</v>
      </c>
      <c r="C3" s="97">
        <v>15</v>
      </c>
      <c r="D3" s="97">
        <v>4</v>
      </c>
      <c r="E3" s="98">
        <f t="shared" ref="E3:E5" si="0">AVERAGE(C3:D3)</f>
        <v>9.5</v>
      </c>
      <c r="F3" s="99">
        <f t="shared" ref="F3:F5" si="1">E3/(10^(B3))</f>
        <v>95000</v>
      </c>
      <c r="G3" s="100">
        <v>1</v>
      </c>
      <c r="I3" s="112" t="s">
        <v>30</v>
      </c>
      <c r="J3" s="119">
        <f>LOG10(F3)</f>
        <v>4.9777236052888476</v>
      </c>
      <c r="K3" s="116"/>
    </row>
    <row r="4" spans="1:11" x14ac:dyDescent="0.25">
      <c r="A4" s="80" t="s">
        <v>30</v>
      </c>
      <c r="B4" s="37">
        <v>-5</v>
      </c>
      <c r="C4" s="37">
        <v>0</v>
      </c>
      <c r="D4" s="37">
        <v>0</v>
      </c>
      <c r="E4" s="38">
        <f t="shared" si="0"/>
        <v>0</v>
      </c>
      <c r="F4" s="89">
        <f t="shared" si="1"/>
        <v>0</v>
      </c>
      <c r="G4" s="95">
        <v>0</v>
      </c>
      <c r="I4" s="185" t="s">
        <v>72</v>
      </c>
      <c r="J4" s="186">
        <f>LOG10(F8)</f>
        <v>4.8876173003357364</v>
      </c>
      <c r="K4" s="187">
        <f>$J$3-J4</f>
        <v>9.0106304953111227E-2</v>
      </c>
    </row>
    <row r="5" spans="1:11" ht="15.75" thickBot="1" x14ac:dyDescent="0.3">
      <c r="A5" s="81" t="s">
        <v>30</v>
      </c>
      <c r="B5" s="65">
        <v>-6</v>
      </c>
      <c r="C5" s="65">
        <v>0</v>
      </c>
      <c r="D5" s="65">
        <v>0</v>
      </c>
      <c r="E5" s="66">
        <f t="shared" si="0"/>
        <v>0</v>
      </c>
      <c r="F5" s="93">
        <f t="shared" si="1"/>
        <v>0</v>
      </c>
      <c r="G5" s="94">
        <v>0</v>
      </c>
      <c r="I5" s="113" t="s">
        <v>73</v>
      </c>
      <c r="J5" s="120">
        <f>LOG10(F10)</f>
        <v>2.9444826721501687</v>
      </c>
      <c r="K5" s="117">
        <f t="shared" ref="K5:K6" si="2">$J$3-J5</f>
        <v>2.0332409331386789</v>
      </c>
    </row>
    <row r="6" spans="1:11" ht="15.75" thickBot="1" x14ac:dyDescent="0.3">
      <c r="A6" s="79" t="s">
        <v>72</v>
      </c>
      <c r="B6" s="25">
        <v>0</v>
      </c>
      <c r="C6" s="25" t="s">
        <v>11</v>
      </c>
      <c r="D6" s="25" t="s">
        <v>11</v>
      </c>
      <c r="E6" s="26" t="e">
        <f>AVERAGE(C6:D6)</f>
        <v>#DIV/0!</v>
      </c>
      <c r="F6" s="91" t="e">
        <f>E6/(10^(B6))</f>
        <v>#DIV/0!</v>
      </c>
      <c r="G6" s="92">
        <v>0</v>
      </c>
      <c r="I6" s="114" t="s">
        <v>74</v>
      </c>
      <c r="J6" s="121">
        <f>LOG10(F14)</f>
        <v>4.6464037262230695</v>
      </c>
      <c r="K6" s="118">
        <f t="shared" si="2"/>
        <v>0.33131987906577809</v>
      </c>
    </row>
    <row r="7" spans="1:11" s="73" customFormat="1" x14ac:dyDescent="0.25">
      <c r="A7" s="80" t="s">
        <v>72</v>
      </c>
      <c r="B7" s="37">
        <v>-1</v>
      </c>
      <c r="C7" s="37" t="s">
        <v>11</v>
      </c>
      <c r="D7" s="37" t="s">
        <v>11</v>
      </c>
      <c r="E7" s="38" t="e">
        <f>AVERAGE(C7:D7)</f>
        <v>#DIV/0!</v>
      </c>
      <c r="F7" s="89" t="e">
        <f>E7/(10^(B7))</f>
        <v>#DIV/0!</v>
      </c>
      <c r="G7" s="95">
        <v>0</v>
      </c>
      <c r="H7" s="77"/>
    </row>
    <row r="8" spans="1:11" s="73" customFormat="1" ht="15.75" thickBot="1" x14ac:dyDescent="0.3">
      <c r="A8" s="188" t="s">
        <v>72</v>
      </c>
      <c r="B8" s="189">
        <v>-2</v>
      </c>
      <c r="C8" s="189">
        <v>772</v>
      </c>
      <c r="D8" s="189"/>
      <c r="E8" s="190">
        <f>AVERAGE(C8:D8)</f>
        <v>772</v>
      </c>
      <c r="F8" s="191">
        <f>E8/(10^(B8))</f>
        <v>77200</v>
      </c>
      <c r="G8" s="192">
        <v>1</v>
      </c>
      <c r="H8" s="77"/>
    </row>
    <row r="9" spans="1:11" x14ac:dyDescent="0.25">
      <c r="A9" s="79" t="s">
        <v>73</v>
      </c>
      <c r="B9" s="25">
        <v>0</v>
      </c>
      <c r="C9" s="25" t="s">
        <v>11</v>
      </c>
      <c r="D9" s="25" t="s">
        <v>11</v>
      </c>
      <c r="E9" s="26" t="e">
        <f>AVERAGE(C9:D9)</f>
        <v>#DIV/0!</v>
      </c>
      <c r="F9" s="91" t="e">
        <f>E9/(10^(B9))</f>
        <v>#DIV/0!</v>
      </c>
      <c r="G9" s="92">
        <v>0</v>
      </c>
      <c r="H9" s="23"/>
    </row>
    <row r="10" spans="1:11" x14ac:dyDescent="0.25">
      <c r="A10" s="150" t="s">
        <v>73</v>
      </c>
      <c r="B10" s="151">
        <v>-1</v>
      </c>
      <c r="C10" s="151">
        <v>86</v>
      </c>
      <c r="D10" s="151">
        <v>90</v>
      </c>
      <c r="E10" s="152">
        <f t="shared" ref="E10" si="3">AVERAGE(C10:D10)</f>
        <v>88</v>
      </c>
      <c r="F10" s="153">
        <f t="shared" ref="F10" si="4">E10/(10^(B10))</f>
        <v>880</v>
      </c>
      <c r="G10" s="154">
        <v>1</v>
      </c>
      <c r="H10" s="23"/>
    </row>
    <row r="11" spans="1:11" ht="15.75" thickBot="1" x14ac:dyDescent="0.3">
      <c r="A11" s="81" t="s">
        <v>73</v>
      </c>
      <c r="B11" s="65">
        <v>-2</v>
      </c>
      <c r="C11" s="65">
        <v>13</v>
      </c>
      <c r="D11" s="65">
        <v>8</v>
      </c>
      <c r="E11" s="66">
        <f t="shared" ref="E11" si="5">AVERAGE(C11:D11)</f>
        <v>10.5</v>
      </c>
      <c r="F11" s="93">
        <f t="shared" ref="F11" si="6">E11/(10^(B11))</f>
        <v>1050</v>
      </c>
      <c r="G11" s="94">
        <v>0</v>
      </c>
      <c r="H11" s="22"/>
    </row>
    <row r="12" spans="1:11" x14ac:dyDescent="0.25">
      <c r="A12" s="79" t="s">
        <v>74</v>
      </c>
      <c r="B12" s="25">
        <v>0</v>
      </c>
      <c r="C12" s="25" t="s">
        <v>11</v>
      </c>
      <c r="D12" s="25" t="s">
        <v>11</v>
      </c>
      <c r="E12" s="26" t="e">
        <f>AVERAGE(C12:D12)</f>
        <v>#DIV/0!</v>
      </c>
      <c r="F12" s="91" t="e">
        <f>E12/(10^(B12))</f>
        <v>#DIV/0!</v>
      </c>
      <c r="G12" s="92">
        <v>0</v>
      </c>
      <c r="H12" s="22"/>
    </row>
    <row r="13" spans="1:11" x14ac:dyDescent="0.25">
      <c r="A13" s="80" t="s">
        <v>74</v>
      </c>
      <c r="B13" s="37">
        <v>-1</v>
      </c>
      <c r="C13" s="37" t="s">
        <v>11</v>
      </c>
      <c r="D13" s="37" t="s">
        <v>11</v>
      </c>
      <c r="E13" s="38" t="e">
        <f>AVERAGE(C13:D13)</f>
        <v>#DIV/0!</v>
      </c>
      <c r="F13" s="89" t="e">
        <f>E13/(10^(B13))</f>
        <v>#DIV/0!</v>
      </c>
      <c r="G13" s="95">
        <v>0</v>
      </c>
      <c r="H13" s="86"/>
    </row>
    <row r="14" spans="1:11" ht="15.75" thickBot="1" x14ac:dyDescent="0.3">
      <c r="A14" s="101" t="s">
        <v>74</v>
      </c>
      <c r="B14" s="102">
        <v>-2</v>
      </c>
      <c r="C14" s="102">
        <v>430</v>
      </c>
      <c r="D14" s="102">
        <v>456</v>
      </c>
      <c r="E14" s="103">
        <f>AVERAGE(C14:D14)</f>
        <v>443</v>
      </c>
      <c r="F14" s="104">
        <f>E14/(10^(B14))</f>
        <v>44300</v>
      </c>
      <c r="G14" s="105">
        <v>1</v>
      </c>
      <c r="H14" s="86"/>
    </row>
    <row r="15" spans="1:11" x14ac:dyDescent="0.25">
      <c r="H15" s="86"/>
    </row>
    <row r="16" spans="1:11" x14ac:dyDescent="0.25">
      <c r="H16" s="86"/>
    </row>
    <row r="17" spans="1:8" x14ac:dyDescent="0.25">
      <c r="H17" s="86"/>
    </row>
    <row r="18" spans="1:8" x14ac:dyDescent="0.25">
      <c r="A18" s="72"/>
      <c r="B18" s="72"/>
      <c r="C18" s="72"/>
      <c r="D18" s="72"/>
      <c r="E18" s="72"/>
      <c r="F18" s="72"/>
      <c r="G18" s="72"/>
      <c r="H18" s="86"/>
    </row>
    <row r="19" spans="1:8" x14ac:dyDescent="0.25">
      <c r="A19" s="72"/>
      <c r="B19" s="72"/>
      <c r="C19" s="72"/>
      <c r="D19" s="72"/>
      <c r="E19" s="72"/>
      <c r="F19" s="72"/>
      <c r="G19" s="72"/>
      <c r="H19" s="86"/>
    </row>
    <row r="20" spans="1:8" x14ac:dyDescent="0.25">
      <c r="A20" s="72"/>
      <c r="B20" s="72"/>
      <c r="C20" s="72"/>
      <c r="D20" s="72"/>
      <c r="E20" s="72"/>
      <c r="F20" s="72"/>
      <c r="G20" s="72"/>
      <c r="H20" s="86"/>
    </row>
    <row r="21" spans="1:8" ht="15.75" thickBot="1" x14ac:dyDescent="0.3">
      <c r="A21" s="75" t="s">
        <v>8</v>
      </c>
      <c r="B21" s="76"/>
      <c r="C21" s="76"/>
      <c r="D21" s="76"/>
      <c r="E21" s="76"/>
      <c r="F21" s="76"/>
      <c r="G21" s="72"/>
      <c r="H21" s="86"/>
    </row>
    <row r="22" spans="1:8" ht="15.75" thickBot="1" x14ac:dyDescent="0.3">
      <c r="A22" s="82" t="s">
        <v>0</v>
      </c>
      <c r="B22" s="69" t="s">
        <v>1</v>
      </c>
      <c r="C22" s="69" t="s">
        <v>5</v>
      </c>
      <c r="D22" s="69" t="s">
        <v>4</v>
      </c>
      <c r="E22" s="69" t="s">
        <v>2</v>
      </c>
      <c r="F22" s="71" t="s">
        <v>3</v>
      </c>
      <c r="G22" s="86"/>
      <c r="H22" s="86"/>
    </row>
    <row r="23" spans="1:8" ht="15.75" thickBot="1" x14ac:dyDescent="0.3">
      <c r="A23" s="82" t="s">
        <v>6</v>
      </c>
      <c r="B23" s="9">
        <v>0</v>
      </c>
      <c r="C23" s="9"/>
      <c r="D23" s="19"/>
      <c r="E23" s="10" t="e">
        <f>AVERAGE(C23:D23)</f>
        <v>#DIV/0!</v>
      </c>
      <c r="F23" s="16" t="e">
        <f>E23/(10^(B23))</f>
        <v>#DIV/0!</v>
      </c>
      <c r="G23" s="86"/>
      <c r="H23" s="86"/>
    </row>
    <row r="24" spans="1:8" ht="15.75" thickBot="1" x14ac:dyDescent="0.3">
      <c r="A24" s="85" t="s">
        <v>7</v>
      </c>
      <c r="B24" s="12">
        <v>0</v>
      </c>
      <c r="C24" s="19"/>
      <c r="D24" s="20"/>
      <c r="E24" s="13" t="e">
        <f>AVERAGE(C24:D24)</f>
        <v>#DIV/0!</v>
      </c>
      <c r="F24" s="14" t="e">
        <f>E24/(10^(B24))</f>
        <v>#DIV/0!</v>
      </c>
      <c r="G24" s="88"/>
      <c r="H24" s="86"/>
    </row>
    <row r="25" spans="1:8" x14ac:dyDescent="0.25">
      <c r="A25" s="5"/>
      <c r="B25" s="5"/>
      <c r="C25" s="5"/>
      <c r="D25" s="5"/>
      <c r="E25" s="6"/>
      <c r="F25" s="7"/>
      <c r="G25" s="72"/>
      <c r="H25" s="86"/>
    </row>
    <row r="26" spans="1:8" x14ac:dyDescent="0.25">
      <c r="A26" s="2" t="s">
        <v>40</v>
      </c>
      <c r="G26" s="72"/>
      <c r="H26" s="86"/>
    </row>
    <row r="27" spans="1:8" x14ac:dyDescent="0.25">
      <c r="A27" s="2" t="s">
        <v>75</v>
      </c>
      <c r="G27" s="86"/>
      <c r="H27" s="86"/>
    </row>
    <row r="28" spans="1:8" x14ac:dyDescent="0.25">
      <c r="A28" s="32" t="s">
        <v>76</v>
      </c>
      <c r="G28" s="22"/>
      <c r="H28" s="86"/>
    </row>
    <row r="29" spans="1:8" x14ac:dyDescent="0.25">
      <c r="A29" s="32" t="s">
        <v>43</v>
      </c>
      <c r="H29" s="86"/>
    </row>
    <row r="30" spans="1:8" x14ac:dyDescent="0.25">
      <c r="A30" s="2" t="s">
        <v>44</v>
      </c>
      <c r="B30" s="73"/>
      <c r="C30" s="73"/>
      <c r="D30" s="73"/>
      <c r="E30" s="73"/>
      <c r="F30" s="73"/>
      <c r="G30" s="74"/>
      <c r="H30" s="87"/>
    </row>
    <row r="31" spans="1:8" x14ac:dyDescent="0.25">
      <c r="H31" s="4"/>
    </row>
    <row r="32" spans="1:8" x14ac:dyDescent="0.25">
      <c r="H32" s="4"/>
    </row>
    <row r="33" spans="1:7" s="73" customFormat="1" ht="15" customHeight="1" x14ac:dyDescent="0.25"/>
    <row r="34" spans="1:7" s="73" customFormat="1" x14ac:dyDescent="0.25">
      <c r="G34" s="74"/>
    </row>
    <row r="35" spans="1:7" x14ac:dyDescent="0.25">
      <c r="G35" s="17"/>
    </row>
    <row r="36" spans="1:7" x14ac:dyDescent="0.25">
      <c r="G36" s="18"/>
    </row>
    <row r="37" spans="1:7" x14ac:dyDescent="0.25">
      <c r="A37" s="72"/>
      <c r="B37" s="72"/>
      <c r="C37" s="72"/>
      <c r="D37" s="72"/>
      <c r="E37" s="72"/>
      <c r="F37" s="72"/>
      <c r="G37" s="72"/>
    </row>
    <row r="38" spans="1:7" x14ac:dyDescent="0.25">
      <c r="A38" s="72"/>
      <c r="B38" s="72"/>
      <c r="C38" s="72"/>
      <c r="D38" s="72"/>
      <c r="E38" s="72"/>
      <c r="F38" s="72"/>
      <c r="G38" s="72"/>
    </row>
  </sheetData>
  <phoneticPr fontId="8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B8C0-EE43-40E3-BF42-29FEDA6E3770}">
  <dimension ref="A1:K38"/>
  <sheetViews>
    <sheetView zoomScaleNormal="100" workbookViewId="0"/>
  </sheetViews>
  <sheetFormatPr defaultRowHeight="15" x14ac:dyDescent="0.25"/>
  <cols>
    <col min="1" max="1" width="9.7109375" style="2" bestFit="1" customWidth="1"/>
    <col min="2" max="2" width="9.140625" style="1"/>
    <col min="3" max="4" width="9.140625" style="2"/>
    <col min="5" max="7" width="9.140625" style="2" customWidth="1"/>
  </cols>
  <sheetData>
    <row r="1" spans="1:11" ht="15.75" thickBot="1" x14ac:dyDescent="0.3">
      <c r="A1" s="3" t="s">
        <v>51</v>
      </c>
      <c r="B1" s="28"/>
      <c r="C1" s="29"/>
      <c r="D1" s="30" t="s">
        <v>52</v>
      </c>
      <c r="E1" s="31"/>
      <c r="F1" s="31"/>
    </row>
    <row r="2" spans="1:11" s="73" customFormat="1" ht="18.75" thickBot="1" x14ac:dyDescent="0.4">
      <c r="A2" s="68" t="s">
        <v>0</v>
      </c>
      <c r="B2" s="69" t="s">
        <v>1</v>
      </c>
      <c r="C2" s="69" t="s">
        <v>5</v>
      </c>
      <c r="D2" s="69" t="s">
        <v>4</v>
      </c>
      <c r="E2" s="69" t="s">
        <v>2</v>
      </c>
      <c r="F2" s="69" t="s">
        <v>10</v>
      </c>
      <c r="G2" s="90" t="s">
        <v>9</v>
      </c>
      <c r="I2" s="111"/>
      <c r="J2" s="111" t="s">
        <v>45</v>
      </c>
      <c r="K2" s="115" t="s">
        <v>50</v>
      </c>
    </row>
    <row r="3" spans="1:11" s="23" customFormat="1" x14ac:dyDescent="0.25">
      <c r="A3" s="96" t="s">
        <v>31</v>
      </c>
      <c r="B3" s="97">
        <v>-4</v>
      </c>
      <c r="C3" s="97">
        <v>391</v>
      </c>
      <c r="D3" s="97">
        <v>320</v>
      </c>
      <c r="E3" s="98">
        <f t="shared" ref="E3:E5" si="0">AVERAGE(C3:D3)</f>
        <v>355.5</v>
      </c>
      <c r="F3" s="99">
        <f t="shared" ref="F3:F5" si="1">E3/(10^(B3))</f>
        <v>3555000</v>
      </c>
      <c r="G3" s="100">
        <v>1</v>
      </c>
      <c r="I3" s="112" t="s">
        <v>31</v>
      </c>
      <c r="J3" s="119">
        <f>LOG10(F3)</f>
        <v>6.5508396050657849</v>
      </c>
      <c r="K3" s="116"/>
    </row>
    <row r="4" spans="1:11" x14ac:dyDescent="0.25">
      <c r="A4" s="80" t="s">
        <v>31</v>
      </c>
      <c r="B4" s="37">
        <v>-5</v>
      </c>
      <c r="C4" s="37">
        <v>17</v>
      </c>
      <c r="D4" s="37">
        <v>25</v>
      </c>
      <c r="E4" s="38">
        <f t="shared" si="0"/>
        <v>21</v>
      </c>
      <c r="F4" s="89">
        <f t="shared" si="1"/>
        <v>2100000</v>
      </c>
      <c r="G4" s="95">
        <v>0</v>
      </c>
      <c r="I4" s="185" t="s">
        <v>53</v>
      </c>
      <c r="J4" s="186">
        <f>LOG10(F7)</f>
        <v>3.7781512503836434</v>
      </c>
      <c r="K4" s="187">
        <f>$J$3-J4</f>
        <v>2.7726883546821415</v>
      </c>
    </row>
    <row r="5" spans="1:11" ht="15.75" thickBot="1" x14ac:dyDescent="0.3">
      <c r="A5" s="81" t="s">
        <v>31</v>
      </c>
      <c r="B5" s="65">
        <v>-6</v>
      </c>
      <c r="C5" s="65">
        <v>0</v>
      </c>
      <c r="D5" s="65">
        <v>1</v>
      </c>
      <c r="E5" s="66">
        <f t="shared" si="0"/>
        <v>0.5</v>
      </c>
      <c r="F5" s="93">
        <f t="shared" si="1"/>
        <v>500000</v>
      </c>
      <c r="G5" s="94">
        <v>0</v>
      </c>
      <c r="I5" s="185" t="s">
        <v>47</v>
      </c>
      <c r="J5" s="186">
        <f>LOG10(F9)</f>
        <v>3.7781512503836434</v>
      </c>
      <c r="K5" s="187">
        <f t="shared" ref="K5:K6" si="2">$J$3-J5</f>
        <v>2.7726883546821415</v>
      </c>
    </row>
    <row r="6" spans="1:11" ht="15.75" thickBot="1" x14ac:dyDescent="0.3">
      <c r="A6" s="79" t="s">
        <v>53</v>
      </c>
      <c r="B6" s="25">
        <v>0</v>
      </c>
      <c r="C6" s="25" t="s">
        <v>11</v>
      </c>
      <c r="D6" s="25" t="s">
        <v>11</v>
      </c>
      <c r="E6" s="26" t="e">
        <f>AVERAGE(C6:D6)</f>
        <v>#DIV/0!</v>
      </c>
      <c r="F6" s="91" t="e">
        <f>E6/(10^(B6))</f>
        <v>#DIV/0!</v>
      </c>
      <c r="G6" s="92">
        <v>0</v>
      </c>
      <c r="I6" s="182" t="s">
        <v>54</v>
      </c>
      <c r="J6" s="183">
        <f>LOG10(F11)</f>
        <v>3.7781512503836434</v>
      </c>
      <c r="K6" s="184">
        <f t="shared" si="2"/>
        <v>2.7726883546821415</v>
      </c>
    </row>
    <row r="7" spans="1:11" s="73" customFormat="1" ht="15.75" thickBot="1" x14ac:dyDescent="0.3">
      <c r="A7" s="188" t="s">
        <v>53</v>
      </c>
      <c r="B7" s="189">
        <v>-1</v>
      </c>
      <c r="C7" s="189">
        <v>600</v>
      </c>
      <c r="D7" s="189">
        <v>600</v>
      </c>
      <c r="E7" s="190">
        <f>AVERAGE(C7:D7)</f>
        <v>600</v>
      </c>
      <c r="F7" s="191">
        <f>E7/(10^(B7))</f>
        <v>6000</v>
      </c>
      <c r="G7" s="192">
        <v>1</v>
      </c>
      <c r="H7" s="77"/>
    </row>
    <row r="8" spans="1:11" s="73" customFormat="1" x14ac:dyDescent="0.25">
      <c r="A8" s="79" t="s">
        <v>47</v>
      </c>
      <c r="B8" s="25">
        <v>0</v>
      </c>
      <c r="C8" s="25" t="s">
        <v>11</v>
      </c>
      <c r="D8" s="25" t="s">
        <v>11</v>
      </c>
      <c r="E8" s="26" t="e">
        <f>AVERAGE(C8:D8)</f>
        <v>#DIV/0!</v>
      </c>
      <c r="F8" s="91" t="e">
        <f>E8/(10^(B8))</f>
        <v>#DIV/0!</v>
      </c>
      <c r="G8" s="92">
        <v>0</v>
      </c>
      <c r="H8" s="77"/>
    </row>
    <row r="9" spans="1:11" ht="15.75" thickBot="1" x14ac:dyDescent="0.3">
      <c r="A9" s="188" t="s">
        <v>47</v>
      </c>
      <c r="B9" s="189">
        <v>-1</v>
      </c>
      <c r="C9" s="189">
        <v>600</v>
      </c>
      <c r="D9" s="189">
        <v>600</v>
      </c>
      <c r="E9" s="190">
        <f t="shared" ref="E9:E11" si="3">AVERAGE(C9:D9)</f>
        <v>600</v>
      </c>
      <c r="F9" s="191">
        <f t="shared" ref="F9:F11" si="4">E9/(10^(B9))</f>
        <v>6000</v>
      </c>
      <c r="G9" s="192">
        <v>1</v>
      </c>
      <c r="H9" s="23"/>
    </row>
    <row r="10" spans="1:11" x14ac:dyDescent="0.25">
      <c r="A10" s="79" t="s">
        <v>54</v>
      </c>
      <c r="B10" s="25">
        <v>0</v>
      </c>
      <c r="C10" s="25" t="s">
        <v>11</v>
      </c>
      <c r="D10" s="25" t="s">
        <v>11</v>
      </c>
      <c r="E10" s="26" t="e">
        <f t="shared" si="3"/>
        <v>#DIV/0!</v>
      </c>
      <c r="F10" s="91" t="e">
        <f t="shared" si="4"/>
        <v>#DIV/0!</v>
      </c>
      <c r="G10" s="92">
        <v>0</v>
      </c>
      <c r="H10" s="23"/>
    </row>
    <row r="11" spans="1:11" ht="15.75" thickBot="1" x14ac:dyDescent="0.3">
      <c r="A11" s="188" t="s">
        <v>54</v>
      </c>
      <c r="B11" s="189">
        <v>-1</v>
      </c>
      <c r="C11" s="189">
        <v>600</v>
      </c>
      <c r="D11" s="189">
        <v>600</v>
      </c>
      <c r="E11" s="190">
        <f t="shared" si="3"/>
        <v>600</v>
      </c>
      <c r="F11" s="191">
        <f t="shared" si="4"/>
        <v>6000</v>
      </c>
      <c r="G11" s="192">
        <v>1</v>
      </c>
      <c r="H11" s="22"/>
    </row>
    <row r="12" spans="1:11" ht="15.75" thickBot="1" x14ac:dyDescent="0.3">
      <c r="H12" s="22"/>
    </row>
    <row r="13" spans="1:11" ht="15.75" thickBot="1" x14ac:dyDescent="0.3">
      <c r="A13" s="122" t="s">
        <v>38</v>
      </c>
      <c r="B13" s="123">
        <v>-4</v>
      </c>
      <c r="C13" s="123">
        <v>132</v>
      </c>
      <c r="D13" s="123">
        <v>143</v>
      </c>
      <c r="E13" s="124">
        <f>AVERAGE(C13:D13)</f>
        <v>137.5</v>
      </c>
      <c r="F13" s="125">
        <f>E13/(10^(B13))</f>
        <v>1375000</v>
      </c>
      <c r="G13" s="126" t="s">
        <v>55</v>
      </c>
      <c r="H13" s="86"/>
    </row>
    <row r="14" spans="1:11" ht="15.75" thickBot="1" x14ac:dyDescent="0.3">
      <c r="A14" s="127" t="s">
        <v>48</v>
      </c>
      <c r="B14" s="128">
        <v>-1</v>
      </c>
      <c r="C14" s="128">
        <v>91</v>
      </c>
      <c r="D14" s="128">
        <v>98</v>
      </c>
      <c r="E14" s="129">
        <f>AVERAGE(C14:D14)</f>
        <v>94.5</v>
      </c>
      <c r="F14" s="130">
        <f>E14/(10^(B14))</f>
        <v>945</v>
      </c>
      <c r="G14" s="131" t="s">
        <v>55</v>
      </c>
      <c r="H14" s="86"/>
    </row>
    <row r="15" spans="1:11" x14ac:dyDescent="0.25">
      <c r="H15" s="86"/>
    </row>
    <row r="16" spans="1:11" x14ac:dyDescent="0.25">
      <c r="H16" s="86"/>
    </row>
    <row r="17" spans="1:8" x14ac:dyDescent="0.25">
      <c r="H17" s="86"/>
    </row>
    <row r="18" spans="1:8" x14ac:dyDescent="0.25">
      <c r="A18" s="72"/>
      <c r="B18" s="72"/>
      <c r="C18" s="72"/>
      <c r="D18" s="72"/>
      <c r="E18" s="72"/>
      <c r="F18" s="72"/>
      <c r="G18" s="72"/>
      <c r="H18" s="86"/>
    </row>
    <row r="19" spans="1:8" x14ac:dyDescent="0.25">
      <c r="A19" s="72"/>
      <c r="B19" s="72"/>
      <c r="C19" s="72"/>
      <c r="D19" s="72"/>
      <c r="E19" s="72"/>
      <c r="F19" s="72"/>
      <c r="G19" s="72"/>
      <c r="H19" s="86"/>
    </row>
    <row r="20" spans="1:8" x14ac:dyDescent="0.25">
      <c r="A20" s="72"/>
      <c r="B20" s="72"/>
      <c r="C20" s="72"/>
      <c r="D20" s="72"/>
      <c r="E20" s="72"/>
      <c r="F20" s="72"/>
      <c r="G20" s="72"/>
      <c r="H20" s="86"/>
    </row>
    <row r="21" spans="1:8" ht="15.75" thickBot="1" x14ac:dyDescent="0.3">
      <c r="A21" s="75" t="s">
        <v>8</v>
      </c>
      <c r="B21" s="76"/>
      <c r="C21" s="76"/>
      <c r="D21" s="76"/>
      <c r="E21" s="76"/>
      <c r="F21" s="76"/>
      <c r="G21" s="72"/>
      <c r="H21" s="86"/>
    </row>
    <row r="22" spans="1:8" ht="15.75" thickBot="1" x14ac:dyDescent="0.3">
      <c r="A22" s="82" t="s">
        <v>0</v>
      </c>
      <c r="B22" s="69" t="s">
        <v>1</v>
      </c>
      <c r="C22" s="69" t="s">
        <v>5</v>
      </c>
      <c r="D22" s="69" t="s">
        <v>4</v>
      </c>
      <c r="E22" s="69" t="s">
        <v>2</v>
      </c>
      <c r="F22" s="71" t="s">
        <v>3</v>
      </c>
      <c r="G22" s="86"/>
      <c r="H22" s="86"/>
    </row>
    <row r="23" spans="1:8" ht="15.75" thickBot="1" x14ac:dyDescent="0.3">
      <c r="A23" s="82" t="s">
        <v>6</v>
      </c>
      <c r="B23" s="9">
        <v>0</v>
      </c>
      <c r="C23" s="9">
        <v>28</v>
      </c>
      <c r="D23" s="19"/>
      <c r="E23" s="10">
        <f>AVERAGE(C23:D23)</f>
        <v>28</v>
      </c>
      <c r="F23" s="16">
        <f>E23/(10^(B23))</f>
        <v>28</v>
      </c>
      <c r="G23" s="86"/>
      <c r="H23" s="86"/>
    </row>
    <row r="24" spans="1:8" ht="15.75" thickBot="1" x14ac:dyDescent="0.3">
      <c r="A24" s="85" t="s">
        <v>7</v>
      </c>
      <c r="B24" s="12">
        <v>0</v>
      </c>
      <c r="C24" s="12">
        <v>0</v>
      </c>
      <c r="D24" s="20"/>
      <c r="E24" s="13">
        <f>AVERAGE(C24:D24)</f>
        <v>0</v>
      </c>
      <c r="F24" s="14">
        <f>E24/(10^(B24))</f>
        <v>0</v>
      </c>
      <c r="G24" s="88"/>
      <c r="H24" s="86"/>
    </row>
    <row r="25" spans="1:8" x14ac:dyDescent="0.25">
      <c r="A25" s="5"/>
      <c r="B25" s="5"/>
      <c r="C25" s="5"/>
      <c r="D25" s="5"/>
      <c r="E25" s="6"/>
      <c r="F25" s="7"/>
      <c r="G25" s="72"/>
      <c r="H25" s="86"/>
    </row>
    <row r="26" spans="1:8" x14ac:dyDescent="0.25">
      <c r="A26" s="2" t="s">
        <v>40</v>
      </c>
      <c r="G26" s="72"/>
      <c r="H26" s="86"/>
    </row>
    <row r="27" spans="1:8" x14ac:dyDescent="0.25">
      <c r="A27" s="2" t="s">
        <v>41</v>
      </c>
      <c r="G27" s="86"/>
      <c r="H27" s="86"/>
    </row>
    <row r="28" spans="1:8" x14ac:dyDescent="0.25">
      <c r="A28" s="32" t="s">
        <v>56</v>
      </c>
      <c r="G28" s="22"/>
      <c r="H28" s="86"/>
    </row>
    <row r="29" spans="1:8" x14ac:dyDescent="0.25">
      <c r="A29" s="32" t="s">
        <v>43</v>
      </c>
      <c r="H29" s="86"/>
    </row>
    <row r="30" spans="1:8" x14ac:dyDescent="0.25">
      <c r="A30" s="2" t="s">
        <v>44</v>
      </c>
      <c r="B30" s="73"/>
      <c r="C30" s="73"/>
      <c r="D30" s="73"/>
      <c r="E30" s="73"/>
      <c r="F30" s="73"/>
      <c r="G30" s="74"/>
      <c r="H30" s="87"/>
    </row>
    <row r="31" spans="1:8" x14ac:dyDescent="0.25">
      <c r="H31" s="4"/>
    </row>
    <row r="32" spans="1:8" x14ac:dyDescent="0.25">
      <c r="H32" s="4"/>
    </row>
    <row r="33" spans="1:7" s="73" customFormat="1" ht="15" customHeight="1" x14ac:dyDescent="0.25"/>
    <row r="34" spans="1:7" s="73" customFormat="1" x14ac:dyDescent="0.25">
      <c r="G34" s="74"/>
    </row>
    <row r="35" spans="1:7" x14ac:dyDescent="0.25">
      <c r="G35" s="17"/>
    </row>
    <row r="36" spans="1:7" x14ac:dyDescent="0.25">
      <c r="G36" s="18"/>
    </row>
    <row r="37" spans="1:7" x14ac:dyDescent="0.25">
      <c r="A37" s="72"/>
      <c r="B37" s="72"/>
      <c r="C37" s="72"/>
      <c r="D37" s="72"/>
      <c r="E37" s="72"/>
      <c r="F37" s="72"/>
      <c r="G37" s="72"/>
    </row>
    <row r="38" spans="1:7" x14ac:dyDescent="0.25">
      <c r="A38" s="72"/>
      <c r="B38" s="72"/>
      <c r="C38" s="72"/>
      <c r="D38" s="72"/>
      <c r="E38" s="72"/>
      <c r="F38" s="72"/>
      <c r="G38" s="72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1B4D-0529-4C0D-89D5-146B1ED636D1}">
  <dimension ref="A1:K36"/>
  <sheetViews>
    <sheetView zoomScaleNormal="100" workbookViewId="0">
      <selection activeCell="I12" sqref="I12"/>
    </sheetView>
  </sheetViews>
  <sheetFormatPr defaultRowHeight="15" x14ac:dyDescent="0.25"/>
  <cols>
    <col min="1" max="1" width="9.7109375" style="2" bestFit="1" customWidth="1"/>
    <col min="2" max="2" width="9.140625" style="1"/>
    <col min="3" max="4" width="9.140625" style="2"/>
    <col min="5" max="7" width="9.140625" style="2" customWidth="1"/>
  </cols>
  <sheetData>
    <row r="1" spans="1:11" ht="15.75" thickBot="1" x14ac:dyDescent="0.3">
      <c r="A1" s="3" t="s">
        <v>36</v>
      </c>
      <c r="B1" s="28"/>
      <c r="C1" s="29"/>
      <c r="D1" s="30" t="s">
        <v>37</v>
      </c>
      <c r="E1" s="31"/>
      <c r="F1" s="31"/>
    </row>
    <row r="2" spans="1:11" s="73" customFormat="1" ht="18.75" thickBot="1" x14ac:dyDescent="0.4">
      <c r="A2" s="68" t="s">
        <v>0</v>
      </c>
      <c r="B2" s="69" t="s">
        <v>1</v>
      </c>
      <c r="C2" s="69" t="s">
        <v>5</v>
      </c>
      <c r="D2" s="69" t="s">
        <v>4</v>
      </c>
      <c r="E2" s="69" t="s">
        <v>2</v>
      </c>
      <c r="F2" s="69" t="s">
        <v>10</v>
      </c>
      <c r="G2" s="90" t="s">
        <v>9</v>
      </c>
      <c r="I2" s="111"/>
      <c r="J2" s="111" t="s">
        <v>45</v>
      </c>
      <c r="K2" s="115" t="s">
        <v>50</v>
      </c>
    </row>
    <row r="3" spans="1:11" s="23" customFormat="1" x14ac:dyDescent="0.25">
      <c r="A3" s="96" t="s">
        <v>38</v>
      </c>
      <c r="B3" s="97">
        <v>-5</v>
      </c>
      <c r="C3" s="97">
        <v>5</v>
      </c>
      <c r="D3" s="97">
        <v>23</v>
      </c>
      <c r="E3" s="98">
        <f t="shared" ref="E3:E4" si="0">AVERAGE(C3:D3)</f>
        <v>14</v>
      </c>
      <c r="F3" s="99">
        <f t="shared" ref="F3:F4" si="1">E3/(10^(B3))</f>
        <v>1400000</v>
      </c>
      <c r="G3" s="100">
        <v>1</v>
      </c>
      <c r="I3" s="112" t="s">
        <v>38</v>
      </c>
      <c r="J3" s="119">
        <f>LOG10(F3)</f>
        <v>6.1461280356782382</v>
      </c>
      <c r="K3" s="116"/>
    </row>
    <row r="4" spans="1:11" ht="15.75" thickBot="1" x14ac:dyDescent="0.3">
      <c r="A4" s="81" t="s">
        <v>38</v>
      </c>
      <c r="B4" s="65">
        <v>-6</v>
      </c>
      <c r="C4" s="65">
        <v>1</v>
      </c>
      <c r="D4" s="65">
        <v>3</v>
      </c>
      <c r="E4" s="66">
        <f t="shared" si="0"/>
        <v>2</v>
      </c>
      <c r="F4" s="93">
        <f t="shared" si="1"/>
        <v>2000000</v>
      </c>
      <c r="G4" s="94">
        <v>0</v>
      </c>
      <c r="I4" s="113" t="s">
        <v>46</v>
      </c>
      <c r="J4" s="120">
        <f>LOG10(F5)</f>
        <v>2.4913616938342726</v>
      </c>
      <c r="K4" s="117">
        <f>$J$3-J4</f>
        <v>3.6547663418439655</v>
      </c>
    </row>
    <row r="5" spans="1:11" x14ac:dyDescent="0.25">
      <c r="A5" s="96" t="s">
        <v>46</v>
      </c>
      <c r="B5" s="97">
        <v>0</v>
      </c>
      <c r="C5" s="97">
        <v>332</v>
      </c>
      <c r="D5" s="97">
        <v>288</v>
      </c>
      <c r="E5" s="98">
        <f>AVERAGE(C5:D5)</f>
        <v>310</v>
      </c>
      <c r="F5" s="99">
        <f>E5/(10^(B5))</f>
        <v>310</v>
      </c>
      <c r="G5" s="100">
        <v>1</v>
      </c>
      <c r="I5" s="113" t="s">
        <v>48</v>
      </c>
      <c r="J5" s="120">
        <f>LOG10(F9)</f>
        <v>3.3701428470511021</v>
      </c>
      <c r="K5" s="117">
        <f t="shared" ref="K5:K6" si="2">$J$3-J5</f>
        <v>2.7759851886271361</v>
      </c>
    </row>
    <row r="6" spans="1:11" s="73" customFormat="1" ht="15.75" thickBot="1" x14ac:dyDescent="0.3">
      <c r="A6" s="80" t="s">
        <v>46</v>
      </c>
      <c r="B6" s="37">
        <v>-1</v>
      </c>
      <c r="C6" s="37">
        <v>59</v>
      </c>
      <c r="D6" s="37">
        <v>38</v>
      </c>
      <c r="E6" s="38">
        <f>AVERAGE(C6:D6)</f>
        <v>48.5</v>
      </c>
      <c r="F6" s="89">
        <f>E6/(10^(B6))</f>
        <v>485</v>
      </c>
      <c r="G6" s="95">
        <v>0</v>
      </c>
      <c r="H6" s="77"/>
      <c r="I6" s="114" t="s">
        <v>49</v>
      </c>
      <c r="J6" s="121">
        <f>LOG10(F10)</f>
        <v>1.505149978319906</v>
      </c>
      <c r="K6" s="118">
        <f t="shared" si="2"/>
        <v>4.6409780573583319</v>
      </c>
    </row>
    <row r="7" spans="1:11" s="73" customFormat="1" ht="15.75" thickBot="1" x14ac:dyDescent="0.3">
      <c r="A7" s="81" t="s">
        <v>46</v>
      </c>
      <c r="B7" s="65">
        <v>-2</v>
      </c>
      <c r="C7" s="65">
        <v>8</v>
      </c>
      <c r="D7" s="65">
        <v>6</v>
      </c>
      <c r="E7" s="66">
        <f>AVERAGE(C7:D7)</f>
        <v>7</v>
      </c>
      <c r="F7" s="93">
        <f>E7/(10^(B7))</f>
        <v>700</v>
      </c>
      <c r="G7" s="94">
        <v>0</v>
      </c>
      <c r="H7" s="77"/>
    </row>
    <row r="8" spans="1:11" x14ac:dyDescent="0.25">
      <c r="A8" s="79" t="s">
        <v>48</v>
      </c>
      <c r="B8" s="25">
        <v>0</v>
      </c>
      <c r="C8" s="25" t="s">
        <v>11</v>
      </c>
      <c r="D8" s="25" t="s">
        <v>11</v>
      </c>
      <c r="E8" s="26" t="e">
        <f t="shared" ref="E8:E9" si="3">AVERAGE(C8:D8)</f>
        <v>#DIV/0!</v>
      </c>
      <c r="F8" s="91" t="e">
        <f t="shared" ref="F8:F9" si="4">E8/(10^(B8))</f>
        <v>#DIV/0!</v>
      </c>
      <c r="G8" s="92">
        <v>0</v>
      </c>
      <c r="H8" s="23"/>
    </row>
    <row r="9" spans="1:11" ht="15.75" thickBot="1" x14ac:dyDescent="0.3">
      <c r="A9" s="101" t="s">
        <v>48</v>
      </c>
      <c r="B9" s="102">
        <v>-1</v>
      </c>
      <c r="C9" s="102">
        <v>236</v>
      </c>
      <c r="D9" s="102">
        <v>233</v>
      </c>
      <c r="E9" s="103">
        <f t="shared" si="3"/>
        <v>234.5</v>
      </c>
      <c r="F9" s="104">
        <f t="shared" si="4"/>
        <v>2345</v>
      </c>
      <c r="G9" s="105">
        <v>1</v>
      </c>
      <c r="H9" s="23"/>
    </row>
    <row r="10" spans="1:11" x14ac:dyDescent="0.25">
      <c r="A10" s="96" t="s">
        <v>49</v>
      </c>
      <c r="B10" s="97">
        <v>0</v>
      </c>
      <c r="C10" s="97">
        <v>30</v>
      </c>
      <c r="D10" s="97">
        <v>34</v>
      </c>
      <c r="E10" s="98">
        <f t="shared" ref="E10:E11" si="5">AVERAGE(C10:D10)</f>
        <v>32</v>
      </c>
      <c r="F10" s="99">
        <f t="shared" ref="F10:F11" si="6">E10/(10^(B10))</f>
        <v>32</v>
      </c>
      <c r="G10" s="100">
        <v>1</v>
      </c>
      <c r="H10" s="22"/>
    </row>
    <row r="11" spans="1:11" ht="15.75" thickBot="1" x14ac:dyDescent="0.3">
      <c r="A11" s="81" t="s">
        <v>49</v>
      </c>
      <c r="B11" s="65">
        <v>-1</v>
      </c>
      <c r="C11" s="65">
        <v>13</v>
      </c>
      <c r="D11" s="65">
        <v>3</v>
      </c>
      <c r="E11" s="66">
        <f t="shared" si="5"/>
        <v>8</v>
      </c>
      <c r="F11" s="93">
        <f t="shared" si="6"/>
        <v>80</v>
      </c>
      <c r="G11" s="94">
        <v>0</v>
      </c>
      <c r="H11" s="22"/>
    </row>
    <row r="12" spans="1:11" ht="15.75" thickBot="1" x14ac:dyDescent="0.3">
      <c r="A12" s="106" t="s">
        <v>39</v>
      </c>
      <c r="B12" s="107">
        <v>-7</v>
      </c>
      <c r="C12" s="107">
        <v>340</v>
      </c>
      <c r="D12" s="107"/>
      <c r="E12" s="108">
        <f t="shared" ref="E12" si="7">AVERAGE(C12:D12)</f>
        <v>340</v>
      </c>
      <c r="F12" s="109">
        <f t="shared" ref="F12" si="8">E12/(10^(B12))</f>
        <v>3400000000</v>
      </c>
      <c r="G12" s="110">
        <v>1</v>
      </c>
      <c r="H12" s="86"/>
    </row>
    <row r="13" spans="1:11" x14ac:dyDescent="0.25">
      <c r="A13" s="72"/>
      <c r="B13" s="72"/>
      <c r="C13" s="72"/>
      <c r="D13" s="72"/>
      <c r="E13" s="72"/>
      <c r="F13" s="72"/>
      <c r="G13" s="72"/>
      <c r="H13" s="86"/>
    </row>
    <row r="14" spans="1:11" x14ac:dyDescent="0.25">
      <c r="A14" s="72"/>
      <c r="B14" s="72"/>
      <c r="C14" s="72"/>
      <c r="D14" s="72"/>
      <c r="E14" s="72"/>
      <c r="F14" s="72"/>
      <c r="G14" s="72"/>
      <c r="H14" s="86"/>
    </row>
    <row r="15" spans="1:11" x14ac:dyDescent="0.25">
      <c r="A15" s="72"/>
      <c r="B15" s="72"/>
      <c r="C15" s="72"/>
      <c r="D15" s="72"/>
      <c r="E15" s="72"/>
      <c r="F15" s="72"/>
      <c r="G15" s="72"/>
      <c r="H15" s="86"/>
    </row>
    <row r="16" spans="1:11" x14ac:dyDescent="0.25">
      <c r="A16" s="72"/>
      <c r="B16" s="72"/>
      <c r="C16" s="72"/>
      <c r="D16" s="72"/>
      <c r="E16" s="72"/>
      <c r="F16" s="72"/>
      <c r="G16" s="72"/>
      <c r="H16" s="86"/>
    </row>
    <row r="17" spans="1:8" x14ac:dyDescent="0.25">
      <c r="A17" s="72"/>
      <c r="B17" s="72"/>
      <c r="C17" s="72"/>
      <c r="D17" s="72"/>
      <c r="E17" s="72"/>
      <c r="F17" s="72"/>
      <c r="G17" s="72"/>
      <c r="H17" s="86"/>
    </row>
    <row r="18" spans="1:8" x14ac:dyDescent="0.25">
      <c r="A18" s="72"/>
      <c r="B18" s="72"/>
      <c r="C18" s="72"/>
      <c r="D18" s="72"/>
      <c r="E18" s="72"/>
      <c r="F18" s="72"/>
      <c r="G18" s="72"/>
      <c r="H18" s="86"/>
    </row>
    <row r="19" spans="1:8" x14ac:dyDescent="0.25">
      <c r="A19" s="72"/>
      <c r="B19" s="72"/>
      <c r="C19" s="72"/>
      <c r="D19" s="72"/>
      <c r="E19" s="72"/>
      <c r="F19" s="72"/>
      <c r="G19" s="72"/>
      <c r="H19" s="86"/>
    </row>
    <row r="20" spans="1:8" x14ac:dyDescent="0.25">
      <c r="A20" s="72"/>
      <c r="B20" s="72"/>
      <c r="C20" s="72"/>
      <c r="D20" s="72"/>
      <c r="E20" s="72"/>
      <c r="F20" s="72"/>
      <c r="G20" s="72"/>
      <c r="H20" s="86"/>
    </row>
    <row r="21" spans="1:8" x14ac:dyDescent="0.25">
      <c r="A21" s="72"/>
      <c r="B21" s="72"/>
      <c r="C21" s="72"/>
      <c r="D21" s="72"/>
      <c r="E21" s="72"/>
      <c r="F21" s="72"/>
      <c r="G21" s="72"/>
      <c r="H21" s="86"/>
    </row>
    <row r="22" spans="1:8" x14ac:dyDescent="0.25">
      <c r="A22" s="72"/>
      <c r="B22" s="72"/>
      <c r="C22" s="72"/>
      <c r="D22" s="72"/>
      <c r="E22" s="72"/>
      <c r="F22" s="72"/>
      <c r="G22" s="72"/>
      <c r="H22" s="86"/>
    </row>
    <row r="23" spans="1:8" ht="15.75" thickBot="1" x14ac:dyDescent="0.3">
      <c r="A23" s="75" t="s">
        <v>8</v>
      </c>
      <c r="B23" s="76"/>
      <c r="C23" s="76"/>
      <c r="D23" s="76"/>
      <c r="E23" s="76"/>
      <c r="F23" s="76"/>
      <c r="G23" s="72"/>
      <c r="H23" s="86"/>
    </row>
    <row r="24" spans="1:8" ht="15.75" thickBot="1" x14ac:dyDescent="0.3">
      <c r="A24" s="82" t="s">
        <v>0</v>
      </c>
      <c r="B24" s="69" t="s">
        <v>1</v>
      </c>
      <c r="C24" s="69" t="s">
        <v>5</v>
      </c>
      <c r="D24" s="69" t="s">
        <v>4</v>
      </c>
      <c r="E24" s="69" t="s">
        <v>2</v>
      </c>
      <c r="F24" s="71" t="s">
        <v>3</v>
      </c>
      <c r="G24" s="86"/>
      <c r="H24" s="86"/>
    </row>
    <row r="25" spans="1:8" ht="15.75" thickBot="1" x14ac:dyDescent="0.3">
      <c r="A25" s="82" t="s">
        <v>6</v>
      </c>
      <c r="B25" s="9">
        <v>0</v>
      </c>
      <c r="C25" s="9">
        <v>73</v>
      </c>
      <c r="D25" s="19"/>
      <c r="E25" s="10">
        <f>AVERAGE(C25:D25)</f>
        <v>73</v>
      </c>
      <c r="F25" s="16">
        <f>E25/(10^(B25))</f>
        <v>73</v>
      </c>
      <c r="G25" s="86"/>
      <c r="H25" s="86"/>
    </row>
    <row r="26" spans="1:8" ht="15.75" thickBot="1" x14ac:dyDescent="0.3">
      <c r="A26" s="85" t="s">
        <v>7</v>
      </c>
      <c r="B26" s="12">
        <v>0</v>
      </c>
      <c r="C26" s="12">
        <v>0</v>
      </c>
      <c r="D26" s="20"/>
      <c r="E26" s="13">
        <f>AVERAGE(C26:D26)</f>
        <v>0</v>
      </c>
      <c r="F26" s="14">
        <f>E26/(10^(B26))</f>
        <v>0</v>
      </c>
      <c r="G26" s="88"/>
      <c r="H26" s="86"/>
    </row>
    <row r="27" spans="1:8" x14ac:dyDescent="0.25">
      <c r="A27" s="5"/>
      <c r="B27" s="5"/>
      <c r="C27" s="5"/>
      <c r="D27" s="5"/>
      <c r="E27" s="6"/>
      <c r="F27" s="7"/>
      <c r="G27" s="72"/>
      <c r="H27" s="86"/>
    </row>
    <row r="28" spans="1:8" x14ac:dyDescent="0.25">
      <c r="A28" s="2" t="s">
        <v>40</v>
      </c>
      <c r="G28" s="72"/>
      <c r="H28" s="86"/>
    </row>
    <row r="29" spans="1:8" x14ac:dyDescent="0.25">
      <c r="A29" s="2" t="s">
        <v>41</v>
      </c>
      <c r="G29" s="86"/>
      <c r="H29" s="87"/>
    </row>
    <row r="30" spans="1:8" x14ac:dyDescent="0.25">
      <c r="A30" s="32" t="s">
        <v>42</v>
      </c>
      <c r="G30" s="22"/>
      <c r="H30" s="4"/>
    </row>
    <row r="31" spans="1:8" x14ac:dyDescent="0.25">
      <c r="A31" s="32" t="s">
        <v>43</v>
      </c>
      <c r="H31" s="4"/>
    </row>
    <row r="32" spans="1:8" s="73" customFormat="1" ht="15" customHeight="1" x14ac:dyDescent="0.25">
      <c r="A32" s="2" t="s">
        <v>44</v>
      </c>
      <c r="G32" s="74"/>
    </row>
    <row r="33" spans="1:7" s="73" customFormat="1" x14ac:dyDescent="0.25">
      <c r="G33" s="74"/>
    </row>
    <row r="34" spans="1:7" x14ac:dyDescent="0.25">
      <c r="G34" s="17"/>
    </row>
    <row r="35" spans="1:7" x14ac:dyDescent="0.25">
      <c r="G35" s="18"/>
    </row>
    <row r="36" spans="1:7" x14ac:dyDescent="0.25">
      <c r="A36" s="32"/>
      <c r="G36" s="18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A9C04-C7FD-45C8-9985-09AFCE008131}">
  <dimension ref="A1:H35"/>
  <sheetViews>
    <sheetView zoomScaleNormal="100" workbookViewId="0"/>
  </sheetViews>
  <sheetFormatPr defaultRowHeight="15" x14ac:dyDescent="0.25"/>
  <cols>
    <col min="1" max="1" width="9.7109375" style="2" bestFit="1" customWidth="1"/>
    <col min="2" max="2" width="9.140625" style="1"/>
    <col min="3" max="4" width="9.140625" style="2"/>
    <col min="5" max="7" width="9.140625" style="2" customWidth="1"/>
  </cols>
  <sheetData>
    <row r="1" spans="1:8" ht="15.75" thickBot="1" x14ac:dyDescent="0.3">
      <c r="A1" s="3" t="s">
        <v>20</v>
      </c>
      <c r="B1" s="28"/>
      <c r="C1" s="29"/>
      <c r="D1" s="30" t="s">
        <v>21</v>
      </c>
      <c r="E1" s="31"/>
      <c r="F1" s="31"/>
    </row>
    <row r="2" spans="1:8" s="73" customFormat="1" ht="15.75" thickBot="1" x14ac:dyDescent="0.3">
      <c r="A2" s="68" t="s">
        <v>0</v>
      </c>
      <c r="B2" s="69" t="s">
        <v>1</v>
      </c>
      <c r="C2" s="69" t="s">
        <v>5</v>
      </c>
      <c r="D2" s="69" t="s">
        <v>4</v>
      </c>
      <c r="E2" s="70" t="s">
        <v>2</v>
      </c>
      <c r="F2" s="71" t="s">
        <v>10</v>
      </c>
      <c r="G2" s="72" t="s">
        <v>9</v>
      </c>
    </row>
    <row r="3" spans="1:8" s="23" customFormat="1" x14ac:dyDescent="0.25">
      <c r="A3" s="84" t="s">
        <v>31</v>
      </c>
      <c r="B3" s="47">
        <v>-5</v>
      </c>
      <c r="C3" s="47">
        <v>0</v>
      </c>
      <c r="D3" s="47">
        <v>0</v>
      </c>
      <c r="E3" s="48">
        <f t="shared" ref="E3:E4" si="0">AVERAGE(C3:D3)</f>
        <v>0</v>
      </c>
      <c r="F3" s="49">
        <f t="shared" ref="F3:F4" si="1">E3/(10^(B3))</f>
        <v>0</v>
      </c>
      <c r="G3" s="22"/>
    </row>
    <row r="4" spans="1:8" ht="15.75" thickBot="1" x14ac:dyDescent="0.3">
      <c r="A4" s="81" t="s">
        <v>31</v>
      </c>
      <c r="B4" s="65">
        <v>-6</v>
      </c>
      <c r="C4" s="65">
        <v>0</v>
      </c>
      <c r="D4" s="65">
        <v>0</v>
      </c>
      <c r="E4" s="66">
        <f t="shared" si="0"/>
        <v>0</v>
      </c>
      <c r="F4" s="67">
        <f t="shared" si="1"/>
        <v>0</v>
      </c>
      <c r="G4" s="22"/>
    </row>
    <row r="5" spans="1:8" x14ac:dyDescent="0.25">
      <c r="A5" s="83" t="s">
        <v>30</v>
      </c>
      <c r="B5" s="47">
        <v>-5</v>
      </c>
      <c r="C5" s="47">
        <v>0</v>
      </c>
      <c r="D5" s="47">
        <v>0</v>
      </c>
      <c r="E5" s="48">
        <f t="shared" ref="E5:E6" si="2">AVERAGE(C5:D5)</f>
        <v>0</v>
      </c>
      <c r="F5" s="49">
        <f t="shared" ref="F5:F6" si="3">E5/(10^(B5))</f>
        <v>0</v>
      </c>
      <c r="G5" s="22"/>
    </row>
    <row r="6" spans="1:8" ht="15.75" thickBot="1" x14ac:dyDescent="0.3">
      <c r="A6" s="78" t="s">
        <v>30</v>
      </c>
      <c r="B6" s="65">
        <v>-6</v>
      </c>
      <c r="C6" s="65">
        <v>0</v>
      </c>
      <c r="D6" s="65">
        <v>0</v>
      </c>
      <c r="E6" s="66">
        <f t="shared" si="2"/>
        <v>0</v>
      </c>
      <c r="F6" s="67">
        <f t="shared" si="3"/>
        <v>0</v>
      </c>
      <c r="G6" s="22"/>
    </row>
    <row r="7" spans="1:8" x14ac:dyDescent="0.25">
      <c r="A7" s="79" t="s">
        <v>22</v>
      </c>
      <c r="B7" s="25">
        <v>0</v>
      </c>
      <c r="C7" s="25">
        <v>0</v>
      </c>
      <c r="D7" s="25">
        <v>0</v>
      </c>
      <c r="E7" s="26">
        <f t="shared" ref="E7:E9" si="4">AVERAGE(C7:D7)</f>
        <v>0</v>
      </c>
      <c r="F7" s="39">
        <f t="shared" ref="F7:F9" si="5">E7/(10^(B7))</f>
        <v>0</v>
      </c>
      <c r="G7" s="22"/>
    </row>
    <row r="8" spans="1:8" x14ac:dyDescent="0.25">
      <c r="A8" s="80" t="s">
        <v>22</v>
      </c>
      <c r="B8" s="37">
        <v>-1</v>
      </c>
      <c r="C8" s="37">
        <v>0</v>
      </c>
      <c r="D8" s="37">
        <v>0</v>
      </c>
      <c r="E8" s="38">
        <f t="shared" si="4"/>
        <v>0</v>
      </c>
      <c r="F8" s="41">
        <f t="shared" si="5"/>
        <v>0</v>
      </c>
    </row>
    <row r="9" spans="1:8" s="73" customFormat="1" ht="15.75" thickBot="1" x14ac:dyDescent="0.3">
      <c r="A9" s="81" t="s">
        <v>22</v>
      </c>
      <c r="B9" s="65">
        <v>-2</v>
      </c>
      <c r="C9" s="65">
        <v>0</v>
      </c>
      <c r="D9" s="65">
        <v>0</v>
      </c>
      <c r="E9" s="66">
        <f t="shared" si="4"/>
        <v>0</v>
      </c>
      <c r="F9" s="67">
        <f t="shared" si="5"/>
        <v>0</v>
      </c>
      <c r="G9" s="76"/>
      <c r="H9" s="77"/>
    </row>
    <row r="10" spans="1:8" s="73" customFormat="1" x14ac:dyDescent="0.25">
      <c r="A10" s="79" t="s">
        <v>23</v>
      </c>
      <c r="B10" s="25">
        <v>0</v>
      </c>
      <c r="C10" s="25">
        <v>0</v>
      </c>
      <c r="D10" s="25">
        <v>0</v>
      </c>
      <c r="E10" s="26">
        <f t="shared" ref="E10:E12" si="6">AVERAGE(C10:D10)</f>
        <v>0</v>
      </c>
      <c r="F10" s="39">
        <f t="shared" ref="F10:F12" si="7">E10/(10^(B10))</f>
        <v>0</v>
      </c>
      <c r="G10" s="72"/>
      <c r="H10" s="77"/>
    </row>
    <row r="11" spans="1:8" x14ac:dyDescent="0.25">
      <c r="A11" s="80" t="s">
        <v>23</v>
      </c>
      <c r="B11" s="37">
        <v>-1</v>
      </c>
      <c r="C11" s="37">
        <v>0</v>
      </c>
      <c r="D11" s="37">
        <v>0</v>
      </c>
      <c r="E11" s="38">
        <f t="shared" si="6"/>
        <v>0</v>
      </c>
      <c r="F11" s="41">
        <f t="shared" si="7"/>
        <v>0</v>
      </c>
      <c r="G11" s="22"/>
      <c r="H11" s="23"/>
    </row>
    <row r="12" spans="1:8" ht="15.75" thickBot="1" x14ac:dyDescent="0.3">
      <c r="A12" s="81" t="s">
        <v>23</v>
      </c>
      <c r="B12" s="65">
        <v>-2</v>
      </c>
      <c r="C12" s="65">
        <v>0</v>
      </c>
      <c r="D12" s="65">
        <v>0</v>
      </c>
      <c r="E12" s="66">
        <f t="shared" si="6"/>
        <v>0</v>
      </c>
      <c r="F12" s="67">
        <f t="shared" si="7"/>
        <v>0</v>
      </c>
      <c r="G12" s="22"/>
      <c r="H12" s="23"/>
    </row>
    <row r="13" spans="1:8" x14ac:dyDescent="0.25">
      <c r="A13" s="79" t="s">
        <v>24</v>
      </c>
      <c r="B13" s="25">
        <v>0</v>
      </c>
      <c r="C13" s="25">
        <v>0</v>
      </c>
      <c r="D13" s="25">
        <v>0</v>
      </c>
      <c r="E13" s="26">
        <f t="shared" ref="E13:E15" si="8">AVERAGE(C13:D13)</f>
        <v>0</v>
      </c>
      <c r="F13" s="39">
        <f t="shared" ref="F13:F15" si="9">E13/(10^(B13))</f>
        <v>0</v>
      </c>
      <c r="G13" s="22"/>
      <c r="H13" s="22"/>
    </row>
    <row r="14" spans="1:8" x14ac:dyDescent="0.25">
      <c r="A14" s="80" t="s">
        <v>24</v>
      </c>
      <c r="B14" s="37">
        <v>-1</v>
      </c>
      <c r="C14" s="37">
        <v>0</v>
      </c>
      <c r="D14" s="37">
        <v>0</v>
      </c>
      <c r="E14" s="38">
        <f t="shared" si="8"/>
        <v>0</v>
      </c>
      <c r="F14" s="41">
        <f t="shared" si="9"/>
        <v>0</v>
      </c>
      <c r="H14" s="22"/>
    </row>
    <row r="15" spans="1:8" ht="15.75" thickBot="1" x14ac:dyDescent="0.3">
      <c r="A15" s="81" t="s">
        <v>24</v>
      </c>
      <c r="B15" s="65">
        <v>-2</v>
      </c>
      <c r="C15" s="65">
        <v>0</v>
      </c>
      <c r="D15" s="65">
        <v>0</v>
      </c>
      <c r="E15" s="66">
        <f t="shared" si="8"/>
        <v>0</v>
      </c>
      <c r="F15" s="67">
        <f t="shared" si="9"/>
        <v>0</v>
      </c>
      <c r="G15" s="76"/>
      <c r="H15" s="4"/>
    </row>
    <row r="16" spans="1:8" x14ac:dyDescent="0.25">
      <c r="A16" s="79" t="s">
        <v>25</v>
      </c>
      <c r="B16" s="25">
        <v>0</v>
      </c>
      <c r="C16" s="25">
        <v>0</v>
      </c>
      <c r="D16" s="25">
        <v>0</v>
      </c>
      <c r="E16" s="26">
        <f t="shared" ref="E16:E17" si="10">AVERAGE(C16:D16)</f>
        <v>0</v>
      </c>
      <c r="F16" s="39">
        <f t="shared" ref="F16:F17" si="11">E16/(10^(B16))</f>
        <v>0</v>
      </c>
      <c r="G16" s="72"/>
      <c r="H16" s="4"/>
    </row>
    <row r="17" spans="1:8" ht="15.75" thickBot="1" x14ac:dyDescent="0.3">
      <c r="A17" s="81" t="s">
        <v>25</v>
      </c>
      <c r="B17" s="65">
        <v>-1</v>
      </c>
      <c r="C17" s="65">
        <v>0</v>
      </c>
      <c r="D17" s="65">
        <v>0</v>
      </c>
      <c r="E17" s="66">
        <f t="shared" si="10"/>
        <v>0</v>
      </c>
      <c r="F17" s="67">
        <f t="shared" si="11"/>
        <v>0</v>
      </c>
      <c r="G17" s="22"/>
      <c r="H17" s="4"/>
    </row>
    <row r="18" spans="1:8" x14ac:dyDescent="0.25">
      <c r="A18" s="79" t="s">
        <v>26</v>
      </c>
      <c r="B18" s="25">
        <v>0</v>
      </c>
      <c r="C18" s="25">
        <v>0</v>
      </c>
      <c r="D18" s="25">
        <v>2</v>
      </c>
      <c r="E18" s="26">
        <f t="shared" ref="E18:E19" si="12">AVERAGE(C18:D18)</f>
        <v>1</v>
      </c>
      <c r="F18" s="39">
        <f t="shared" ref="F18:F19" si="13">E18/(10^(B18))</f>
        <v>1</v>
      </c>
      <c r="G18" s="22"/>
      <c r="H18" s="4"/>
    </row>
    <row r="19" spans="1:8" ht="15.75" thickBot="1" x14ac:dyDescent="0.3">
      <c r="A19" s="81" t="s">
        <v>26</v>
      </c>
      <c r="B19" s="65">
        <v>-1</v>
      </c>
      <c r="C19" s="65">
        <v>0</v>
      </c>
      <c r="D19" s="65">
        <v>0</v>
      </c>
      <c r="E19" s="66">
        <f t="shared" si="12"/>
        <v>0</v>
      </c>
      <c r="F19" s="67">
        <f t="shared" si="13"/>
        <v>0</v>
      </c>
      <c r="H19" s="4"/>
    </row>
    <row r="20" spans="1:8" x14ac:dyDescent="0.25">
      <c r="A20" s="79" t="s">
        <v>27</v>
      </c>
      <c r="B20" s="25">
        <v>0</v>
      </c>
      <c r="C20" s="25">
        <v>0</v>
      </c>
      <c r="D20" s="25">
        <v>0</v>
      </c>
      <c r="E20" s="26">
        <f t="shared" ref="E20:E21" si="14">AVERAGE(C20:D20)</f>
        <v>0</v>
      </c>
      <c r="F20" s="39">
        <f t="shared" ref="F20:F21" si="15">E20/(10^(B20))</f>
        <v>0</v>
      </c>
      <c r="G20" s="76"/>
      <c r="H20" s="4"/>
    </row>
    <row r="21" spans="1:8" ht="15.75" thickBot="1" x14ac:dyDescent="0.3">
      <c r="A21" s="81" t="s">
        <v>27</v>
      </c>
      <c r="B21" s="65">
        <v>-1</v>
      </c>
      <c r="C21" s="65">
        <v>0</v>
      </c>
      <c r="D21" s="65">
        <v>1</v>
      </c>
      <c r="E21" s="66">
        <f t="shared" si="14"/>
        <v>0.5</v>
      </c>
      <c r="F21" s="67">
        <f t="shared" si="15"/>
        <v>5</v>
      </c>
      <c r="G21" s="72"/>
      <c r="H21" s="4"/>
    </row>
    <row r="22" spans="1:8" x14ac:dyDescent="0.25">
      <c r="A22" s="79" t="s">
        <v>28</v>
      </c>
      <c r="B22" s="25">
        <v>0</v>
      </c>
      <c r="C22" s="25">
        <v>0</v>
      </c>
      <c r="D22" s="25">
        <v>0</v>
      </c>
      <c r="E22" s="26">
        <f t="shared" ref="E22:E23" si="16">AVERAGE(C22:D22)</f>
        <v>0</v>
      </c>
      <c r="F22" s="39">
        <f t="shared" ref="F22:F23" si="17">E22/(10^(B22))</f>
        <v>0</v>
      </c>
      <c r="G22" s="22"/>
      <c r="H22" s="4"/>
    </row>
    <row r="23" spans="1:8" ht="15.75" thickBot="1" x14ac:dyDescent="0.3">
      <c r="A23" s="81" t="s">
        <v>28</v>
      </c>
      <c r="B23" s="65">
        <v>-1</v>
      </c>
      <c r="C23" s="65">
        <v>0</v>
      </c>
      <c r="D23" s="65">
        <v>0</v>
      </c>
      <c r="E23" s="66">
        <f t="shared" si="16"/>
        <v>0</v>
      </c>
      <c r="F23" s="67">
        <f t="shared" si="17"/>
        <v>0</v>
      </c>
      <c r="G23" s="22"/>
      <c r="H23" s="4"/>
    </row>
    <row r="24" spans="1:8" x14ac:dyDescent="0.25">
      <c r="A24" s="79" t="s">
        <v>29</v>
      </c>
      <c r="B24" s="25">
        <v>0</v>
      </c>
      <c r="C24" s="25">
        <v>1</v>
      </c>
      <c r="D24" s="25">
        <v>1</v>
      </c>
      <c r="E24" s="26">
        <f t="shared" ref="E24:E25" si="18">AVERAGE(C24:D24)</f>
        <v>1</v>
      </c>
      <c r="F24" s="39">
        <f t="shared" ref="F24:F25" si="19">E24/(10^(B24))</f>
        <v>1</v>
      </c>
      <c r="H24" s="4"/>
    </row>
    <row r="25" spans="1:8" ht="15.75" thickBot="1" x14ac:dyDescent="0.3">
      <c r="A25" s="81" t="s">
        <v>29</v>
      </c>
      <c r="B25" s="65">
        <v>-1</v>
      </c>
      <c r="C25" s="65">
        <v>54</v>
      </c>
      <c r="D25" s="65">
        <v>71</v>
      </c>
      <c r="E25" s="66">
        <f t="shared" si="18"/>
        <v>62.5</v>
      </c>
      <c r="F25" s="67">
        <f t="shared" si="19"/>
        <v>625</v>
      </c>
      <c r="H25" s="4"/>
    </row>
    <row r="26" spans="1:8" x14ac:dyDescent="0.25">
      <c r="H26" s="4"/>
    </row>
    <row r="27" spans="1:8" s="73" customFormat="1" ht="15" customHeight="1" thickBot="1" x14ac:dyDescent="0.3">
      <c r="A27" s="75" t="s">
        <v>8</v>
      </c>
      <c r="B27" s="76"/>
      <c r="C27" s="76"/>
      <c r="D27" s="76"/>
      <c r="E27" s="76"/>
      <c r="F27" s="76"/>
      <c r="G27" s="74"/>
    </row>
    <row r="28" spans="1:8" s="73" customFormat="1" ht="15.75" thickBot="1" x14ac:dyDescent="0.3">
      <c r="A28" s="82" t="s">
        <v>0</v>
      </c>
      <c r="B28" s="69" t="s">
        <v>1</v>
      </c>
      <c r="C28" s="69" t="s">
        <v>5</v>
      </c>
      <c r="D28" s="69" t="s">
        <v>4</v>
      </c>
      <c r="E28" s="69" t="s">
        <v>2</v>
      </c>
      <c r="F28" s="71" t="s">
        <v>3</v>
      </c>
      <c r="G28" s="74"/>
    </row>
    <row r="29" spans="1:8" ht="15.75" thickBot="1" x14ac:dyDescent="0.3">
      <c r="A29" s="82" t="s">
        <v>6</v>
      </c>
      <c r="B29" s="9">
        <v>0</v>
      </c>
      <c r="C29" s="9">
        <v>23</v>
      </c>
      <c r="D29" s="19"/>
      <c r="E29" s="10">
        <f>AVERAGE(C29:D29)</f>
        <v>23</v>
      </c>
      <c r="F29" s="16">
        <f>E29/(10^(B29))</f>
        <v>23</v>
      </c>
      <c r="G29" s="17"/>
    </row>
    <row r="30" spans="1:8" ht="15.75" thickBot="1" x14ac:dyDescent="0.3">
      <c r="A30" s="85" t="s">
        <v>7</v>
      </c>
      <c r="B30" s="12">
        <v>0</v>
      </c>
      <c r="C30" s="12">
        <v>0</v>
      </c>
      <c r="D30" s="20"/>
      <c r="E30" s="13">
        <f>AVERAGE(C30:D30)</f>
        <v>0</v>
      </c>
      <c r="F30" s="14">
        <f>E30/(10^(B30))</f>
        <v>0</v>
      </c>
      <c r="G30" s="18"/>
    </row>
    <row r="31" spans="1:8" x14ac:dyDescent="0.25">
      <c r="A31" s="5"/>
      <c r="B31" s="5"/>
      <c r="C31" s="5"/>
      <c r="D31" s="5"/>
      <c r="E31" s="6"/>
      <c r="F31" s="7"/>
      <c r="G31" s="18"/>
    </row>
    <row r="32" spans="1:8" x14ac:dyDescent="0.25">
      <c r="A32" s="2" t="s">
        <v>32</v>
      </c>
    </row>
    <row r="33" spans="1:1" x14ac:dyDescent="0.25">
      <c r="A33" s="2" t="s">
        <v>35</v>
      </c>
    </row>
    <row r="34" spans="1:1" x14ac:dyDescent="0.25">
      <c r="A34" s="32" t="s">
        <v>33</v>
      </c>
    </row>
    <row r="35" spans="1:1" x14ac:dyDescent="0.25">
      <c r="A35" s="2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Summary-2</vt:lpstr>
      <vt:lpstr>20220714</vt:lpstr>
      <vt:lpstr>20220713</vt:lpstr>
      <vt:lpstr>Summary</vt:lpstr>
      <vt:lpstr>20220608</vt:lpstr>
      <vt:lpstr>20220512</vt:lpstr>
      <vt:lpstr>20220511</vt:lpstr>
      <vt:lpstr>20220510</vt:lpstr>
      <vt:lpstr>20220505</vt:lpstr>
      <vt:lpstr>20220421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Oh, Yoontaek</dc:creator>
  <cp:lastModifiedBy>Oh, Yoontaek</cp:lastModifiedBy>
  <cp:lastPrinted>2022-07-15T12:59:45Z</cp:lastPrinted>
  <dcterms:created xsi:type="dcterms:W3CDTF">2022-01-18T16:29:34Z</dcterms:created>
  <dcterms:modified xsi:type="dcterms:W3CDTF">2022-07-15T14:18:08Z</dcterms:modified>
</cp:coreProperties>
</file>