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F:\LED Modified\"/>
    </mc:Choice>
  </mc:AlternateContent>
  <xr:revisionPtr revIDLastSave="0" documentId="10_ncr:100000_{2E09901F-CFCB-4D0D-BBE8-88A5AF659B7E}" xr6:coauthVersionLast="31" xr6:coauthVersionMax="31" xr10:uidLastSave="{00000000-0000-0000-0000-000000000000}"/>
  <bookViews>
    <workbookView xWindow="0" yWindow="0" windowWidth="17970" windowHeight="6120" activeTab="6" xr2:uid="{00000000-000D-0000-FFFF-FFFF00000000}"/>
  </bookViews>
  <sheets>
    <sheet name="LP02" sheetId="1" r:id="rId1"/>
    <sheet name="KMC" sheetId="2" r:id="rId2"/>
    <sheet name="F7621" sheetId="3" r:id="rId3"/>
    <sheet name="255 nm" sheetId="4" r:id="rId4"/>
    <sheet name="265 nm" sheetId="5" r:id="rId5"/>
    <sheet name="285 nm" sheetId="6" r:id="rId6"/>
    <sheet name="254 nm" sheetId="7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33" i="5" s="1"/>
  <c r="C49" i="4"/>
  <c r="C51" i="4"/>
  <c r="C55" i="5"/>
  <c r="C47" i="5"/>
  <c r="C44" i="5"/>
  <c r="C43" i="5"/>
  <c r="C41" i="5"/>
  <c r="C39" i="5"/>
  <c r="C40" i="5" s="1"/>
  <c r="C38" i="5"/>
  <c r="C37" i="5"/>
  <c r="C34" i="5"/>
  <c r="C32" i="5"/>
  <c r="C46" i="5" l="1"/>
  <c r="C48" i="5" s="1"/>
  <c r="C45" i="5"/>
  <c r="C35" i="5"/>
  <c r="C49" i="5" s="1"/>
  <c r="C42" i="5"/>
  <c r="E46" i="5" l="1"/>
  <c r="E47" i="5"/>
  <c r="C24" i="5"/>
  <c r="C36" i="5" s="1"/>
  <c r="C22" i="5"/>
  <c r="C52" i="4"/>
  <c r="C54" i="5" l="1"/>
  <c r="C50" i="5"/>
  <c r="C51" i="5" s="1"/>
  <c r="C57" i="5" s="1"/>
  <c r="C37" i="4"/>
  <c r="C36" i="4"/>
  <c r="C35" i="4"/>
  <c r="C34" i="4"/>
  <c r="C33" i="4"/>
  <c r="C53" i="5" l="1"/>
  <c r="C52" i="5"/>
  <c r="C57" i="7"/>
  <c r="I56" i="7"/>
  <c r="E56" i="7"/>
  <c r="C56" i="7"/>
  <c r="I43" i="7"/>
  <c r="E43" i="7"/>
  <c r="C43" i="7"/>
  <c r="C38" i="7"/>
  <c r="I37" i="7"/>
  <c r="E37" i="7"/>
  <c r="C37" i="7"/>
  <c r="I32" i="7"/>
  <c r="I55" i="7" s="1"/>
  <c r="O27" i="7"/>
  <c r="I27" i="7"/>
  <c r="C27" i="7"/>
  <c r="O25" i="7"/>
  <c r="I25" i="7"/>
  <c r="C25" i="7"/>
  <c r="Q23" i="7"/>
  <c r="O23" i="7"/>
  <c r="K23" i="7"/>
  <c r="I38" i="7" s="1"/>
  <c r="I23" i="7"/>
  <c r="I33" i="7" s="1"/>
  <c r="E23" i="7"/>
  <c r="E38" i="7" s="1"/>
  <c r="C23" i="7"/>
  <c r="E33" i="7" s="1"/>
  <c r="O22" i="7"/>
  <c r="I22" i="7"/>
  <c r="C22" i="7"/>
  <c r="E32" i="7" s="1"/>
  <c r="E55" i="7" s="1"/>
  <c r="M20" i="7"/>
  <c r="L20" i="7"/>
  <c r="J20" i="7"/>
  <c r="G20" i="7"/>
  <c r="F20" i="7"/>
  <c r="D20" i="7"/>
  <c r="M19" i="7"/>
  <c r="L19" i="7"/>
  <c r="J19" i="7"/>
  <c r="G19" i="7"/>
  <c r="F19" i="7"/>
  <c r="D19" i="7"/>
  <c r="S18" i="7"/>
  <c r="R18" i="7"/>
  <c r="P18" i="7"/>
  <c r="M18" i="7"/>
  <c r="L18" i="7"/>
  <c r="J18" i="7"/>
  <c r="G18" i="7"/>
  <c r="F18" i="7"/>
  <c r="D18" i="7"/>
  <c r="S17" i="7"/>
  <c r="R17" i="7"/>
  <c r="P17" i="7"/>
  <c r="M17" i="7"/>
  <c r="L17" i="7"/>
  <c r="J17" i="7"/>
  <c r="G17" i="7"/>
  <c r="F17" i="7"/>
  <c r="D17" i="7"/>
  <c r="S16" i="7"/>
  <c r="R16" i="7"/>
  <c r="P16" i="7"/>
  <c r="M16" i="7"/>
  <c r="L16" i="7"/>
  <c r="J16" i="7"/>
  <c r="G16" i="7"/>
  <c r="F16" i="7"/>
  <c r="D16" i="7"/>
  <c r="S15" i="7"/>
  <c r="R15" i="7"/>
  <c r="P15" i="7"/>
  <c r="M15" i="7"/>
  <c r="L15" i="7"/>
  <c r="J15" i="7"/>
  <c r="G15" i="7"/>
  <c r="F15" i="7"/>
  <c r="D15" i="7"/>
  <c r="S14" i="7"/>
  <c r="R14" i="7"/>
  <c r="P14" i="7"/>
  <c r="M14" i="7"/>
  <c r="L14" i="7"/>
  <c r="J14" i="7"/>
  <c r="G14" i="7"/>
  <c r="F14" i="7"/>
  <c r="D14" i="7"/>
  <c r="S13" i="7"/>
  <c r="R13" i="7"/>
  <c r="P13" i="7"/>
  <c r="M13" i="7"/>
  <c r="L13" i="7"/>
  <c r="J13" i="7"/>
  <c r="G13" i="7"/>
  <c r="F13" i="7"/>
  <c r="D13" i="7"/>
  <c r="S12" i="7"/>
  <c r="R12" i="7"/>
  <c r="P12" i="7"/>
  <c r="M12" i="7"/>
  <c r="L12" i="7"/>
  <c r="J12" i="7"/>
  <c r="G12" i="7"/>
  <c r="F12" i="7"/>
  <c r="D12" i="7"/>
  <c r="S11" i="7"/>
  <c r="R11" i="7"/>
  <c r="P11" i="7"/>
  <c r="M11" i="7"/>
  <c r="L11" i="7"/>
  <c r="J11" i="7"/>
  <c r="G11" i="7"/>
  <c r="F11" i="7"/>
  <c r="D11" i="7"/>
  <c r="S10" i="7"/>
  <c r="R10" i="7"/>
  <c r="P10" i="7"/>
  <c r="M10" i="7"/>
  <c r="L10" i="7"/>
  <c r="J10" i="7"/>
  <c r="G10" i="7"/>
  <c r="F10" i="7"/>
  <c r="D10" i="7"/>
  <c r="S9" i="7"/>
  <c r="R9" i="7"/>
  <c r="P9" i="7"/>
  <c r="M9" i="7"/>
  <c r="L9" i="7"/>
  <c r="J9" i="7"/>
  <c r="G9" i="7"/>
  <c r="F9" i="7"/>
  <c r="D9" i="7"/>
  <c r="M8" i="7"/>
  <c r="L8" i="7"/>
  <c r="J8" i="7"/>
  <c r="G8" i="7"/>
  <c r="F8" i="7"/>
  <c r="D8" i="7"/>
  <c r="S7" i="7"/>
  <c r="R7" i="7"/>
  <c r="P7" i="7"/>
  <c r="M7" i="7"/>
  <c r="L7" i="7"/>
  <c r="J7" i="7"/>
  <c r="G7" i="7"/>
  <c r="F7" i="7"/>
  <c r="D7" i="7"/>
  <c r="S6" i="7"/>
  <c r="R6" i="7"/>
  <c r="P6" i="7"/>
  <c r="M6" i="7"/>
  <c r="L6" i="7"/>
  <c r="J6" i="7"/>
  <c r="G6" i="7"/>
  <c r="F6" i="7"/>
  <c r="D6" i="7"/>
  <c r="S5" i="7"/>
  <c r="R5" i="7"/>
  <c r="R23" i="7" s="1"/>
  <c r="O26" i="7" s="1"/>
  <c r="P5" i="7"/>
  <c r="M5" i="7"/>
  <c r="L5" i="7"/>
  <c r="J5" i="7"/>
  <c r="G5" i="7"/>
  <c r="F5" i="7"/>
  <c r="D5" i="7"/>
  <c r="S4" i="7"/>
  <c r="R4" i="7"/>
  <c r="P4" i="7"/>
  <c r="M4" i="7"/>
  <c r="L4" i="7"/>
  <c r="J4" i="7"/>
  <c r="G4" i="7"/>
  <c r="F4" i="7"/>
  <c r="D4" i="7"/>
  <c r="D23" i="7" s="1"/>
  <c r="S3" i="7"/>
  <c r="S23" i="7" s="1"/>
  <c r="R3" i="7"/>
  <c r="P3" i="7"/>
  <c r="P23" i="7" s="1"/>
  <c r="O24" i="7" s="1"/>
  <c r="M3" i="7"/>
  <c r="M23" i="7" s="1"/>
  <c r="L3" i="7"/>
  <c r="L23" i="7" s="1"/>
  <c r="J3" i="7"/>
  <c r="J23" i="7" s="1"/>
  <c r="G3" i="7"/>
  <c r="G23" i="7" s="1"/>
  <c r="F3" i="7"/>
  <c r="F23" i="7" s="1"/>
  <c r="D3" i="7"/>
  <c r="I39" i="7" l="1"/>
  <c r="I40" i="7" s="1"/>
  <c r="I26" i="7"/>
  <c r="I41" i="7" s="1"/>
  <c r="I47" i="7"/>
  <c r="E47" i="7"/>
  <c r="C47" i="7"/>
  <c r="I46" i="7"/>
  <c r="I48" i="7" s="1"/>
  <c r="I44" i="7"/>
  <c r="I45" i="7" s="1"/>
  <c r="C24" i="7"/>
  <c r="E34" i="7"/>
  <c r="E35" i="7" s="1"/>
  <c r="C34" i="7"/>
  <c r="I24" i="7"/>
  <c r="I36" i="7" s="1"/>
  <c r="I34" i="7"/>
  <c r="I35" i="7" s="1"/>
  <c r="C39" i="7"/>
  <c r="C40" i="7" s="1"/>
  <c r="E39" i="7"/>
  <c r="E40" i="7" s="1"/>
  <c r="C26" i="7"/>
  <c r="E44" i="7"/>
  <c r="E45" i="7" s="1"/>
  <c r="C44" i="7"/>
  <c r="E46" i="7"/>
  <c r="E48" i="7" s="1"/>
  <c r="C46" i="7"/>
  <c r="C48" i="7" s="1"/>
  <c r="C33" i="7"/>
  <c r="C32" i="7"/>
  <c r="C55" i="7" s="1"/>
  <c r="E49" i="7" l="1"/>
  <c r="E42" i="7"/>
  <c r="C45" i="7"/>
  <c r="C49" i="7" s="1"/>
  <c r="C42" i="7"/>
  <c r="E54" i="7"/>
  <c r="E36" i="7"/>
  <c r="C36" i="7"/>
  <c r="C35" i="7"/>
  <c r="I54" i="7"/>
  <c r="I50" i="7"/>
  <c r="C54" i="7"/>
  <c r="E41" i="7"/>
  <c r="C41" i="7"/>
  <c r="I49" i="7"/>
  <c r="I51" i="7" s="1"/>
  <c r="I57" i="7" s="1"/>
  <c r="I42" i="7"/>
  <c r="C50" i="7" l="1"/>
  <c r="C51" i="7" s="1"/>
  <c r="I53" i="7"/>
  <c r="I52" i="7"/>
  <c r="E52" i="7"/>
  <c r="E53" i="7"/>
  <c r="C52" i="7"/>
  <c r="C53" i="7"/>
  <c r="E50" i="7"/>
  <c r="E51" i="7"/>
  <c r="E57" i="7" s="1"/>
  <c r="I56" i="6" l="1"/>
  <c r="E56" i="6"/>
  <c r="C56" i="6"/>
  <c r="I43" i="6"/>
  <c r="E43" i="6"/>
  <c r="C43" i="6"/>
  <c r="I37" i="6"/>
  <c r="E37" i="6"/>
  <c r="C37" i="6"/>
  <c r="O27" i="6"/>
  <c r="I27" i="6"/>
  <c r="C27" i="6"/>
  <c r="O25" i="6"/>
  <c r="I25" i="6"/>
  <c r="C25" i="6"/>
  <c r="Q23" i="6"/>
  <c r="O23" i="6"/>
  <c r="K23" i="6"/>
  <c r="I38" i="6" s="1"/>
  <c r="I23" i="6"/>
  <c r="I33" i="6" s="1"/>
  <c r="E23" i="6"/>
  <c r="E38" i="6" s="1"/>
  <c r="C23" i="6"/>
  <c r="E33" i="6" s="1"/>
  <c r="O22" i="6"/>
  <c r="I22" i="6"/>
  <c r="I32" i="6" s="1"/>
  <c r="I55" i="6" s="1"/>
  <c r="C22" i="6"/>
  <c r="E32" i="6" s="1"/>
  <c r="E55" i="6" s="1"/>
  <c r="M20" i="6"/>
  <c r="L20" i="6"/>
  <c r="J20" i="6"/>
  <c r="G20" i="6"/>
  <c r="F20" i="6"/>
  <c r="D20" i="6"/>
  <c r="M19" i="6"/>
  <c r="L19" i="6"/>
  <c r="J19" i="6"/>
  <c r="G19" i="6"/>
  <c r="F19" i="6"/>
  <c r="D19" i="6"/>
  <c r="S18" i="6"/>
  <c r="R18" i="6"/>
  <c r="P18" i="6"/>
  <c r="M18" i="6"/>
  <c r="L18" i="6"/>
  <c r="J18" i="6"/>
  <c r="G18" i="6"/>
  <c r="F18" i="6"/>
  <c r="D18" i="6"/>
  <c r="S17" i="6"/>
  <c r="R17" i="6"/>
  <c r="P17" i="6"/>
  <c r="M17" i="6"/>
  <c r="L17" i="6"/>
  <c r="J17" i="6"/>
  <c r="G17" i="6"/>
  <c r="F17" i="6"/>
  <c r="D17" i="6"/>
  <c r="S16" i="6"/>
  <c r="R16" i="6"/>
  <c r="P16" i="6"/>
  <c r="M16" i="6"/>
  <c r="L16" i="6"/>
  <c r="J16" i="6"/>
  <c r="G16" i="6"/>
  <c r="F16" i="6"/>
  <c r="D16" i="6"/>
  <c r="S15" i="6"/>
  <c r="R15" i="6"/>
  <c r="P15" i="6"/>
  <c r="M15" i="6"/>
  <c r="L15" i="6"/>
  <c r="J15" i="6"/>
  <c r="G15" i="6"/>
  <c r="F15" i="6"/>
  <c r="D15" i="6"/>
  <c r="S14" i="6"/>
  <c r="R14" i="6"/>
  <c r="P14" i="6"/>
  <c r="M14" i="6"/>
  <c r="L14" i="6"/>
  <c r="J14" i="6"/>
  <c r="G14" i="6"/>
  <c r="F14" i="6"/>
  <c r="D14" i="6"/>
  <c r="S13" i="6"/>
  <c r="R13" i="6"/>
  <c r="P13" i="6"/>
  <c r="M13" i="6"/>
  <c r="L13" i="6"/>
  <c r="J13" i="6"/>
  <c r="G13" i="6"/>
  <c r="F13" i="6"/>
  <c r="D13" i="6"/>
  <c r="S12" i="6"/>
  <c r="R12" i="6"/>
  <c r="P12" i="6"/>
  <c r="M12" i="6"/>
  <c r="L12" i="6"/>
  <c r="J12" i="6"/>
  <c r="G12" i="6"/>
  <c r="F12" i="6"/>
  <c r="D12" i="6"/>
  <c r="S11" i="6"/>
  <c r="R11" i="6"/>
  <c r="P11" i="6"/>
  <c r="M11" i="6"/>
  <c r="L11" i="6"/>
  <c r="J11" i="6"/>
  <c r="G11" i="6"/>
  <c r="F11" i="6"/>
  <c r="D11" i="6"/>
  <c r="S10" i="6"/>
  <c r="R10" i="6"/>
  <c r="P10" i="6"/>
  <c r="M10" i="6"/>
  <c r="L10" i="6"/>
  <c r="J10" i="6"/>
  <c r="G10" i="6"/>
  <c r="F10" i="6"/>
  <c r="D10" i="6"/>
  <c r="S9" i="6"/>
  <c r="R9" i="6"/>
  <c r="P9" i="6"/>
  <c r="M9" i="6"/>
  <c r="L9" i="6"/>
  <c r="J9" i="6"/>
  <c r="G9" i="6"/>
  <c r="F9" i="6"/>
  <c r="D9" i="6"/>
  <c r="M8" i="6"/>
  <c r="L8" i="6"/>
  <c r="J8" i="6"/>
  <c r="G8" i="6"/>
  <c r="F8" i="6"/>
  <c r="D8" i="6"/>
  <c r="S7" i="6"/>
  <c r="R7" i="6"/>
  <c r="P7" i="6"/>
  <c r="M7" i="6"/>
  <c r="L7" i="6"/>
  <c r="J7" i="6"/>
  <c r="G7" i="6"/>
  <c r="F7" i="6"/>
  <c r="D7" i="6"/>
  <c r="S6" i="6"/>
  <c r="R6" i="6"/>
  <c r="P6" i="6"/>
  <c r="M6" i="6"/>
  <c r="L6" i="6"/>
  <c r="J6" i="6"/>
  <c r="G6" i="6"/>
  <c r="F6" i="6"/>
  <c r="D6" i="6"/>
  <c r="S5" i="6"/>
  <c r="R5" i="6"/>
  <c r="P5" i="6"/>
  <c r="M5" i="6"/>
  <c r="L5" i="6"/>
  <c r="J5" i="6"/>
  <c r="G5" i="6"/>
  <c r="F5" i="6"/>
  <c r="D5" i="6"/>
  <c r="S4" i="6"/>
  <c r="R4" i="6"/>
  <c r="P4" i="6"/>
  <c r="M4" i="6"/>
  <c r="L4" i="6"/>
  <c r="J4" i="6"/>
  <c r="G4" i="6"/>
  <c r="F4" i="6"/>
  <c r="D4" i="6"/>
  <c r="S3" i="6"/>
  <c r="S23" i="6" s="1"/>
  <c r="R3" i="6"/>
  <c r="R23" i="6" s="1"/>
  <c r="O26" i="6" s="1"/>
  <c r="P3" i="6"/>
  <c r="P23" i="6" s="1"/>
  <c r="O24" i="6" s="1"/>
  <c r="M3" i="6"/>
  <c r="M23" i="6" s="1"/>
  <c r="L3" i="6"/>
  <c r="L23" i="6" s="1"/>
  <c r="J3" i="6"/>
  <c r="J23" i="6" s="1"/>
  <c r="G3" i="6"/>
  <c r="G23" i="6" s="1"/>
  <c r="F3" i="6"/>
  <c r="F23" i="6" s="1"/>
  <c r="D3" i="6"/>
  <c r="D23" i="6" s="1"/>
  <c r="I56" i="5"/>
  <c r="E56" i="5"/>
  <c r="I43" i="5"/>
  <c r="E43" i="5"/>
  <c r="I37" i="5"/>
  <c r="E37" i="5"/>
  <c r="O27" i="5"/>
  <c r="I27" i="5"/>
  <c r="C27" i="5"/>
  <c r="O25" i="5"/>
  <c r="I25" i="5"/>
  <c r="C25" i="5"/>
  <c r="Q23" i="5"/>
  <c r="O23" i="5"/>
  <c r="K23" i="5"/>
  <c r="I38" i="5" s="1"/>
  <c r="I23" i="5"/>
  <c r="I33" i="5" s="1"/>
  <c r="E23" i="5"/>
  <c r="E38" i="5" s="1"/>
  <c r="E33" i="5"/>
  <c r="O22" i="5"/>
  <c r="I22" i="5"/>
  <c r="I32" i="5" s="1"/>
  <c r="I55" i="5" s="1"/>
  <c r="E32" i="5"/>
  <c r="E55" i="5" s="1"/>
  <c r="M20" i="5"/>
  <c r="L20" i="5"/>
  <c r="J20" i="5"/>
  <c r="G20" i="5"/>
  <c r="F20" i="5"/>
  <c r="D20" i="5"/>
  <c r="M19" i="5"/>
  <c r="L19" i="5"/>
  <c r="J19" i="5"/>
  <c r="G19" i="5"/>
  <c r="F19" i="5"/>
  <c r="D19" i="5"/>
  <c r="S18" i="5"/>
  <c r="R18" i="5"/>
  <c r="P18" i="5"/>
  <c r="M18" i="5"/>
  <c r="L18" i="5"/>
  <c r="J18" i="5"/>
  <c r="G18" i="5"/>
  <c r="F18" i="5"/>
  <c r="D18" i="5"/>
  <c r="S17" i="5"/>
  <c r="R17" i="5"/>
  <c r="P17" i="5"/>
  <c r="M17" i="5"/>
  <c r="L17" i="5"/>
  <c r="J17" i="5"/>
  <c r="G17" i="5"/>
  <c r="F17" i="5"/>
  <c r="D17" i="5"/>
  <c r="S16" i="5"/>
  <c r="R16" i="5"/>
  <c r="P16" i="5"/>
  <c r="M16" i="5"/>
  <c r="L16" i="5"/>
  <c r="J16" i="5"/>
  <c r="G16" i="5"/>
  <c r="F16" i="5"/>
  <c r="D16" i="5"/>
  <c r="S15" i="5"/>
  <c r="R15" i="5"/>
  <c r="P15" i="5"/>
  <c r="M15" i="5"/>
  <c r="L15" i="5"/>
  <c r="J15" i="5"/>
  <c r="G15" i="5"/>
  <c r="F15" i="5"/>
  <c r="D15" i="5"/>
  <c r="S14" i="5"/>
  <c r="R14" i="5"/>
  <c r="P14" i="5"/>
  <c r="M14" i="5"/>
  <c r="L14" i="5"/>
  <c r="J14" i="5"/>
  <c r="G14" i="5"/>
  <c r="F14" i="5"/>
  <c r="D14" i="5"/>
  <c r="S13" i="5"/>
  <c r="R13" i="5"/>
  <c r="P13" i="5"/>
  <c r="M13" i="5"/>
  <c r="L13" i="5"/>
  <c r="J13" i="5"/>
  <c r="G13" i="5"/>
  <c r="F13" i="5"/>
  <c r="D13" i="5"/>
  <c r="S12" i="5"/>
  <c r="R12" i="5"/>
  <c r="P12" i="5"/>
  <c r="M12" i="5"/>
  <c r="L12" i="5"/>
  <c r="J12" i="5"/>
  <c r="G12" i="5"/>
  <c r="F12" i="5"/>
  <c r="D12" i="5"/>
  <c r="S11" i="5"/>
  <c r="R11" i="5"/>
  <c r="P11" i="5"/>
  <c r="M11" i="5"/>
  <c r="L11" i="5"/>
  <c r="J11" i="5"/>
  <c r="G11" i="5"/>
  <c r="F11" i="5"/>
  <c r="D11" i="5"/>
  <c r="S10" i="5"/>
  <c r="R10" i="5"/>
  <c r="P10" i="5"/>
  <c r="M10" i="5"/>
  <c r="L10" i="5"/>
  <c r="J10" i="5"/>
  <c r="G10" i="5"/>
  <c r="F10" i="5"/>
  <c r="D10" i="5"/>
  <c r="S9" i="5"/>
  <c r="R9" i="5"/>
  <c r="P9" i="5"/>
  <c r="M9" i="5"/>
  <c r="L9" i="5"/>
  <c r="J9" i="5"/>
  <c r="G9" i="5"/>
  <c r="F9" i="5"/>
  <c r="D9" i="5"/>
  <c r="M8" i="5"/>
  <c r="L8" i="5"/>
  <c r="J8" i="5"/>
  <c r="G8" i="5"/>
  <c r="F8" i="5"/>
  <c r="D8" i="5"/>
  <c r="S7" i="5"/>
  <c r="R7" i="5"/>
  <c r="P7" i="5"/>
  <c r="M7" i="5"/>
  <c r="L7" i="5"/>
  <c r="J7" i="5"/>
  <c r="G7" i="5"/>
  <c r="F7" i="5"/>
  <c r="D7" i="5"/>
  <c r="S6" i="5"/>
  <c r="R6" i="5"/>
  <c r="P6" i="5"/>
  <c r="M6" i="5"/>
  <c r="L6" i="5"/>
  <c r="J6" i="5"/>
  <c r="G6" i="5"/>
  <c r="F6" i="5"/>
  <c r="D6" i="5"/>
  <c r="S5" i="5"/>
  <c r="R5" i="5"/>
  <c r="P5" i="5"/>
  <c r="M5" i="5"/>
  <c r="L5" i="5"/>
  <c r="J5" i="5"/>
  <c r="G5" i="5"/>
  <c r="F5" i="5"/>
  <c r="D5" i="5"/>
  <c r="S4" i="5"/>
  <c r="R4" i="5"/>
  <c r="P4" i="5"/>
  <c r="M4" i="5"/>
  <c r="L4" i="5"/>
  <c r="J4" i="5"/>
  <c r="G4" i="5"/>
  <c r="F4" i="5"/>
  <c r="D4" i="5"/>
  <c r="S3" i="5"/>
  <c r="S23" i="5" s="1"/>
  <c r="R3" i="5"/>
  <c r="R23" i="5" s="1"/>
  <c r="O26" i="5" s="1"/>
  <c r="P3" i="5"/>
  <c r="P23" i="5" s="1"/>
  <c r="O24" i="5" s="1"/>
  <c r="M3" i="5"/>
  <c r="M23" i="5" s="1"/>
  <c r="L3" i="5"/>
  <c r="L23" i="5" s="1"/>
  <c r="J3" i="5"/>
  <c r="J23" i="5" s="1"/>
  <c r="G3" i="5"/>
  <c r="G23" i="5" s="1"/>
  <c r="F3" i="5"/>
  <c r="F23" i="5" s="1"/>
  <c r="D3" i="5"/>
  <c r="D23" i="5" s="1"/>
  <c r="I56" i="4"/>
  <c r="E56" i="4"/>
  <c r="C56" i="4"/>
  <c r="I43" i="4"/>
  <c r="E43" i="4"/>
  <c r="C43" i="4"/>
  <c r="C38" i="4"/>
  <c r="I37" i="4"/>
  <c r="E37" i="4"/>
  <c r="I32" i="4"/>
  <c r="I55" i="4" s="1"/>
  <c r="O27" i="4"/>
  <c r="I27" i="4"/>
  <c r="C27" i="4"/>
  <c r="O25" i="4"/>
  <c r="I25" i="4"/>
  <c r="C25" i="4"/>
  <c r="Q23" i="4"/>
  <c r="O23" i="4"/>
  <c r="K23" i="4"/>
  <c r="I38" i="4" s="1"/>
  <c r="I23" i="4"/>
  <c r="I33" i="4" s="1"/>
  <c r="E23" i="4"/>
  <c r="E38" i="4" s="1"/>
  <c r="C23" i="4"/>
  <c r="E33" i="4" s="1"/>
  <c r="O22" i="4"/>
  <c r="I22" i="4"/>
  <c r="C22" i="4"/>
  <c r="E32" i="4" s="1"/>
  <c r="E55" i="4" s="1"/>
  <c r="M20" i="4"/>
  <c r="L20" i="4"/>
  <c r="J20" i="4"/>
  <c r="G20" i="4"/>
  <c r="F20" i="4"/>
  <c r="D20" i="4"/>
  <c r="M19" i="4"/>
  <c r="L19" i="4"/>
  <c r="J19" i="4"/>
  <c r="G19" i="4"/>
  <c r="F19" i="4"/>
  <c r="D19" i="4"/>
  <c r="S18" i="4"/>
  <c r="R18" i="4"/>
  <c r="P18" i="4"/>
  <c r="M18" i="4"/>
  <c r="L18" i="4"/>
  <c r="J18" i="4"/>
  <c r="G18" i="4"/>
  <c r="F18" i="4"/>
  <c r="D18" i="4"/>
  <c r="S17" i="4"/>
  <c r="R17" i="4"/>
  <c r="P17" i="4"/>
  <c r="M17" i="4"/>
  <c r="L17" i="4"/>
  <c r="J17" i="4"/>
  <c r="G17" i="4"/>
  <c r="F17" i="4"/>
  <c r="D17" i="4"/>
  <c r="S16" i="4"/>
  <c r="R16" i="4"/>
  <c r="P16" i="4"/>
  <c r="M16" i="4"/>
  <c r="L16" i="4"/>
  <c r="J16" i="4"/>
  <c r="G16" i="4"/>
  <c r="F16" i="4"/>
  <c r="D16" i="4"/>
  <c r="S15" i="4"/>
  <c r="R15" i="4"/>
  <c r="P15" i="4"/>
  <c r="M15" i="4"/>
  <c r="L15" i="4"/>
  <c r="J15" i="4"/>
  <c r="G15" i="4"/>
  <c r="F15" i="4"/>
  <c r="D15" i="4"/>
  <c r="S14" i="4"/>
  <c r="R14" i="4"/>
  <c r="P14" i="4"/>
  <c r="M14" i="4"/>
  <c r="L14" i="4"/>
  <c r="J14" i="4"/>
  <c r="G14" i="4"/>
  <c r="F14" i="4"/>
  <c r="D14" i="4"/>
  <c r="S13" i="4"/>
  <c r="R13" i="4"/>
  <c r="P13" i="4"/>
  <c r="M13" i="4"/>
  <c r="L13" i="4"/>
  <c r="J13" i="4"/>
  <c r="G13" i="4"/>
  <c r="F13" i="4"/>
  <c r="D13" i="4"/>
  <c r="S12" i="4"/>
  <c r="R12" i="4"/>
  <c r="P12" i="4"/>
  <c r="M12" i="4"/>
  <c r="L12" i="4"/>
  <c r="J12" i="4"/>
  <c r="G12" i="4"/>
  <c r="F12" i="4"/>
  <c r="D12" i="4"/>
  <c r="S11" i="4"/>
  <c r="R11" i="4"/>
  <c r="P11" i="4"/>
  <c r="M11" i="4"/>
  <c r="L11" i="4"/>
  <c r="J11" i="4"/>
  <c r="G11" i="4"/>
  <c r="F11" i="4"/>
  <c r="D11" i="4"/>
  <c r="S10" i="4"/>
  <c r="R10" i="4"/>
  <c r="P10" i="4"/>
  <c r="M10" i="4"/>
  <c r="L10" i="4"/>
  <c r="J10" i="4"/>
  <c r="G10" i="4"/>
  <c r="F10" i="4"/>
  <c r="D10" i="4"/>
  <c r="S9" i="4"/>
  <c r="R9" i="4"/>
  <c r="P9" i="4"/>
  <c r="M9" i="4"/>
  <c r="L9" i="4"/>
  <c r="J9" i="4"/>
  <c r="G9" i="4"/>
  <c r="F9" i="4"/>
  <c r="D9" i="4"/>
  <c r="S8" i="4"/>
  <c r="R8" i="4"/>
  <c r="P8" i="4"/>
  <c r="M8" i="4"/>
  <c r="L8" i="4"/>
  <c r="J8" i="4"/>
  <c r="G8" i="4"/>
  <c r="F8" i="4"/>
  <c r="D8" i="4"/>
  <c r="S7" i="4"/>
  <c r="R7" i="4"/>
  <c r="P7" i="4"/>
  <c r="M7" i="4"/>
  <c r="L7" i="4"/>
  <c r="J7" i="4"/>
  <c r="G7" i="4"/>
  <c r="F7" i="4"/>
  <c r="D7" i="4"/>
  <c r="S6" i="4"/>
  <c r="R6" i="4"/>
  <c r="P6" i="4"/>
  <c r="M6" i="4"/>
  <c r="M23" i="4" s="1"/>
  <c r="L6" i="4"/>
  <c r="J6" i="4"/>
  <c r="G6" i="4"/>
  <c r="F6" i="4"/>
  <c r="D6" i="4"/>
  <c r="S5" i="4"/>
  <c r="R5" i="4"/>
  <c r="P5" i="4"/>
  <c r="M5" i="4"/>
  <c r="L5" i="4"/>
  <c r="J5" i="4"/>
  <c r="G5" i="4"/>
  <c r="F5" i="4"/>
  <c r="D5" i="4"/>
  <c r="S4" i="4"/>
  <c r="R4" i="4"/>
  <c r="R23" i="4" s="1"/>
  <c r="O26" i="4" s="1"/>
  <c r="P4" i="4"/>
  <c r="M4" i="4"/>
  <c r="L4" i="4"/>
  <c r="J4" i="4"/>
  <c r="G4" i="4"/>
  <c r="F4" i="4"/>
  <c r="D4" i="4"/>
  <c r="S3" i="4"/>
  <c r="S23" i="4" s="1"/>
  <c r="R3" i="4"/>
  <c r="P3" i="4"/>
  <c r="P23" i="4" s="1"/>
  <c r="O24" i="4" s="1"/>
  <c r="M3" i="4"/>
  <c r="L3" i="4"/>
  <c r="L23" i="4" s="1"/>
  <c r="J3" i="4"/>
  <c r="J23" i="4" s="1"/>
  <c r="G3" i="4"/>
  <c r="G23" i="4" s="1"/>
  <c r="F3" i="4"/>
  <c r="F23" i="4" s="1"/>
  <c r="D3" i="4"/>
  <c r="D23" i="4" s="1"/>
  <c r="C39" i="6" l="1"/>
  <c r="E39" i="6"/>
  <c r="E40" i="6" s="1"/>
  <c r="C26" i="6"/>
  <c r="I24" i="6"/>
  <c r="I36" i="6" s="1"/>
  <c r="I34" i="6"/>
  <c r="I35" i="6" s="1"/>
  <c r="C47" i="6"/>
  <c r="I46" i="6"/>
  <c r="I44" i="6"/>
  <c r="I45" i="6" s="1"/>
  <c r="E44" i="6"/>
  <c r="E45" i="6" s="1"/>
  <c r="C44" i="6"/>
  <c r="C45" i="6" s="1"/>
  <c r="E46" i="6"/>
  <c r="C46" i="6"/>
  <c r="C24" i="6"/>
  <c r="E34" i="6"/>
  <c r="E35" i="6" s="1"/>
  <c r="C34" i="6"/>
  <c r="I39" i="6"/>
  <c r="I40" i="6" s="1"/>
  <c r="I26" i="6"/>
  <c r="I41" i="6" s="1"/>
  <c r="I47" i="6"/>
  <c r="E47" i="6"/>
  <c r="C38" i="6"/>
  <c r="C33" i="6"/>
  <c r="C32" i="6"/>
  <c r="C55" i="6" s="1"/>
  <c r="E39" i="5"/>
  <c r="E40" i="5" s="1"/>
  <c r="C26" i="5"/>
  <c r="I46" i="5"/>
  <c r="I44" i="5"/>
  <c r="I45" i="5" s="1"/>
  <c r="E44" i="5"/>
  <c r="E45" i="5" s="1"/>
  <c r="I24" i="5"/>
  <c r="I36" i="5" s="1"/>
  <c r="I34" i="5"/>
  <c r="I35" i="5" s="1"/>
  <c r="E34" i="5"/>
  <c r="E35" i="5" s="1"/>
  <c r="I39" i="5"/>
  <c r="I40" i="5" s="1"/>
  <c r="I26" i="5"/>
  <c r="I41" i="5" s="1"/>
  <c r="I47" i="5"/>
  <c r="I39" i="4"/>
  <c r="I40" i="4" s="1"/>
  <c r="I26" i="4"/>
  <c r="I41" i="4" s="1"/>
  <c r="E44" i="4"/>
  <c r="E45" i="4" s="1"/>
  <c r="C44" i="4"/>
  <c r="E46" i="4"/>
  <c r="C46" i="4"/>
  <c r="C24" i="4"/>
  <c r="E34" i="4"/>
  <c r="E35" i="4" s="1"/>
  <c r="I24" i="4"/>
  <c r="I36" i="4" s="1"/>
  <c r="I34" i="4"/>
  <c r="I35" i="4" s="1"/>
  <c r="E47" i="4"/>
  <c r="I47" i="4"/>
  <c r="C47" i="4"/>
  <c r="I46" i="4"/>
  <c r="I48" i="4" s="1"/>
  <c r="I54" i="4" s="1"/>
  <c r="I52" i="4" s="1"/>
  <c r="I44" i="4"/>
  <c r="I45" i="4" s="1"/>
  <c r="C39" i="4"/>
  <c r="C40" i="4" s="1"/>
  <c r="C26" i="4"/>
  <c r="E39" i="4"/>
  <c r="E40" i="4" s="1"/>
  <c r="C32" i="4"/>
  <c r="C55" i="4" s="1"/>
  <c r="I49" i="6" l="1"/>
  <c r="I42" i="6"/>
  <c r="E41" i="6"/>
  <c r="C41" i="6"/>
  <c r="C50" i="6" s="1"/>
  <c r="C35" i="6"/>
  <c r="C48" i="6"/>
  <c r="E49" i="6"/>
  <c r="E36" i="6"/>
  <c r="C36" i="6"/>
  <c r="E48" i="6"/>
  <c r="E54" i="6" s="1"/>
  <c r="I48" i="6"/>
  <c r="I54" i="6" s="1"/>
  <c r="C40" i="6"/>
  <c r="E36" i="5"/>
  <c r="I49" i="5"/>
  <c r="I42" i="5"/>
  <c r="E41" i="5"/>
  <c r="E48" i="5"/>
  <c r="E49" i="5"/>
  <c r="E42" i="5"/>
  <c r="I48" i="5"/>
  <c r="I54" i="5" s="1"/>
  <c r="E41" i="4"/>
  <c r="C41" i="4"/>
  <c r="E36" i="4"/>
  <c r="C45" i="4"/>
  <c r="C42" i="4"/>
  <c r="I53" i="4"/>
  <c r="C48" i="4"/>
  <c r="C54" i="4" s="1"/>
  <c r="I50" i="4"/>
  <c r="E49" i="4"/>
  <c r="E42" i="4"/>
  <c r="E48" i="4"/>
  <c r="E54" i="4" s="1"/>
  <c r="I49" i="4"/>
  <c r="I51" i="4" s="1"/>
  <c r="I57" i="4" s="1"/>
  <c r="I42" i="4"/>
  <c r="E54" i="5" l="1"/>
  <c r="E50" i="5"/>
  <c r="E51" i="5"/>
  <c r="E57" i="5" s="1"/>
  <c r="C54" i="6"/>
  <c r="E50" i="6"/>
  <c r="E51" i="6" s="1"/>
  <c r="E57" i="6" s="1"/>
  <c r="C49" i="6"/>
  <c r="C51" i="6" s="1"/>
  <c r="C57" i="6" s="1"/>
  <c r="C42" i="6"/>
  <c r="E52" i="6"/>
  <c r="E53" i="6"/>
  <c r="I53" i="6"/>
  <c r="I52" i="6"/>
  <c r="E42" i="6"/>
  <c r="I50" i="6"/>
  <c r="I51" i="6"/>
  <c r="I57" i="6" s="1"/>
  <c r="I53" i="5"/>
  <c r="I52" i="5"/>
  <c r="E52" i="5"/>
  <c r="E53" i="5"/>
  <c r="I50" i="5"/>
  <c r="I51" i="5" s="1"/>
  <c r="I57" i="5" s="1"/>
  <c r="E52" i="4"/>
  <c r="E53" i="4"/>
  <c r="C50" i="4"/>
  <c r="C57" i="4" s="1"/>
  <c r="C53" i="4"/>
  <c r="E50" i="4"/>
  <c r="E51" i="4" s="1"/>
  <c r="E57" i="4" s="1"/>
  <c r="C53" i="6" l="1"/>
  <c r="C52" i="6"/>
  <c r="I26" i="1" l="1"/>
  <c r="C43" i="1" l="1"/>
  <c r="C38" i="1"/>
  <c r="C37" i="1"/>
  <c r="M54" i="3"/>
  <c r="K54" i="3"/>
  <c r="I54" i="3"/>
  <c r="G54" i="3"/>
  <c r="E54" i="3"/>
  <c r="C54" i="3"/>
  <c r="M41" i="3"/>
  <c r="K41" i="3"/>
  <c r="I41" i="3"/>
  <c r="G41" i="3"/>
  <c r="E41" i="3"/>
  <c r="C41" i="3"/>
  <c r="M35" i="3"/>
  <c r="K35" i="3"/>
  <c r="I35" i="3"/>
  <c r="G35" i="3"/>
  <c r="E35" i="3"/>
  <c r="C35" i="3"/>
  <c r="M31" i="3"/>
  <c r="U25" i="3"/>
  <c r="O25" i="3"/>
  <c r="I25" i="3"/>
  <c r="C25" i="3"/>
  <c r="U23" i="3"/>
  <c r="O23" i="3"/>
  <c r="I23" i="3"/>
  <c r="C23" i="3"/>
  <c r="W21" i="3"/>
  <c r="K36" i="3" s="1"/>
  <c r="U21" i="3"/>
  <c r="Q21" i="3"/>
  <c r="O21" i="3"/>
  <c r="K21" i="3"/>
  <c r="I21" i="3"/>
  <c r="K31" i="3" s="1"/>
  <c r="E21" i="3"/>
  <c r="G36" i="3" s="1"/>
  <c r="C21" i="3"/>
  <c r="U20" i="3"/>
  <c r="O20" i="3"/>
  <c r="I20" i="3"/>
  <c r="C20" i="3"/>
  <c r="G30" i="3" s="1"/>
  <c r="G53" i="3" s="1"/>
  <c r="Y18" i="3"/>
  <c r="X18" i="3"/>
  <c r="V18" i="3"/>
  <c r="S18" i="3"/>
  <c r="R18" i="3"/>
  <c r="P18" i="3"/>
  <c r="M18" i="3"/>
  <c r="L18" i="3"/>
  <c r="J18" i="3"/>
  <c r="G18" i="3"/>
  <c r="F18" i="3"/>
  <c r="D18" i="3"/>
  <c r="Y17" i="3"/>
  <c r="X17" i="3"/>
  <c r="V17" i="3"/>
  <c r="S17" i="3"/>
  <c r="R17" i="3"/>
  <c r="P17" i="3"/>
  <c r="M17" i="3"/>
  <c r="L17" i="3"/>
  <c r="J17" i="3"/>
  <c r="G17" i="3"/>
  <c r="F17" i="3"/>
  <c r="D17" i="3"/>
  <c r="Y16" i="3"/>
  <c r="X16" i="3"/>
  <c r="V16" i="3"/>
  <c r="S16" i="3"/>
  <c r="R16" i="3"/>
  <c r="P16" i="3"/>
  <c r="M16" i="3"/>
  <c r="L16" i="3"/>
  <c r="J16" i="3"/>
  <c r="G16" i="3"/>
  <c r="F16" i="3"/>
  <c r="D16" i="3"/>
  <c r="Y15" i="3"/>
  <c r="X15" i="3"/>
  <c r="V15" i="3"/>
  <c r="S15" i="3"/>
  <c r="R15" i="3"/>
  <c r="P15" i="3"/>
  <c r="M15" i="3"/>
  <c r="L15" i="3"/>
  <c r="J15" i="3"/>
  <c r="G15" i="3"/>
  <c r="F15" i="3"/>
  <c r="D15" i="3"/>
  <c r="Y14" i="3"/>
  <c r="X14" i="3"/>
  <c r="V14" i="3"/>
  <c r="S14" i="3"/>
  <c r="R14" i="3"/>
  <c r="P14" i="3"/>
  <c r="M14" i="3"/>
  <c r="L14" i="3"/>
  <c r="J14" i="3"/>
  <c r="G14" i="3"/>
  <c r="F14" i="3"/>
  <c r="D14" i="3"/>
  <c r="Y13" i="3"/>
  <c r="X13" i="3"/>
  <c r="V13" i="3"/>
  <c r="S13" i="3"/>
  <c r="R13" i="3"/>
  <c r="P13" i="3"/>
  <c r="M13" i="3"/>
  <c r="L13" i="3"/>
  <c r="J13" i="3"/>
  <c r="G13" i="3"/>
  <c r="F13" i="3"/>
  <c r="D13" i="3"/>
  <c r="Y12" i="3"/>
  <c r="X12" i="3"/>
  <c r="V12" i="3"/>
  <c r="S12" i="3"/>
  <c r="R12" i="3"/>
  <c r="P12" i="3"/>
  <c r="M12" i="3"/>
  <c r="L12" i="3"/>
  <c r="J12" i="3"/>
  <c r="G12" i="3"/>
  <c r="F12" i="3"/>
  <c r="D12" i="3"/>
  <c r="Y11" i="3"/>
  <c r="X11" i="3"/>
  <c r="V11" i="3"/>
  <c r="S11" i="3"/>
  <c r="R11" i="3"/>
  <c r="P11" i="3"/>
  <c r="M11" i="3"/>
  <c r="L11" i="3"/>
  <c r="J11" i="3"/>
  <c r="G11" i="3"/>
  <c r="F11" i="3"/>
  <c r="D11" i="3"/>
  <c r="Y10" i="3"/>
  <c r="X10" i="3"/>
  <c r="V10" i="3"/>
  <c r="S10" i="3"/>
  <c r="R10" i="3"/>
  <c r="P10" i="3"/>
  <c r="M10" i="3"/>
  <c r="L10" i="3"/>
  <c r="J10" i="3"/>
  <c r="G10" i="3"/>
  <c r="F10" i="3"/>
  <c r="D10" i="3"/>
  <c r="Y9" i="3"/>
  <c r="X9" i="3"/>
  <c r="V9" i="3"/>
  <c r="S9" i="3"/>
  <c r="R9" i="3"/>
  <c r="P9" i="3"/>
  <c r="M9" i="3"/>
  <c r="L9" i="3"/>
  <c r="J9" i="3"/>
  <c r="G9" i="3"/>
  <c r="G21" i="3" s="1"/>
  <c r="F9" i="3"/>
  <c r="D9" i="3"/>
  <c r="G8" i="3"/>
  <c r="F8" i="3"/>
  <c r="D8" i="3"/>
  <c r="Y7" i="3"/>
  <c r="X7" i="3"/>
  <c r="V7" i="3"/>
  <c r="S7" i="3"/>
  <c r="R7" i="3"/>
  <c r="P7" i="3"/>
  <c r="M7" i="3"/>
  <c r="L7" i="3"/>
  <c r="J7" i="3"/>
  <c r="G7" i="3"/>
  <c r="F7" i="3"/>
  <c r="D7" i="3"/>
  <c r="Y6" i="3"/>
  <c r="X6" i="3"/>
  <c r="V6" i="3"/>
  <c r="S6" i="3"/>
  <c r="R6" i="3"/>
  <c r="P6" i="3"/>
  <c r="M6" i="3"/>
  <c r="L6" i="3"/>
  <c r="J6" i="3"/>
  <c r="G6" i="3"/>
  <c r="F6" i="3"/>
  <c r="D6" i="3"/>
  <c r="Y5" i="3"/>
  <c r="X5" i="3"/>
  <c r="V5" i="3"/>
  <c r="S5" i="3"/>
  <c r="R5" i="3"/>
  <c r="P5" i="3"/>
  <c r="M5" i="3"/>
  <c r="L5" i="3"/>
  <c r="J5" i="3"/>
  <c r="G5" i="3"/>
  <c r="F5" i="3"/>
  <c r="D5" i="3"/>
  <c r="Y4" i="3"/>
  <c r="X4" i="3"/>
  <c r="V4" i="3"/>
  <c r="S4" i="3"/>
  <c r="R4" i="3"/>
  <c r="P4" i="3"/>
  <c r="M4" i="3"/>
  <c r="L4" i="3"/>
  <c r="J4" i="3"/>
  <c r="G4" i="3"/>
  <c r="F4" i="3"/>
  <c r="D4" i="3"/>
  <c r="Y3" i="3"/>
  <c r="Y21" i="3" s="1"/>
  <c r="X3" i="3"/>
  <c r="V3" i="3"/>
  <c r="V21" i="3" s="1"/>
  <c r="U22" i="3" s="1"/>
  <c r="S3" i="3"/>
  <c r="R3" i="3"/>
  <c r="R21" i="3" s="1"/>
  <c r="P3" i="3"/>
  <c r="M3" i="3"/>
  <c r="L3" i="3"/>
  <c r="J3" i="3"/>
  <c r="G3" i="3"/>
  <c r="F3" i="3"/>
  <c r="D3" i="3"/>
  <c r="M56" i="2"/>
  <c r="K56" i="2"/>
  <c r="I56" i="2"/>
  <c r="G56" i="2"/>
  <c r="E56" i="2"/>
  <c r="C56" i="2"/>
  <c r="M43" i="2"/>
  <c r="K43" i="2"/>
  <c r="I43" i="2"/>
  <c r="G43" i="2"/>
  <c r="E43" i="2"/>
  <c r="C43" i="2"/>
  <c r="M37" i="2"/>
  <c r="K37" i="2"/>
  <c r="I37" i="2"/>
  <c r="G37" i="2"/>
  <c r="E37" i="2"/>
  <c r="C37" i="2"/>
  <c r="M33" i="2"/>
  <c r="U27" i="2"/>
  <c r="O27" i="2"/>
  <c r="I27" i="2"/>
  <c r="C27" i="2"/>
  <c r="U25" i="2"/>
  <c r="O25" i="2"/>
  <c r="I25" i="2"/>
  <c r="C25" i="2"/>
  <c r="W23" i="2"/>
  <c r="V23" i="2"/>
  <c r="U23" i="2"/>
  <c r="Q23" i="2"/>
  <c r="O23" i="2"/>
  <c r="K23" i="2"/>
  <c r="I38" i="2" s="1"/>
  <c r="I23" i="2"/>
  <c r="K33" i="2" s="1"/>
  <c r="E23" i="2"/>
  <c r="G38" i="2" s="1"/>
  <c r="C23" i="2"/>
  <c r="E33" i="2" s="1"/>
  <c r="U22" i="2"/>
  <c r="O22" i="2"/>
  <c r="I22" i="2"/>
  <c r="C22" i="2"/>
  <c r="Y20" i="2"/>
  <c r="X20" i="2"/>
  <c r="V20" i="2"/>
  <c r="S20" i="2"/>
  <c r="R20" i="2"/>
  <c r="P20" i="2"/>
  <c r="M20" i="2"/>
  <c r="L20" i="2"/>
  <c r="J20" i="2"/>
  <c r="G20" i="2"/>
  <c r="F20" i="2"/>
  <c r="D20" i="2"/>
  <c r="Y19" i="2"/>
  <c r="X19" i="2"/>
  <c r="V19" i="2"/>
  <c r="S19" i="2"/>
  <c r="R19" i="2"/>
  <c r="P19" i="2"/>
  <c r="M19" i="2"/>
  <c r="L19" i="2"/>
  <c r="J19" i="2"/>
  <c r="G19" i="2"/>
  <c r="F19" i="2"/>
  <c r="D19" i="2"/>
  <c r="Y18" i="2"/>
  <c r="X18" i="2"/>
  <c r="V18" i="2"/>
  <c r="S18" i="2"/>
  <c r="R18" i="2"/>
  <c r="P18" i="2"/>
  <c r="M18" i="2"/>
  <c r="L18" i="2"/>
  <c r="J18" i="2"/>
  <c r="G18" i="2"/>
  <c r="F18" i="2"/>
  <c r="D18" i="2"/>
  <c r="Y17" i="2"/>
  <c r="X17" i="2"/>
  <c r="V17" i="2"/>
  <c r="S17" i="2"/>
  <c r="R17" i="2"/>
  <c r="P17" i="2"/>
  <c r="M17" i="2"/>
  <c r="L17" i="2"/>
  <c r="J17" i="2"/>
  <c r="G17" i="2"/>
  <c r="F17" i="2"/>
  <c r="D17" i="2"/>
  <c r="Y16" i="2"/>
  <c r="X16" i="2"/>
  <c r="V16" i="2"/>
  <c r="S16" i="2"/>
  <c r="R16" i="2"/>
  <c r="P16" i="2"/>
  <c r="M16" i="2"/>
  <c r="L16" i="2"/>
  <c r="J16" i="2"/>
  <c r="G16" i="2"/>
  <c r="F16" i="2"/>
  <c r="D16" i="2"/>
  <c r="Y15" i="2"/>
  <c r="X15" i="2"/>
  <c r="V15" i="2"/>
  <c r="S15" i="2"/>
  <c r="R15" i="2"/>
  <c r="P15" i="2"/>
  <c r="M15" i="2"/>
  <c r="L15" i="2"/>
  <c r="J15" i="2"/>
  <c r="G15" i="2"/>
  <c r="F15" i="2"/>
  <c r="D15" i="2"/>
  <c r="Y14" i="2"/>
  <c r="X14" i="2"/>
  <c r="V14" i="2"/>
  <c r="S14" i="2"/>
  <c r="R14" i="2"/>
  <c r="P14" i="2"/>
  <c r="M14" i="2"/>
  <c r="L14" i="2"/>
  <c r="J14" i="2"/>
  <c r="G14" i="2"/>
  <c r="F14" i="2"/>
  <c r="D14" i="2"/>
  <c r="Y13" i="2"/>
  <c r="X13" i="2"/>
  <c r="V13" i="2"/>
  <c r="S13" i="2"/>
  <c r="R13" i="2"/>
  <c r="P13" i="2"/>
  <c r="M13" i="2"/>
  <c r="L13" i="2"/>
  <c r="J13" i="2"/>
  <c r="G13" i="2"/>
  <c r="F13" i="2"/>
  <c r="D13" i="2"/>
  <c r="Y12" i="2"/>
  <c r="X12" i="2"/>
  <c r="V12" i="2"/>
  <c r="S12" i="2"/>
  <c r="R12" i="2"/>
  <c r="P12" i="2"/>
  <c r="M12" i="2"/>
  <c r="L12" i="2"/>
  <c r="J12" i="2"/>
  <c r="G12" i="2"/>
  <c r="F12" i="2"/>
  <c r="D12" i="2"/>
  <c r="Y11" i="2"/>
  <c r="X11" i="2"/>
  <c r="V11" i="2"/>
  <c r="S11" i="2"/>
  <c r="R11" i="2"/>
  <c r="P11" i="2"/>
  <c r="M11" i="2"/>
  <c r="L11" i="2"/>
  <c r="J11" i="2"/>
  <c r="G11" i="2"/>
  <c r="F11" i="2"/>
  <c r="D11" i="2"/>
  <c r="Y10" i="2"/>
  <c r="X10" i="2"/>
  <c r="V10" i="2"/>
  <c r="S10" i="2"/>
  <c r="R10" i="2"/>
  <c r="P10" i="2"/>
  <c r="M10" i="2"/>
  <c r="L10" i="2"/>
  <c r="J10" i="2"/>
  <c r="G10" i="2"/>
  <c r="F10" i="2"/>
  <c r="D10" i="2"/>
  <c r="Y9" i="2"/>
  <c r="X9" i="2"/>
  <c r="V9" i="2"/>
  <c r="S9" i="2"/>
  <c r="R9" i="2"/>
  <c r="P9" i="2"/>
  <c r="M9" i="2"/>
  <c r="L9" i="2"/>
  <c r="J9" i="2"/>
  <c r="G9" i="2"/>
  <c r="F9" i="2"/>
  <c r="D9" i="2"/>
  <c r="Y8" i="2"/>
  <c r="X8" i="2"/>
  <c r="V8" i="2"/>
  <c r="S8" i="2"/>
  <c r="R8" i="2"/>
  <c r="P8" i="2"/>
  <c r="M8" i="2"/>
  <c r="L8" i="2"/>
  <c r="J8" i="2"/>
  <c r="G8" i="2"/>
  <c r="F8" i="2"/>
  <c r="D8" i="2"/>
  <c r="Y7" i="2"/>
  <c r="X7" i="2"/>
  <c r="V7" i="2"/>
  <c r="S7" i="2"/>
  <c r="R7" i="2"/>
  <c r="P7" i="2"/>
  <c r="M7" i="2"/>
  <c r="L7" i="2"/>
  <c r="J7" i="2"/>
  <c r="G7" i="2"/>
  <c r="F7" i="2"/>
  <c r="D7" i="2"/>
  <c r="Y6" i="2"/>
  <c r="X6" i="2"/>
  <c r="V6" i="2"/>
  <c r="S6" i="2"/>
  <c r="R6" i="2"/>
  <c r="P6" i="2"/>
  <c r="M6" i="2"/>
  <c r="L6" i="2"/>
  <c r="J6" i="2"/>
  <c r="G6" i="2"/>
  <c r="F6" i="2"/>
  <c r="D6" i="2"/>
  <c r="Y5" i="2"/>
  <c r="X5" i="2"/>
  <c r="V5" i="2"/>
  <c r="S5" i="2"/>
  <c r="R5" i="2"/>
  <c r="P5" i="2"/>
  <c r="M5" i="2"/>
  <c r="L5" i="2"/>
  <c r="J5" i="2"/>
  <c r="G5" i="2"/>
  <c r="F5" i="2"/>
  <c r="D5" i="2"/>
  <c r="Y4" i="2"/>
  <c r="X4" i="2"/>
  <c r="V4" i="2"/>
  <c r="S4" i="2"/>
  <c r="R4" i="2"/>
  <c r="P4" i="2"/>
  <c r="M4" i="2"/>
  <c r="L4" i="2"/>
  <c r="J4" i="2"/>
  <c r="G4" i="2"/>
  <c r="F4" i="2"/>
  <c r="D4" i="2"/>
  <c r="Y3" i="2"/>
  <c r="Y23" i="2" s="1"/>
  <c r="X3" i="2"/>
  <c r="X23" i="2" s="1"/>
  <c r="V3" i="2"/>
  <c r="S3" i="2"/>
  <c r="S23" i="2" s="1"/>
  <c r="R3" i="2"/>
  <c r="R23" i="2" s="1"/>
  <c r="P3" i="2"/>
  <c r="P23" i="2" s="1"/>
  <c r="M3" i="2"/>
  <c r="M23" i="2" s="1"/>
  <c r="L3" i="2"/>
  <c r="L23" i="2" s="1"/>
  <c r="J3" i="2"/>
  <c r="J23" i="2" s="1"/>
  <c r="G3" i="2"/>
  <c r="G23" i="2" s="1"/>
  <c r="F3" i="2"/>
  <c r="F23" i="2" s="1"/>
  <c r="D3" i="2"/>
  <c r="D23" i="2" s="1"/>
  <c r="M56" i="1"/>
  <c r="K56" i="1"/>
  <c r="I56" i="1"/>
  <c r="G56" i="1"/>
  <c r="E56" i="1"/>
  <c r="C56" i="1"/>
  <c r="M43" i="1"/>
  <c r="K43" i="1"/>
  <c r="I43" i="1"/>
  <c r="G43" i="1"/>
  <c r="E43" i="1"/>
  <c r="M37" i="1"/>
  <c r="K37" i="1"/>
  <c r="I37" i="1"/>
  <c r="G37" i="1"/>
  <c r="E37" i="1"/>
  <c r="M33" i="1"/>
  <c r="U27" i="1"/>
  <c r="O27" i="1"/>
  <c r="I27" i="1"/>
  <c r="C27" i="1"/>
  <c r="U25" i="1"/>
  <c r="O25" i="1"/>
  <c r="I25" i="1"/>
  <c r="C25" i="1"/>
  <c r="W23" i="1"/>
  <c r="U23" i="1"/>
  <c r="Q23" i="1"/>
  <c r="O23" i="1"/>
  <c r="K23" i="1"/>
  <c r="I38" i="1" s="1"/>
  <c r="I23" i="1"/>
  <c r="K33" i="1" s="1"/>
  <c r="E23" i="1"/>
  <c r="G38" i="1" s="1"/>
  <c r="C23" i="1"/>
  <c r="E33" i="1" s="1"/>
  <c r="U22" i="1"/>
  <c r="O22" i="1"/>
  <c r="I22" i="1"/>
  <c r="M32" i="1" s="1"/>
  <c r="M55" i="1" s="1"/>
  <c r="C22" i="1"/>
  <c r="G32" i="1" s="1"/>
  <c r="G55" i="1" s="1"/>
  <c r="Y20" i="1"/>
  <c r="X20" i="1"/>
  <c r="V20" i="1"/>
  <c r="S20" i="1"/>
  <c r="R20" i="1"/>
  <c r="P20" i="1"/>
  <c r="M20" i="1"/>
  <c r="L20" i="1"/>
  <c r="J20" i="1"/>
  <c r="G20" i="1"/>
  <c r="F20" i="1"/>
  <c r="D20" i="1"/>
  <c r="Y19" i="1"/>
  <c r="X19" i="1"/>
  <c r="V19" i="1"/>
  <c r="S19" i="1"/>
  <c r="R19" i="1"/>
  <c r="P19" i="1"/>
  <c r="M19" i="1"/>
  <c r="L19" i="1"/>
  <c r="J19" i="1"/>
  <c r="G19" i="1"/>
  <c r="F19" i="1"/>
  <c r="D19" i="1"/>
  <c r="Y18" i="1"/>
  <c r="X18" i="1"/>
  <c r="V18" i="1"/>
  <c r="S18" i="1"/>
  <c r="R18" i="1"/>
  <c r="P18" i="1"/>
  <c r="M18" i="1"/>
  <c r="L18" i="1"/>
  <c r="J18" i="1"/>
  <c r="G18" i="1"/>
  <c r="F18" i="1"/>
  <c r="D18" i="1"/>
  <c r="Y17" i="1"/>
  <c r="X17" i="1"/>
  <c r="V17" i="1"/>
  <c r="S17" i="1"/>
  <c r="R17" i="1"/>
  <c r="P17" i="1"/>
  <c r="M17" i="1"/>
  <c r="L17" i="1"/>
  <c r="J17" i="1"/>
  <c r="G17" i="1"/>
  <c r="F17" i="1"/>
  <c r="D17" i="1"/>
  <c r="Y16" i="1"/>
  <c r="X16" i="1"/>
  <c r="V16" i="1"/>
  <c r="S16" i="1"/>
  <c r="R16" i="1"/>
  <c r="P16" i="1"/>
  <c r="M16" i="1"/>
  <c r="L16" i="1"/>
  <c r="J16" i="1"/>
  <c r="G16" i="1"/>
  <c r="F16" i="1"/>
  <c r="D16" i="1"/>
  <c r="Y15" i="1"/>
  <c r="X15" i="1"/>
  <c r="V15" i="1"/>
  <c r="S15" i="1"/>
  <c r="R15" i="1"/>
  <c r="P15" i="1"/>
  <c r="M15" i="1"/>
  <c r="L15" i="1"/>
  <c r="J15" i="1"/>
  <c r="G15" i="1"/>
  <c r="F15" i="1"/>
  <c r="D15" i="1"/>
  <c r="Y14" i="1"/>
  <c r="X14" i="1"/>
  <c r="V14" i="1"/>
  <c r="S14" i="1"/>
  <c r="R14" i="1"/>
  <c r="P14" i="1"/>
  <c r="M14" i="1"/>
  <c r="L14" i="1"/>
  <c r="J14" i="1"/>
  <c r="G14" i="1"/>
  <c r="F14" i="1"/>
  <c r="D14" i="1"/>
  <c r="Y13" i="1"/>
  <c r="X13" i="1"/>
  <c r="V13" i="1"/>
  <c r="S13" i="1"/>
  <c r="R13" i="1"/>
  <c r="P13" i="1"/>
  <c r="M13" i="1"/>
  <c r="L13" i="1"/>
  <c r="J13" i="1"/>
  <c r="G13" i="1"/>
  <c r="F13" i="1"/>
  <c r="D13" i="1"/>
  <c r="Y12" i="1"/>
  <c r="X12" i="1"/>
  <c r="V12" i="1"/>
  <c r="S12" i="1"/>
  <c r="R12" i="1"/>
  <c r="P12" i="1"/>
  <c r="M12" i="1"/>
  <c r="L12" i="1"/>
  <c r="J12" i="1"/>
  <c r="G12" i="1"/>
  <c r="F12" i="1"/>
  <c r="D12" i="1"/>
  <c r="Y11" i="1"/>
  <c r="X11" i="1"/>
  <c r="V11" i="1"/>
  <c r="S11" i="1"/>
  <c r="R11" i="1"/>
  <c r="P11" i="1"/>
  <c r="M11" i="1"/>
  <c r="L11" i="1"/>
  <c r="J11" i="1"/>
  <c r="G11" i="1"/>
  <c r="F11" i="1"/>
  <c r="D11" i="1"/>
  <c r="Y10" i="1"/>
  <c r="X10" i="1"/>
  <c r="V10" i="1"/>
  <c r="S10" i="1"/>
  <c r="R10" i="1"/>
  <c r="P10" i="1"/>
  <c r="M10" i="1"/>
  <c r="L10" i="1"/>
  <c r="J10" i="1"/>
  <c r="G10" i="1"/>
  <c r="F10" i="1"/>
  <c r="D10" i="1"/>
  <c r="Y9" i="1"/>
  <c r="X9" i="1"/>
  <c r="V9" i="1"/>
  <c r="S9" i="1"/>
  <c r="R9" i="1"/>
  <c r="P9" i="1"/>
  <c r="M9" i="1"/>
  <c r="L9" i="1"/>
  <c r="J9" i="1"/>
  <c r="G9" i="1"/>
  <c r="F9" i="1"/>
  <c r="D9" i="1"/>
  <c r="Y8" i="1"/>
  <c r="X8" i="1"/>
  <c r="V8" i="1"/>
  <c r="S8" i="1"/>
  <c r="R8" i="1"/>
  <c r="P8" i="1"/>
  <c r="M8" i="1"/>
  <c r="L8" i="1"/>
  <c r="J8" i="1"/>
  <c r="G8" i="1"/>
  <c r="F8" i="1"/>
  <c r="D8" i="1"/>
  <c r="Y7" i="1"/>
  <c r="X7" i="1"/>
  <c r="V7" i="1"/>
  <c r="S7" i="1"/>
  <c r="R7" i="1"/>
  <c r="P7" i="1"/>
  <c r="M7" i="1"/>
  <c r="L7" i="1"/>
  <c r="J7" i="1"/>
  <c r="G7" i="1"/>
  <c r="F7" i="1"/>
  <c r="D7" i="1"/>
  <c r="Y6" i="1"/>
  <c r="X6" i="1"/>
  <c r="V6" i="1"/>
  <c r="S6" i="1"/>
  <c r="R6" i="1"/>
  <c r="P6" i="1"/>
  <c r="M6" i="1"/>
  <c r="L6" i="1"/>
  <c r="J6" i="1"/>
  <c r="G6" i="1"/>
  <c r="F6" i="1"/>
  <c r="D6" i="1"/>
  <c r="Y5" i="1"/>
  <c r="X5" i="1"/>
  <c r="V5" i="1"/>
  <c r="S5" i="1"/>
  <c r="R5" i="1"/>
  <c r="P5" i="1"/>
  <c r="M5" i="1"/>
  <c r="L5" i="1"/>
  <c r="J5" i="1"/>
  <c r="G5" i="1"/>
  <c r="F5" i="1"/>
  <c r="D5" i="1"/>
  <c r="Y4" i="1"/>
  <c r="X4" i="1"/>
  <c r="V4" i="1"/>
  <c r="S4" i="1"/>
  <c r="R4" i="1"/>
  <c r="P4" i="1"/>
  <c r="M4" i="1"/>
  <c r="L4" i="1"/>
  <c r="J4" i="1"/>
  <c r="G4" i="1"/>
  <c r="F4" i="1"/>
  <c r="D4" i="1"/>
  <c r="Y3" i="1"/>
  <c r="Y23" i="1" s="1"/>
  <c r="X3" i="1"/>
  <c r="X23" i="1" s="1"/>
  <c r="U26" i="1" s="1"/>
  <c r="V3" i="1"/>
  <c r="V23" i="1" s="1"/>
  <c r="S3" i="1"/>
  <c r="S23" i="1" s="1"/>
  <c r="R3" i="1"/>
  <c r="R23" i="1" s="1"/>
  <c r="P3" i="1"/>
  <c r="P23" i="1" s="1"/>
  <c r="O24" i="1" s="1"/>
  <c r="M3" i="1"/>
  <c r="M23" i="1" s="1"/>
  <c r="L3" i="1"/>
  <c r="L23" i="1" s="1"/>
  <c r="J3" i="1"/>
  <c r="J23" i="1" s="1"/>
  <c r="G3" i="1"/>
  <c r="G23" i="1" s="1"/>
  <c r="F3" i="1"/>
  <c r="F23" i="1" s="1"/>
  <c r="C39" i="1" s="1"/>
  <c r="D3" i="1"/>
  <c r="D23" i="1" s="1"/>
  <c r="D21" i="3" l="1"/>
  <c r="G46" i="2"/>
  <c r="C34" i="1"/>
  <c r="C47" i="1"/>
  <c r="G46" i="1"/>
  <c r="C44" i="1"/>
  <c r="C46" i="1"/>
  <c r="G32" i="2"/>
  <c r="G55" i="2" s="1"/>
  <c r="C38" i="2"/>
  <c r="P21" i="3"/>
  <c r="O22" i="3" s="1"/>
  <c r="M34" i="3" s="1"/>
  <c r="X21" i="3"/>
  <c r="U24" i="3" s="1"/>
  <c r="C32" i="1"/>
  <c r="C55" i="1" s="1"/>
  <c r="U24" i="1"/>
  <c r="C36" i="3"/>
  <c r="U24" i="2"/>
  <c r="F21" i="3"/>
  <c r="E37" i="3" s="1"/>
  <c r="M36" i="3"/>
  <c r="M38" i="1"/>
  <c r="I32" i="1"/>
  <c r="I55" i="1" s="1"/>
  <c r="U26" i="2"/>
  <c r="M38" i="2"/>
  <c r="K38" i="2"/>
  <c r="L21" i="3"/>
  <c r="K37" i="3" s="1"/>
  <c r="E31" i="3"/>
  <c r="I36" i="3"/>
  <c r="C33" i="1"/>
  <c r="S21" i="3"/>
  <c r="M42" i="3" s="1"/>
  <c r="I30" i="3"/>
  <c r="I53" i="3" s="1"/>
  <c r="J21" i="3"/>
  <c r="C32" i="3" s="1"/>
  <c r="M21" i="3"/>
  <c r="I44" i="3" s="1"/>
  <c r="K30" i="3"/>
  <c r="K53" i="3" s="1"/>
  <c r="M37" i="3"/>
  <c r="O24" i="3"/>
  <c r="I37" i="3"/>
  <c r="I24" i="3"/>
  <c r="G32" i="3"/>
  <c r="C22" i="3"/>
  <c r="E32" i="3"/>
  <c r="K32" i="3"/>
  <c r="I22" i="3"/>
  <c r="C24" i="3"/>
  <c r="K42" i="3"/>
  <c r="K43" i="3" s="1"/>
  <c r="K44" i="3"/>
  <c r="M45" i="3"/>
  <c r="G45" i="3"/>
  <c r="K45" i="3"/>
  <c r="M32" i="3"/>
  <c r="C30" i="3"/>
  <c r="C53" i="3" s="1"/>
  <c r="E30" i="3"/>
  <c r="E53" i="3" s="1"/>
  <c r="M30" i="3"/>
  <c r="M53" i="3" s="1"/>
  <c r="I31" i="3"/>
  <c r="E36" i="3"/>
  <c r="E44" i="3"/>
  <c r="G31" i="3"/>
  <c r="C44" i="3"/>
  <c r="C31" i="3"/>
  <c r="G42" i="3"/>
  <c r="G43" i="3" s="1"/>
  <c r="G44" i="3"/>
  <c r="I32" i="2"/>
  <c r="I55" i="2" s="1"/>
  <c r="K32" i="2"/>
  <c r="K55" i="2" s="1"/>
  <c r="C24" i="2"/>
  <c r="G34" i="2"/>
  <c r="E34" i="2"/>
  <c r="C34" i="2"/>
  <c r="E39" i="2"/>
  <c r="G39" i="2"/>
  <c r="C39" i="2"/>
  <c r="C26" i="2"/>
  <c r="I46" i="2"/>
  <c r="I44" i="2"/>
  <c r="C47" i="2"/>
  <c r="K46" i="2"/>
  <c r="K44" i="2"/>
  <c r="K45" i="2" s="1"/>
  <c r="E47" i="2"/>
  <c r="I47" i="2"/>
  <c r="M46" i="2"/>
  <c r="M44" i="2"/>
  <c r="K39" i="2"/>
  <c r="I39" i="2"/>
  <c r="I40" i="2" s="1"/>
  <c r="I26" i="2"/>
  <c r="O24" i="2"/>
  <c r="M34" i="2"/>
  <c r="I34" i="2"/>
  <c r="K34" i="2"/>
  <c r="K35" i="2" s="1"/>
  <c r="I24" i="2"/>
  <c r="M39" i="2"/>
  <c r="O26" i="2"/>
  <c r="M47" i="2"/>
  <c r="K47" i="2"/>
  <c r="G47" i="2"/>
  <c r="G48" i="2" s="1"/>
  <c r="C32" i="2"/>
  <c r="C55" i="2" s="1"/>
  <c r="E32" i="2"/>
  <c r="E55" i="2" s="1"/>
  <c r="M32" i="2"/>
  <c r="M55" i="2" s="1"/>
  <c r="I33" i="2"/>
  <c r="E38" i="2"/>
  <c r="E44" i="2"/>
  <c r="E45" i="2" s="1"/>
  <c r="E46" i="2"/>
  <c r="G33" i="2"/>
  <c r="C44" i="2"/>
  <c r="C46" i="2"/>
  <c r="C33" i="2"/>
  <c r="G44" i="2"/>
  <c r="K32" i="1"/>
  <c r="K55" i="1" s="1"/>
  <c r="G34" i="1"/>
  <c r="C24" i="1"/>
  <c r="E34" i="1"/>
  <c r="I46" i="1"/>
  <c r="I44" i="1"/>
  <c r="K46" i="1"/>
  <c r="K44" i="1"/>
  <c r="E47" i="1"/>
  <c r="I47" i="1"/>
  <c r="M46" i="1"/>
  <c r="M44" i="1"/>
  <c r="M45" i="1" s="1"/>
  <c r="E39" i="1"/>
  <c r="K39" i="1"/>
  <c r="I39" i="1"/>
  <c r="I34" i="1"/>
  <c r="K34" i="1"/>
  <c r="I24" i="1"/>
  <c r="M39" i="1"/>
  <c r="M40" i="1" s="1"/>
  <c r="O26" i="1"/>
  <c r="M41" i="1" s="1"/>
  <c r="M47" i="1"/>
  <c r="K47" i="1"/>
  <c r="G47" i="1"/>
  <c r="G48" i="1" s="1"/>
  <c r="M36" i="1"/>
  <c r="C26" i="1"/>
  <c r="K38" i="1"/>
  <c r="E32" i="1"/>
  <c r="E55" i="1" s="1"/>
  <c r="I33" i="1"/>
  <c r="M34" i="1"/>
  <c r="M35" i="1" s="1"/>
  <c r="E38" i="1"/>
  <c r="E44" i="1"/>
  <c r="E45" i="1" s="1"/>
  <c r="E46" i="1"/>
  <c r="E48" i="1" s="1"/>
  <c r="G33" i="1"/>
  <c r="G39" i="1"/>
  <c r="G40" i="1" s="1"/>
  <c r="G44" i="1"/>
  <c r="C45" i="3" l="1"/>
  <c r="I32" i="3"/>
  <c r="M33" i="3"/>
  <c r="M40" i="2"/>
  <c r="C45" i="2"/>
  <c r="C41" i="1"/>
  <c r="K35" i="1"/>
  <c r="C48" i="1"/>
  <c r="G45" i="1"/>
  <c r="C40" i="1"/>
  <c r="C35" i="1"/>
  <c r="M41" i="2"/>
  <c r="G37" i="3"/>
  <c r="G38" i="3" s="1"/>
  <c r="I38" i="3"/>
  <c r="G45" i="2"/>
  <c r="K40" i="2"/>
  <c r="K49" i="2" s="1"/>
  <c r="C37" i="3"/>
  <c r="C38" i="3" s="1"/>
  <c r="C45" i="1"/>
  <c r="I40" i="1"/>
  <c r="K48" i="1"/>
  <c r="C36" i="1"/>
  <c r="M36" i="2"/>
  <c r="G40" i="2"/>
  <c r="G46" i="3"/>
  <c r="C42" i="3"/>
  <c r="C43" i="3" s="1"/>
  <c r="M44" i="3"/>
  <c r="M46" i="3" s="1"/>
  <c r="M52" i="3" s="1"/>
  <c r="M39" i="3"/>
  <c r="I42" i="3"/>
  <c r="I43" i="3" s="1"/>
  <c r="I47" i="3" s="1"/>
  <c r="E45" i="3"/>
  <c r="E46" i="3" s="1"/>
  <c r="I45" i="3"/>
  <c r="E42" i="3"/>
  <c r="E43" i="3" s="1"/>
  <c r="K33" i="3"/>
  <c r="K38" i="3"/>
  <c r="K47" i="3" s="1"/>
  <c r="C46" i="3"/>
  <c r="K46" i="3"/>
  <c r="I46" i="3"/>
  <c r="E38" i="3"/>
  <c r="G33" i="3"/>
  <c r="I33" i="3"/>
  <c r="E39" i="3"/>
  <c r="G39" i="3"/>
  <c r="C39" i="3"/>
  <c r="I34" i="3"/>
  <c r="K34" i="3"/>
  <c r="M43" i="3"/>
  <c r="C33" i="3"/>
  <c r="C34" i="3"/>
  <c r="G34" i="3"/>
  <c r="G52" i="3" s="1"/>
  <c r="E34" i="3"/>
  <c r="E33" i="3"/>
  <c r="K39" i="3"/>
  <c r="I39" i="3"/>
  <c r="M38" i="3"/>
  <c r="K41" i="2"/>
  <c r="K42" i="2" s="1"/>
  <c r="I41" i="2"/>
  <c r="C35" i="2"/>
  <c r="E48" i="2"/>
  <c r="I35" i="2"/>
  <c r="I42" i="2"/>
  <c r="M45" i="2"/>
  <c r="I45" i="2"/>
  <c r="E35" i="2"/>
  <c r="C40" i="2"/>
  <c r="M42" i="2"/>
  <c r="M35" i="2"/>
  <c r="M48" i="2"/>
  <c r="I48" i="2"/>
  <c r="E40" i="2"/>
  <c r="G35" i="2"/>
  <c r="G49" i="2" s="1"/>
  <c r="C48" i="2"/>
  <c r="I36" i="2"/>
  <c r="K36" i="2"/>
  <c r="K48" i="2"/>
  <c r="E41" i="2"/>
  <c r="C41" i="2"/>
  <c r="G41" i="2"/>
  <c r="G36" i="2"/>
  <c r="G54" i="2" s="1"/>
  <c r="C36" i="2"/>
  <c r="E36" i="2"/>
  <c r="M49" i="1"/>
  <c r="M42" i="1"/>
  <c r="I36" i="1"/>
  <c r="K36" i="1"/>
  <c r="E35" i="1"/>
  <c r="E41" i="1"/>
  <c r="G41" i="1"/>
  <c r="K41" i="1"/>
  <c r="I41" i="1"/>
  <c r="K40" i="1"/>
  <c r="I45" i="1"/>
  <c r="G36" i="1"/>
  <c r="G54" i="1" s="1"/>
  <c r="E36" i="1"/>
  <c r="E54" i="1" s="1"/>
  <c r="E40" i="1"/>
  <c r="I35" i="1"/>
  <c r="M48" i="1"/>
  <c r="M54" i="1" s="1"/>
  <c r="K45" i="1"/>
  <c r="I48" i="1"/>
  <c r="G35" i="1"/>
  <c r="G49" i="1" s="1"/>
  <c r="G47" i="3" l="1"/>
  <c r="G40" i="3"/>
  <c r="K54" i="2"/>
  <c r="I49" i="2"/>
  <c r="C54" i="1"/>
  <c r="K54" i="1"/>
  <c r="C50" i="1"/>
  <c r="G50" i="1"/>
  <c r="G51" i="1" s="1"/>
  <c r="G57" i="1" s="1"/>
  <c r="M54" i="2"/>
  <c r="M52" i="2" s="1"/>
  <c r="C49" i="1"/>
  <c r="C42" i="1"/>
  <c r="G48" i="3"/>
  <c r="G49" i="3" s="1"/>
  <c r="G55" i="3" s="1"/>
  <c r="C52" i="1"/>
  <c r="C53" i="1"/>
  <c r="I54" i="1"/>
  <c r="I53" i="1" s="1"/>
  <c r="E54" i="2"/>
  <c r="E53" i="2" s="1"/>
  <c r="E52" i="3"/>
  <c r="E51" i="3" s="1"/>
  <c r="I48" i="3"/>
  <c r="I49" i="3" s="1"/>
  <c r="I55" i="3" s="1"/>
  <c r="C52" i="3"/>
  <c r="C51" i="3" s="1"/>
  <c r="I52" i="3"/>
  <c r="I50" i="3" s="1"/>
  <c r="K48" i="3"/>
  <c r="K49" i="3" s="1"/>
  <c r="K55" i="3" s="1"/>
  <c r="K40" i="3"/>
  <c r="G51" i="3"/>
  <c r="G50" i="3"/>
  <c r="K52" i="3"/>
  <c r="I40" i="3"/>
  <c r="E48" i="3"/>
  <c r="C47" i="3"/>
  <c r="C40" i="3"/>
  <c r="C48" i="3"/>
  <c r="M47" i="3"/>
  <c r="M40" i="3"/>
  <c r="M50" i="3"/>
  <c r="M51" i="3"/>
  <c r="M48" i="3"/>
  <c r="E47" i="3"/>
  <c r="E40" i="3"/>
  <c r="M49" i="2"/>
  <c r="G53" i="2"/>
  <c r="G52" i="2"/>
  <c r="G50" i="2"/>
  <c r="G51" i="2" s="1"/>
  <c r="G57" i="2" s="1"/>
  <c r="G42" i="2"/>
  <c r="C50" i="2"/>
  <c r="E49" i="2"/>
  <c r="E42" i="2"/>
  <c r="C42" i="2"/>
  <c r="C49" i="2"/>
  <c r="C51" i="2" s="1"/>
  <c r="C57" i="2" s="1"/>
  <c r="I50" i="2"/>
  <c r="I51" i="2" s="1"/>
  <c r="I57" i="2" s="1"/>
  <c r="K52" i="2"/>
  <c r="K53" i="2"/>
  <c r="E50" i="2"/>
  <c r="C54" i="2"/>
  <c r="I54" i="2"/>
  <c r="M50" i="2"/>
  <c r="M51" i="2" s="1"/>
  <c r="M57" i="2" s="1"/>
  <c r="K50" i="2"/>
  <c r="K51" i="2" s="1"/>
  <c r="K57" i="2" s="1"/>
  <c r="I50" i="1"/>
  <c r="I49" i="1"/>
  <c r="G52" i="1"/>
  <c r="G53" i="1"/>
  <c r="E53" i="1"/>
  <c r="E52" i="1"/>
  <c r="K52" i="1"/>
  <c r="K53" i="1"/>
  <c r="I52" i="1"/>
  <c r="M50" i="1"/>
  <c r="M51" i="1" s="1"/>
  <c r="M57" i="1" s="1"/>
  <c r="I42" i="1"/>
  <c r="G42" i="1"/>
  <c r="E50" i="1"/>
  <c r="K49" i="1"/>
  <c r="K42" i="1"/>
  <c r="M53" i="1"/>
  <c r="M52" i="1"/>
  <c r="E49" i="1"/>
  <c r="E42" i="1"/>
  <c r="K50" i="1"/>
  <c r="C50" i="3" l="1"/>
  <c r="E52" i="2"/>
  <c r="E51" i="1"/>
  <c r="E57" i="1" s="1"/>
  <c r="C51" i="1"/>
  <c r="C57" i="1" s="1"/>
  <c r="E50" i="3"/>
  <c r="M53" i="2"/>
  <c r="I51" i="1"/>
  <c r="I57" i="1" s="1"/>
  <c r="I51" i="3"/>
  <c r="E49" i="3"/>
  <c r="E55" i="3" s="1"/>
  <c r="C49" i="3"/>
  <c r="C55" i="3" s="1"/>
  <c r="K50" i="3"/>
  <c r="K51" i="3"/>
  <c r="M49" i="3"/>
  <c r="M55" i="3" s="1"/>
  <c r="E51" i="2"/>
  <c r="E57" i="2" s="1"/>
  <c r="I53" i="2"/>
  <c r="I52" i="2"/>
  <c r="C52" i="2"/>
  <c r="C53" i="2"/>
  <c r="K51" i="1"/>
  <c r="K57" i="1" s="1"/>
</calcChain>
</file>

<file path=xl/sharedStrings.xml><?xml version="1.0" encoding="utf-8"?>
<sst xmlns="http://schemas.openxmlformats.org/spreadsheetml/2006/main" count="415" uniqueCount="54">
  <si>
    <t>255 nm</t>
  </si>
  <si>
    <t>265 nm</t>
  </si>
  <si>
    <t>285 nm</t>
  </si>
  <si>
    <t>254 nm</t>
  </si>
  <si>
    <r>
      <t>X</t>
    </r>
    <r>
      <rPr>
        <vertAlign val="subscript"/>
        <sz val="11"/>
        <color theme="1"/>
        <rFont val="Calibri"/>
        <family val="2"/>
        <scheme val="minor"/>
      </rPr>
      <t>i</t>
    </r>
  </si>
  <si>
    <r>
      <t>X</t>
    </r>
    <r>
      <rPr>
        <vertAlign val="subscript"/>
        <sz val="11"/>
        <color theme="1"/>
        <rFont val="Calibri"/>
        <family val="2"/>
        <scheme val="minor"/>
      </rPr>
      <t>i</t>
    </r>
    <r>
      <rPr>
        <vertAlign val="superscript"/>
        <sz val="11"/>
        <color theme="1"/>
        <rFont val="Calibri"/>
        <family val="2"/>
        <scheme val="minor"/>
      </rPr>
      <t>2</t>
    </r>
  </si>
  <si>
    <r>
      <t>Y</t>
    </r>
    <r>
      <rPr>
        <vertAlign val="subscript"/>
        <sz val="11"/>
        <color theme="1"/>
        <rFont val="Calibri"/>
        <family val="2"/>
        <scheme val="minor"/>
      </rPr>
      <t>i</t>
    </r>
  </si>
  <si>
    <r>
      <t>Y</t>
    </r>
    <r>
      <rPr>
        <vertAlign val="subscript"/>
        <sz val="11"/>
        <color theme="1"/>
        <rFont val="Calibri"/>
        <family val="2"/>
        <scheme val="minor"/>
      </rPr>
      <t>i</t>
    </r>
    <r>
      <rPr>
        <vertAlign val="superscript"/>
        <sz val="11"/>
        <color theme="1"/>
        <rFont val="Calibri"/>
        <family val="2"/>
        <scheme val="minor"/>
      </rPr>
      <t>2</t>
    </r>
  </si>
  <si>
    <r>
      <t>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*Y</t>
    </r>
    <r>
      <rPr>
        <vertAlign val="subscript"/>
        <sz val="11"/>
        <color theme="1"/>
        <rFont val="Calibri"/>
        <family val="2"/>
        <scheme val="minor"/>
      </rPr>
      <t>i</t>
    </r>
  </si>
  <si>
    <t>Count</t>
  </si>
  <si>
    <t>Sum</t>
  </si>
  <si>
    <r>
      <t>SS</t>
    </r>
    <r>
      <rPr>
        <vertAlign val="subscript"/>
        <sz val="11"/>
        <color theme="1"/>
        <rFont val="Calibri"/>
        <family val="2"/>
        <scheme val="minor"/>
      </rPr>
      <t>X</t>
    </r>
  </si>
  <si>
    <r>
      <t>Mean</t>
    </r>
    <r>
      <rPr>
        <vertAlign val="subscript"/>
        <sz val="11"/>
        <color theme="1"/>
        <rFont val="Calibri"/>
        <family val="2"/>
        <scheme val="minor"/>
      </rPr>
      <t>X</t>
    </r>
  </si>
  <si>
    <r>
      <t>SS</t>
    </r>
    <r>
      <rPr>
        <vertAlign val="subscript"/>
        <sz val="11"/>
        <color theme="1"/>
        <rFont val="Calibri"/>
        <family val="2"/>
        <scheme val="minor"/>
      </rPr>
      <t>Y</t>
    </r>
  </si>
  <si>
    <r>
      <t>Mean</t>
    </r>
    <r>
      <rPr>
        <vertAlign val="subscript"/>
        <sz val="11"/>
        <color theme="1"/>
        <rFont val="Calibri"/>
        <family val="2"/>
        <scheme val="minor"/>
      </rPr>
      <t>Y</t>
    </r>
  </si>
  <si>
    <t>*wavelength listed first is "A"</t>
  </si>
  <si>
    <t>255 vs 265</t>
  </si>
  <si>
    <t>255 vs 285</t>
  </si>
  <si>
    <t>255 vs 254</t>
  </si>
  <si>
    <t>265 vs 285</t>
  </si>
  <si>
    <t>265 vs 254</t>
  </si>
  <si>
    <t>285 vs 254</t>
  </si>
  <si>
    <r>
      <t>Total X</t>
    </r>
    <r>
      <rPr>
        <vertAlign val="subscript"/>
        <sz val="11"/>
        <color theme="1"/>
        <rFont val="Calibri"/>
        <family val="2"/>
        <scheme val="minor"/>
      </rPr>
      <t>i</t>
    </r>
  </si>
  <si>
    <r>
      <t>Total X</t>
    </r>
    <r>
      <rPr>
        <vertAlign val="subscript"/>
        <sz val="11"/>
        <color theme="1"/>
        <rFont val="Calibri"/>
        <family val="2"/>
        <scheme val="minor"/>
      </rPr>
      <t>i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</si>
  <si>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SS</t>
    </r>
    <r>
      <rPr>
        <vertAlign val="subscript"/>
        <sz val="11"/>
        <color theme="1"/>
        <rFont val="Calibri"/>
        <family val="2"/>
        <scheme val="minor"/>
      </rPr>
      <t>T,X</t>
    </r>
  </si>
  <si>
    <r>
      <t>SS</t>
    </r>
    <r>
      <rPr>
        <vertAlign val="subscript"/>
        <sz val="11"/>
        <color theme="1"/>
        <rFont val="Calibri"/>
        <family val="2"/>
        <scheme val="minor"/>
      </rPr>
      <t>WG,X</t>
    </r>
  </si>
  <si>
    <r>
      <t>Average</t>
    </r>
    <r>
      <rPr>
        <vertAlign val="subscript"/>
        <sz val="11"/>
        <color theme="1"/>
        <rFont val="Calibri"/>
        <family val="2"/>
        <scheme val="minor"/>
      </rPr>
      <t>x</t>
    </r>
  </si>
  <si>
    <r>
      <t>Total Y</t>
    </r>
    <r>
      <rPr>
        <vertAlign val="subscript"/>
        <sz val="11"/>
        <color theme="1"/>
        <rFont val="Calibri"/>
        <family val="2"/>
        <scheme val="minor"/>
      </rPr>
      <t>i</t>
    </r>
  </si>
  <si>
    <r>
      <t>Total Y</t>
    </r>
    <r>
      <rPr>
        <vertAlign val="subscript"/>
        <sz val="11"/>
        <color theme="1"/>
        <rFont val="Calibri"/>
        <family val="2"/>
        <scheme val="minor"/>
      </rPr>
      <t>i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</si>
  <si>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SS</t>
    </r>
    <r>
      <rPr>
        <vertAlign val="subscript"/>
        <sz val="11"/>
        <color theme="1"/>
        <rFont val="Calibri"/>
        <family val="2"/>
        <scheme val="minor"/>
      </rPr>
      <t>T,Y</t>
    </r>
  </si>
  <si>
    <r>
      <t>SS</t>
    </r>
    <r>
      <rPr>
        <vertAlign val="subscript"/>
        <sz val="11"/>
        <color theme="1"/>
        <rFont val="Calibri"/>
        <family val="2"/>
        <scheme val="minor"/>
      </rPr>
      <t>WG,Y</t>
    </r>
  </si>
  <si>
    <r>
      <t>SS</t>
    </r>
    <r>
      <rPr>
        <vertAlign val="subscript"/>
        <sz val="11"/>
        <color theme="1"/>
        <rFont val="Calibri"/>
        <family val="2"/>
        <scheme val="minor"/>
      </rPr>
      <t>BG,Y</t>
    </r>
  </si>
  <si>
    <r>
      <t>Average</t>
    </r>
    <r>
      <rPr>
        <vertAlign val="subscript"/>
        <sz val="11"/>
        <color theme="1"/>
        <rFont val="Calibri"/>
        <family val="2"/>
        <scheme val="minor"/>
      </rPr>
      <t>y</t>
    </r>
  </si>
  <si>
    <r>
      <t>Total X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*Y</t>
    </r>
    <r>
      <rPr>
        <vertAlign val="subscript"/>
        <sz val="11"/>
        <color theme="1"/>
        <rFont val="Calibri"/>
        <family val="2"/>
        <scheme val="minor"/>
      </rPr>
      <t>T</t>
    </r>
  </si>
  <si>
    <r>
      <t>SC</t>
    </r>
    <r>
      <rPr>
        <vertAlign val="subscript"/>
        <sz val="11"/>
        <color theme="1"/>
        <rFont val="Calibri"/>
        <family val="2"/>
        <scheme val="minor"/>
      </rPr>
      <t>T</t>
    </r>
  </si>
  <si>
    <r>
      <t>SC</t>
    </r>
    <r>
      <rPr>
        <vertAlign val="subscript"/>
        <sz val="11"/>
        <color theme="1"/>
        <rFont val="Calibri"/>
        <family val="2"/>
        <scheme val="minor"/>
      </rPr>
      <t>WG,a</t>
    </r>
  </si>
  <si>
    <r>
      <t>SC</t>
    </r>
    <r>
      <rPr>
        <vertAlign val="subscript"/>
        <sz val="11"/>
        <color theme="1"/>
        <rFont val="Calibri"/>
        <family val="2"/>
        <scheme val="minor"/>
      </rPr>
      <t>WG,b</t>
    </r>
  </si>
  <si>
    <r>
      <t>SC</t>
    </r>
    <r>
      <rPr>
        <vertAlign val="subscript"/>
        <sz val="11"/>
        <color theme="1"/>
        <rFont val="Calibri"/>
        <family val="2"/>
        <scheme val="minor"/>
      </rPr>
      <t>WG</t>
    </r>
  </si>
  <si>
    <r>
      <t>[adj] SS</t>
    </r>
    <r>
      <rPr>
        <vertAlign val="subscript"/>
        <sz val="11"/>
        <color theme="1"/>
        <rFont val="Calibri"/>
        <family val="2"/>
        <scheme val="minor"/>
      </rPr>
      <t>T,Y</t>
    </r>
  </si>
  <si>
    <r>
      <t>[adj] SS</t>
    </r>
    <r>
      <rPr>
        <vertAlign val="subscript"/>
        <sz val="11"/>
        <color theme="1"/>
        <rFont val="Calibri"/>
        <family val="2"/>
        <scheme val="minor"/>
      </rPr>
      <t>WG,Y</t>
    </r>
  </si>
  <si>
    <r>
      <t>[adj] SS</t>
    </r>
    <r>
      <rPr>
        <vertAlign val="subscript"/>
        <sz val="11"/>
        <color theme="1"/>
        <rFont val="Calibri"/>
        <family val="2"/>
        <scheme val="minor"/>
      </rPr>
      <t>BG,Y</t>
    </r>
  </si>
  <si>
    <r>
      <t>[adj] Average</t>
    </r>
    <r>
      <rPr>
        <vertAlign val="subscript"/>
        <sz val="11"/>
        <color theme="1"/>
        <rFont val="Calibri"/>
        <family val="2"/>
        <scheme val="minor"/>
      </rPr>
      <t>Y,a</t>
    </r>
  </si>
  <si>
    <r>
      <t>[adj] Average</t>
    </r>
    <r>
      <rPr>
        <vertAlign val="subscript"/>
        <sz val="11"/>
        <color theme="1"/>
        <rFont val="Calibri"/>
        <family val="2"/>
        <scheme val="minor"/>
      </rPr>
      <t>Y,b</t>
    </r>
  </si>
  <si>
    <r>
      <t>b</t>
    </r>
    <r>
      <rPr>
        <vertAlign val="subscript"/>
        <sz val="11"/>
        <color theme="1"/>
        <rFont val="Calibri"/>
        <family val="2"/>
        <scheme val="minor"/>
      </rPr>
      <t>W,G</t>
    </r>
  </si>
  <si>
    <r>
      <t>[adj]df</t>
    </r>
    <r>
      <rPr>
        <vertAlign val="subscript"/>
        <sz val="11"/>
        <color theme="1"/>
        <rFont val="Calibri"/>
        <family val="2"/>
        <scheme val="minor"/>
      </rPr>
      <t>WG,Y</t>
    </r>
  </si>
  <si>
    <r>
      <t>df</t>
    </r>
    <r>
      <rPr>
        <vertAlign val="subscript"/>
        <sz val="11"/>
        <color theme="1"/>
        <rFont val="Calibri"/>
        <family val="2"/>
        <scheme val="minor"/>
      </rPr>
      <t>BG,Y</t>
    </r>
  </si>
  <si>
    <t>F</t>
  </si>
  <si>
    <t>P-Value</t>
  </si>
  <si>
    <t>alpha level</t>
  </si>
  <si>
    <t>LP02</t>
  </si>
  <si>
    <t>KMC</t>
  </si>
  <si>
    <t>F7621</t>
  </si>
  <si>
    <t>LP02 vs KMC</t>
  </si>
  <si>
    <t>LP02 vs F7621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</si>
</sst>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2" fontId="0" fillId="0" borderId="0" xfId="0" applyNumberFormat="1" applyAlignment="1"/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0"/>
  <sheetViews>
    <sheetView topLeftCell="A40" zoomScale="80" zoomScaleNormal="80" workbookViewId="0">
      <selection activeCell="C60" sqref="C60:M60"/>
    </sheetView>
  </sheetViews>
  <sheetFormatPr defaultRowHeight="15" x14ac:dyDescent="0.25"/>
  <cols>
    <col min="1" max="1" width="16.28515625" bestFit="1" customWidth="1"/>
    <col min="3" max="4" width="9.140625" customWidth="1"/>
    <col min="5" max="10" width="11.42578125" style="1" customWidth="1"/>
    <col min="11" max="16" width="11.140625" style="1" customWidth="1"/>
    <col min="17" max="22" width="11.5703125" style="1" customWidth="1"/>
    <col min="23" max="23" width="11.42578125" style="1" bestFit="1" customWidth="1"/>
  </cols>
  <sheetData>
    <row r="1" spans="1:26" x14ac:dyDescent="0.25">
      <c r="C1" s="18" t="s">
        <v>0</v>
      </c>
      <c r="D1" s="18"/>
      <c r="E1" s="18"/>
      <c r="F1" s="18"/>
      <c r="G1" s="18"/>
      <c r="I1" s="18" t="s">
        <v>1</v>
      </c>
      <c r="J1" s="18"/>
      <c r="K1" s="18"/>
      <c r="L1" s="18"/>
      <c r="M1" s="18"/>
      <c r="O1" s="18" t="s">
        <v>2</v>
      </c>
      <c r="P1" s="18"/>
      <c r="Q1" s="18"/>
      <c r="R1" s="18"/>
      <c r="S1" s="18"/>
      <c r="W1" s="1" t="s">
        <v>3</v>
      </c>
    </row>
    <row r="2" spans="1:26" ht="18.75" x14ac:dyDescent="0.25">
      <c r="C2" s="2" t="s">
        <v>4</v>
      </c>
      <c r="D2" s="2" t="s">
        <v>5</v>
      </c>
      <c r="E2" s="3" t="s">
        <v>6</v>
      </c>
      <c r="F2" s="3" t="s">
        <v>7</v>
      </c>
      <c r="G2" s="3" t="s">
        <v>8</v>
      </c>
      <c r="H2" s="3"/>
      <c r="I2" s="2" t="s">
        <v>4</v>
      </c>
      <c r="J2" s="2" t="s">
        <v>5</v>
      </c>
      <c r="K2" s="3" t="s">
        <v>6</v>
      </c>
      <c r="L2" s="3" t="s">
        <v>7</v>
      </c>
      <c r="M2" s="3" t="s">
        <v>8</v>
      </c>
      <c r="N2" s="4"/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  <c r="T2" s="4"/>
      <c r="U2" s="2" t="s">
        <v>4</v>
      </c>
      <c r="V2" s="2" t="s">
        <v>5</v>
      </c>
      <c r="W2" s="3" t="s">
        <v>6</v>
      </c>
      <c r="X2" s="2" t="s">
        <v>7</v>
      </c>
      <c r="Y2" s="3" t="s">
        <v>8</v>
      </c>
      <c r="Z2" s="2"/>
    </row>
    <row r="3" spans="1:26" x14ac:dyDescent="0.25">
      <c r="A3" s="19">
        <v>42766</v>
      </c>
      <c r="C3" s="5">
        <v>0.55000000000000004</v>
      </c>
      <c r="D3" s="6">
        <f>C3^2</f>
        <v>0.30250000000000005</v>
      </c>
      <c r="E3" s="6">
        <v>0.49</v>
      </c>
      <c r="F3" s="6">
        <f>E3^2</f>
        <v>0.24009999999999998</v>
      </c>
      <c r="G3" s="6">
        <f>C3*E3</f>
        <v>0.26950000000000002</v>
      </c>
      <c r="H3" s="6"/>
      <c r="I3" s="5">
        <v>0.625</v>
      </c>
      <c r="J3" s="6">
        <f>I3^2</f>
        <v>0.390625</v>
      </c>
      <c r="K3" s="1">
        <v>0.47</v>
      </c>
      <c r="L3" s="6">
        <f>K3^2</f>
        <v>0.22089999999999999</v>
      </c>
      <c r="M3" s="6">
        <f>I3*K3</f>
        <v>0.29374999999999996</v>
      </c>
      <c r="O3" s="5">
        <v>1</v>
      </c>
      <c r="P3" s="6">
        <f>O3^2</f>
        <v>1</v>
      </c>
      <c r="Q3" s="1">
        <v>0.62</v>
      </c>
      <c r="R3" s="6">
        <f>Q3^2</f>
        <v>0.38440000000000002</v>
      </c>
      <c r="S3" s="1">
        <f>O3*Q3</f>
        <v>0.62</v>
      </c>
      <c r="U3" s="5">
        <v>1</v>
      </c>
      <c r="V3" s="5">
        <f>U3^2</f>
        <v>1</v>
      </c>
      <c r="W3" s="1">
        <v>0.77</v>
      </c>
      <c r="X3" s="6">
        <f>W3^2</f>
        <v>0.59289999999999998</v>
      </c>
      <c r="Y3" s="6">
        <f>U3*W3</f>
        <v>0.77</v>
      </c>
      <c r="Z3" s="6"/>
    </row>
    <row r="4" spans="1:26" x14ac:dyDescent="0.25">
      <c r="A4" s="20"/>
      <c r="C4" s="5">
        <v>1.1000000000000001</v>
      </c>
      <c r="D4" s="6">
        <f t="shared" ref="D4:D20" si="0">C4^2</f>
        <v>1.2100000000000002</v>
      </c>
      <c r="E4" s="6">
        <v>0.75</v>
      </c>
      <c r="F4" s="6">
        <f t="shared" ref="F4:F20" si="1">E4^2</f>
        <v>0.5625</v>
      </c>
      <c r="G4" s="6">
        <f t="shared" ref="G4:G20" si="2">C4*E4</f>
        <v>0.82500000000000007</v>
      </c>
      <c r="H4" s="6"/>
      <c r="I4" s="5">
        <v>1.25</v>
      </c>
      <c r="J4" s="6">
        <f t="shared" ref="J4:J20" si="3">I4^2</f>
        <v>1.5625</v>
      </c>
      <c r="K4" s="1">
        <v>1.25</v>
      </c>
      <c r="L4" s="6">
        <f t="shared" ref="L4:L20" si="4">K4^2</f>
        <v>1.5625</v>
      </c>
      <c r="M4" s="6">
        <f t="shared" ref="M4:M20" si="5">I4*K4</f>
        <v>1.5625</v>
      </c>
      <c r="O4" s="5">
        <v>2</v>
      </c>
      <c r="P4" s="6">
        <f t="shared" ref="P4:P20" si="6">O4^2</f>
        <v>4</v>
      </c>
      <c r="Q4" s="1">
        <v>1.24</v>
      </c>
      <c r="R4" s="6">
        <f t="shared" ref="R4:R20" si="7">Q4^2</f>
        <v>1.5376000000000001</v>
      </c>
      <c r="S4" s="1">
        <f t="shared" ref="S4:S20" si="8">O4*Q4</f>
        <v>2.48</v>
      </c>
      <c r="U4" s="5">
        <v>2</v>
      </c>
      <c r="V4" s="5">
        <f t="shared" ref="V4:V20" si="9">U4^2</f>
        <v>4</v>
      </c>
      <c r="W4" s="6">
        <v>1.55</v>
      </c>
      <c r="X4" s="6">
        <f t="shared" ref="X4:X20" si="10">W4^2</f>
        <v>2.4025000000000003</v>
      </c>
      <c r="Y4" s="6">
        <f t="shared" ref="Y4:Y20" si="11">U4*W4</f>
        <v>3.1</v>
      </c>
      <c r="Z4" s="6"/>
    </row>
    <row r="5" spans="1:26" x14ac:dyDescent="0.25">
      <c r="A5" s="20"/>
      <c r="C5" s="5">
        <v>1.6500000000000001</v>
      </c>
      <c r="D5" s="6">
        <f t="shared" si="0"/>
        <v>2.7225000000000006</v>
      </c>
      <c r="E5" s="6">
        <v>1.58</v>
      </c>
      <c r="F5" s="6">
        <f t="shared" si="1"/>
        <v>2.4964000000000004</v>
      </c>
      <c r="G5" s="6">
        <f t="shared" si="2"/>
        <v>2.6070000000000002</v>
      </c>
      <c r="H5" s="6"/>
      <c r="I5" s="5">
        <v>1.875</v>
      </c>
      <c r="J5" s="6">
        <f t="shared" si="3"/>
        <v>3.515625</v>
      </c>
      <c r="K5" s="1">
        <v>1.86</v>
      </c>
      <c r="L5" s="6">
        <f t="shared" si="4"/>
        <v>3.4596000000000005</v>
      </c>
      <c r="M5" s="6">
        <f t="shared" si="5"/>
        <v>3.4875000000000003</v>
      </c>
      <c r="O5" s="5">
        <v>3</v>
      </c>
      <c r="P5" s="6">
        <f t="shared" si="6"/>
        <v>9</v>
      </c>
      <c r="Q5" s="1">
        <v>1.55</v>
      </c>
      <c r="R5" s="6">
        <f t="shared" si="7"/>
        <v>2.4025000000000003</v>
      </c>
      <c r="S5" s="1">
        <f t="shared" si="8"/>
        <v>4.6500000000000004</v>
      </c>
      <c r="U5" s="5">
        <v>3</v>
      </c>
      <c r="V5" s="5">
        <f t="shared" si="9"/>
        <v>9</v>
      </c>
      <c r="W5" s="6">
        <v>2.21</v>
      </c>
      <c r="X5" s="6">
        <f t="shared" si="10"/>
        <v>4.8841000000000001</v>
      </c>
      <c r="Y5" s="6">
        <f t="shared" si="11"/>
        <v>6.63</v>
      </c>
      <c r="Z5" s="6"/>
    </row>
    <row r="6" spans="1:26" x14ac:dyDescent="0.25">
      <c r="A6" s="20"/>
      <c r="C6" s="5">
        <v>2.2000000000000002</v>
      </c>
      <c r="D6" s="6">
        <f t="shared" si="0"/>
        <v>4.8400000000000007</v>
      </c>
      <c r="E6" s="6">
        <v>1.99</v>
      </c>
      <c r="F6" s="6">
        <f t="shared" si="1"/>
        <v>3.9601000000000002</v>
      </c>
      <c r="G6" s="6">
        <f t="shared" si="2"/>
        <v>4.3780000000000001</v>
      </c>
      <c r="H6" s="6"/>
      <c r="I6" s="5">
        <v>2.5</v>
      </c>
      <c r="J6" s="6">
        <f t="shared" si="3"/>
        <v>6.25</v>
      </c>
      <c r="K6" s="1">
        <v>2.36</v>
      </c>
      <c r="L6" s="6">
        <f t="shared" si="4"/>
        <v>5.5695999999999994</v>
      </c>
      <c r="M6" s="6">
        <f t="shared" si="5"/>
        <v>5.8999999999999995</v>
      </c>
      <c r="O6" s="5">
        <v>4</v>
      </c>
      <c r="P6" s="6">
        <f t="shared" si="6"/>
        <v>16</v>
      </c>
      <c r="Q6" s="1">
        <v>2.2400000000000002</v>
      </c>
      <c r="R6" s="6">
        <f t="shared" si="7"/>
        <v>5.0176000000000007</v>
      </c>
      <c r="S6" s="1">
        <f t="shared" si="8"/>
        <v>8.9600000000000009</v>
      </c>
      <c r="U6" s="5">
        <v>4</v>
      </c>
      <c r="V6" s="5">
        <f t="shared" si="9"/>
        <v>16</v>
      </c>
      <c r="W6" s="6">
        <v>2.59</v>
      </c>
      <c r="X6" s="6">
        <f t="shared" si="10"/>
        <v>6.7080999999999991</v>
      </c>
      <c r="Y6" s="6">
        <f t="shared" si="11"/>
        <v>10.36</v>
      </c>
      <c r="Z6" s="6"/>
    </row>
    <row r="7" spans="1:26" x14ac:dyDescent="0.25">
      <c r="A7" s="20"/>
      <c r="C7" s="5">
        <v>3.3000000000000003</v>
      </c>
      <c r="D7" s="6">
        <f t="shared" si="0"/>
        <v>10.890000000000002</v>
      </c>
      <c r="E7" s="6">
        <v>3.03</v>
      </c>
      <c r="F7" s="6">
        <f t="shared" si="1"/>
        <v>9.1808999999999994</v>
      </c>
      <c r="G7" s="6">
        <f t="shared" si="2"/>
        <v>9.9990000000000006</v>
      </c>
      <c r="H7" s="6"/>
      <c r="I7" s="5">
        <v>3.75</v>
      </c>
      <c r="J7" s="6">
        <f t="shared" si="3"/>
        <v>14.0625</v>
      </c>
      <c r="K7" s="1">
        <v>3.66</v>
      </c>
      <c r="L7" s="6">
        <f t="shared" si="4"/>
        <v>13.395600000000002</v>
      </c>
      <c r="M7" s="6">
        <f t="shared" si="5"/>
        <v>13.725000000000001</v>
      </c>
      <c r="O7" s="5">
        <v>6</v>
      </c>
      <c r="P7" s="6">
        <f t="shared" si="6"/>
        <v>36</v>
      </c>
      <c r="Q7" s="1">
        <v>3.48</v>
      </c>
      <c r="R7" s="6">
        <f t="shared" si="7"/>
        <v>12.1104</v>
      </c>
      <c r="S7" s="1">
        <f t="shared" si="8"/>
        <v>20.88</v>
      </c>
      <c r="U7" s="5">
        <v>5</v>
      </c>
      <c r="V7" s="5">
        <f t="shared" si="9"/>
        <v>25</v>
      </c>
      <c r="W7" s="6">
        <v>2.73</v>
      </c>
      <c r="X7" s="6">
        <f t="shared" si="10"/>
        <v>7.4528999999999996</v>
      </c>
      <c r="Y7" s="6">
        <f t="shared" si="11"/>
        <v>13.65</v>
      </c>
      <c r="Z7" s="6"/>
    </row>
    <row r="8" spans="1:26" x14ac:dyDescent="0.25">
      <c r="A8" s="20"/>
      <c r="C8" s="5">
        <v>4.4000000000000004</v>
      </c>
      <c r="D8" s="6">
        <f t="shared" si="0"/>
        <v>19.360000000000003</v>
      </c>
      <c r="E8" s="6">
        <v>3.79</v>
      </c>
      <c r="F8" s="6">
        <f t="shared" si="1"/>
        <v>14.364100000000001</v>
      </c>
      <c r="G8" s="6">
        <f t="shared" si="2"/>
        <v>16.676000000000002</v>
      </c>
      <c r="H8" s="6"/>
      <c r="I8" s="5">
        <v>5</v>
      </c>
      <c r="J8" s="6">
        <f t="shared" si="3"/>
        <v>25</v>
      </c>
      <c r="K8" s="1">
        <v>4.5599999999999996</v>
      </c>
      <c r="L8" s="6">
        <f t="shared" si="4"/>
        <v>20.793599999999998</v>
      </c>
      <c r="M8" s="6">
        <f t="shared" si="5"/>
        <v>22.799999999999997</v>
      </c>
      <c r="O8" s="5">
        <v>8</v>
      </c>
      <c r="P8" s="6">
        <f t="shared" si="6"/>
        <v>64</v>
      </c>
      <c r="Q8" s="1">
        <v>4.3899999999999997</v>
      </c>
      <c r="R8" s="6">
        <f t="shared" si="7"/>
        <v>19.272099999999998</v>
      </c>
      <c r="S8" s="1">
        <f t="shared" si="8"/>
        <v>35.119999999999997</v>
      </c>
      <c r="U8" s="5">
        <v>6</v>
      </c>
      <c r="V8" s="5">
        <f t="shared" si="9"/>
        <v>36</v>
      </c>
      <c r="W8" s="6">
        <v>3.36</v>
      </c>
      <c r="X8" s="6">
        <f t="shared" si="10"/>
        <v>11.289599999999998</v>
      </c>
      <c r="Y8" s="6">
        <f t="shared" si="11"/>
        <v>20.16</v>
      </c>
      <c r="Z8" s="6"/>
    </row>
    <row r="9" spans="1:26" x14ac:dyDescent="0.25">
      <c r="A9" s="19">
        <v>42775</v>
      </c>
      <c r="C9" s="5">
        <v>0.55000000000000004</v>
      </c>
      <c r="D9" s="6">
        <f t="shared" si="0"/>
        <v>0.30250000000000005</v>
      </c>
      <c r="E9" s="6">
        <v>0.47</v>
      </c>
      <c r="F9" s="6">
        <f t="shared" si="1"/>
        <v>0.22089999999999999</v>
      </c>
      <c r="G9" s="6">
        <f t="shared" si="2"/>
        <v>0.25850000000000001</v>
      </c>
      <c r="H9" s="6"/>
      <c r="I9" s="5">
        <v>0.625</v>
      </c>
      <c r="J9" s="6">
        <f t="shared" si="3"/>
        <v>0.390625</v>
      </c>
      <c r="K9" s="1">
        <v>0.41</v>
      </c>
      <c r="L9" s="6">
        <f t="shared" si="4"/>
        <v>0.16809999999999997</v>
      </c>
      <c r="M9" s="6">
        <f t="shared" si="5"/>
        <v>0.25624999999999998</v>
      </c>
      <c r="O9" s="5">
        <v>1</v>
      </c>
      <c r="P9" s="6">
        <f t="shared" si="6"/>
        <v>1</v>
      </c>
      <c r="Q9" s="1">
        <v>0.27</v>
      </c>
      <c r="R9" s="6">
        <f t="shared" si="7"/>
        <v>7.2900000000000006E-2</v>
      </c>
      <c r="S9" s="1">
        <f t="shared" si="8"/>
        <v>0.27</v>
      </c>
      <c r="U9" s="5">
        <v>1</v>
      </c>
      <c r="V9" s="5">
        <f t="shared" si="9"/>
        <v>1</v>
      </c>
      <c r="W9" s="6">
        <v>0.45</v>
      </c>
      <c r="X9" s="6">
        <f t="shared" si="10"/>
        <v>0.20250000000000001</v>
      </c>
      <c r="Y9" s="6">
        <f t="shared" si="11"/>
        <v>0.45</v>
      </c>
      <c r="Z9" s="6"/>
    </row>
    <row r="10" spans="1:26" x14ac:dyDescent="0.25">
      <c r="A10" s="20"/>
      <c r="C10" s="5">
        <v>1.1000000000000001</v>
      </c>
      <c r="D10" s="6">
        <f t="shared" si="0"/>
        <v>1.2100000000000002</v>
      </c>
      <c r="E10" s="6">
        <v>0.53</v>
      </c>
      <c r="F10" s="6">
        <f t="shared" si="1"/>
        <v>0.28090000000000004</v>
      </c>
      <c r="G10" s="6">
        <f t="shared" si="2"/>
        <v>0.58300000000000007</v>
      </c>
      <c r="H10" s="6"/>
      <c r="I10" s="5">
        <v>1.25</v>
      </c>
      <c r="J10" s="6">
        <f t="shared" si="3"/>
        <v>1.5625</v>
      </c>
      <c r="K10" s="1">
        <v>1.1399999999999999</v>
      </c>
      <c r="L10" s="6">
        <f t="shared" si="4"/>
        <v>1.2995999999999999</v>
      </c>
      <c r="M10" s="6">
        <f t="shared" si="5"/>
        <v>1.4249999999999998</v>
      </c>
      <c r="O10" s="5">
        <v>2</v>
      </c>
      <c r="P10" s="6">
        <f t="shared" si="6"/>
        <v>4</v>
      </c>
      <c r="Q10" s="1">
        <v>0.59</v>
      </c>
      <c r="R10" s="6">
        <f t="shared" si="7"/>
        <v>0.34809999999999997</v>
      </c>
      <c r="S10" s="1">
        <f t="shared" si="8"/>
        <v>1.18</v>
      </c>
      <c r="U10" s="5">
        <v>2</v>
      </c>
      <c r="V10" s="5">
        <f t="shared" si="9"/>
        <v>4</v>
      </c>
      <c r="W10" s="6">
        <v>1.1499999999999999</v>
      </c>
      <c r="X10" s="6">
        <f t="shared" si="10"/>
        <v>1.3224999999999998</v>
      </c>
      <c r="Y10" s="6">
        <f t="shared" si="11"/>
        <v>2.2999999999999998</v>
      </c>
      <c r="Z10" s="6"/>
    </row>
    <row r="11" spans="1:26" x14ac:dyDescent="0.25">
      <c r="A11" s="20"/>
      <c r="C11" s="5">
        <v>1.6500000000000001</v>
      </c>
      <c r="D11" s="6">
        <f t="shared" si="0"/>
        <v>2.7225000000000006</v>
      </c>
      <c r="E11" s="6">
        <v>1.4</v>
      </c>
      <c r="F11" s="6">
        <f t="shared" si="1"/>
        <v>1.9599999999999997</v>
      </c>
      <c r="G11" s="6">
        <f t="shared" si="2"/>
        <v>2.31</v>
      </c>
      <c r="H11" s="6"/>
      <c r="I11" s="5">
        <v>1.875</v>
      </c>
      <c r="J11" s="6">
        <f t="shared" si="3"/>
        <v>3.515625</v>
      </c>
      <c r="K11" s="1">
        <v>1.42</v>
      </c>
      <c r="L11" s="6">
        <f t="shared" si="4"/>
        <v>2.0164</v>
      </c>
      <c r="M11" s="6">
        <f t="shared" si="5"/>
        <v>2.6624999999999996</v>
      </c>
      <c r="O11" s="5">
        <v>3</v>
      </c>
      <c r="P11" s="6">
        <f t="shared" si="6"/>
        <v>9</v>
      </c>
      <c r="Q11" s="1">
        <v>1.49</v>
      </c>
      <c r="R11" s="6">
        <f t="shared" si="7"/>
        <v>2.2201</v>
      </c>
      <c r="S11" s="1">
        <f t="shared" si="8"/>
        <v>4.47</v>
      </c>
      <c r="U11" s="5">
        <v>3</v>
      </c>
      <c r="V11" s="5">
        <f t="shared" si="9"/>
        <v>9</v>
      </c>
      <c r="W11" s="6">
        <v>1.89</v>
      </c>
      <c r="X11" s="6">
        <f t="shared" si="10"/>
        <v>3.5720999999999998</v>
      </c>
      <c r="Y11" s="6">
        <f t="shared" si="11"/>
        <v>5.67</v>
      </c>
      <c r="Z11" s="6"/>
    </row>
    <row r="12" spans="1:26" x14ac:dyDescent="0.25">
      <c r="A12" s="20"/>
      <c r="C12" s="5">
        <v>2.2000000000000002</v>
      </c>
      <c r="D12" s="6">
        <f t="shared" si="0"/>
        <v>4.8400000000000007</v>
      </c>
      <c r="E12" s="6">
        <v>1.77</v>
      </c>
      <c r="F12" s="6">
        <f t="shared" si="1"/>
        <v>3.1329000000000002</v>
      </c>
      <c r="G12" s="6">
        <f t="shared" si="2"/>
        <v>3.8940000000000006</v>
      </c>
      <c r="H12" s="6"/>
      <c r="I12" s="5">
        <v>2.5</v>
      </c>
      <c r="J12" s="6">
        <f t="shared" si="3"/>
        <v>6.25</v>
      </c>
      <c r="K12" s="1">
        <v>1.98</v>
      </c>
      <c r="L12" s="6">
        <f t="shared" si="4"/>
        <v>3.9203999999999999</v>
      </c>
      <c r="M12" s="6">
        <f t="shared" si="5"/>
        <v>4.95</v>
      </c>
      <c r="O12" s="5">
        <v>4</v>
      </c>
      <c r="P12" s="6">
        <f t="shared" si="6"/>
        <v>16</v>
      </c>
      <c r="Q12" s="1">
        <v>1.87</v>
      </c>
      <c r="R12" s="6">
        <f t="shared" si="7"/>
        <v>3.4969000000000006</v>
      </c>
      <c r="S12" s="1">
        <f t="shared" si="8"/>
        <v>7.48</v>
      </c>
      <c r="U12" s="5">
        <v>4</v>
      </c>
      <c r="V12" s="5">
        <f t="shared" si="9"/>
        <v>16</v>
      </c>
      <c r="W12" s="6">
        <v>2.37</v>
      </c>
      <c r="X12" s="6">
        <f t="shared" si="10"/>
        <v>5.6169000000000002</v>
      </c>
      <c r="Y12" s="6">
        <f t="shared" si="11"/>
        <v>9.48</v>
      </c>
      <c r="Z12" s="6"/>
    </row>
    <row r="13" spans="1:26" x14ac:dyDescent="0.25">
      <c r="A13" s="20"/>
      <c r="C13" s="5">
        <v>3.3000000000000003</v>
      </c>
      <c r="D13" s="6">
        <f t="shared" si="0"/>
        <v>10.890000000000002</v>
      </c>
      <c r="E13" s="6">
        <v>2.56</v>
      </c>
      <c r="F13" s="6">
        <f t="shared" si="1"/>
        <v>6.5536000000000003</v>
      </c>
      <c r="G13" s="6">
        <f t="shared" si="2"/>
        <v>8.4480000000000004</v>
      </c>
      <c r="H13" s="6"/>
      <c r="I13" s="5">
        <v>3.75</v>
      </c>
      <c r="J13" s="6">
        <f t="shared" si="3"/>
        <v>14.0625</v>
      </c>
      <c r="K13" s="1">
        <v>2.95</v>
      </c>
      <c r="L13" s="6">
        <f t="shared" si="4"/>
        <v>8.7025000000000006</v>
      </c>
      <c r="M13" s="6">
        <f t="shared" si="5"/>
        <v>11.0625</v>
      </c>
      <c r="O13" s="5">
        <v>6</v>
      </c>
      <c r="P13" s="6">
        <f t="shared" si="6"/>
        <v>36</v>
      </c>
      <c r="Q13" s="1">
        <v>3.04</v>
      </c>
      <c r="R13" s="6">
        <f t="shared" si="7"/>
        <v>9.2416</v>
      </c>
      <c r="S13" s="1">
        <f t="shared" si="8"/>
        <v>18.240000000000002</v>
      </c>
      <c r="U13" s="5">
        <v>5</v>
      </c>
      <c r="V13" s="5">
        <f t="shared" si="9"/>
        <v>25</v>
      </c>
      <c r="W13" s="6">
        <v>2.62</v>
      </c>
      <c r="X13" s="6">
        <f t="shared" si="10"/>
        <v>6.8644000000000007</v>
      </c>
      <c r="Y13" s="6">
        <f t="shared" si="11"/>
        <v>13.100000000000001</v>
      </c>
      <c r="Z13" s="6"/>
    </row>
    <row r="14" spans="1:26" x14ac:dyDescent="0.25">
      <c r="A14" s="20"/>
      <c r="C14" s="5">
        <v>4.4000000000000004</v>
      </c>
      <c r="D14" s="6">
        <f t="shared" si="0"/>
        <v>19.360000000000003</v>
      </c>
      <c r="E14" s="6">
        <v>3.62</v>
      </c>
      <c r="F14" s="6">
        <f t="shared" si="1"/>
        <v>13.1044</v>
      </c>
      <c r="G14" s="6">
        <f t="shared" si="2"/>
        <v>15.928000000000003</v>
      </c>
      <c r="H14" s="6"/>
      <c r="I14" s="5">
        <v>5</v>
      </c>
      <c r="J14" s="6">
        <f t="shared" si="3"/>
        <v>25</v>
      </c>
      <c r="K14" s="1">
        <v>4.3600000000000003</v>
      </c>
      <c r="L14" s="6">
        <f t="shared" si="4"/>
        <v>19.009600000000002</v>
      </c>
      <c r="M14" s="6">
        <f t="shared" si="5"/>
        <v>21.8</v>
      </c>
      <c r="O14" s="5">
        <v>8</v>
      </c>
      <c r="P14" s="6">
        <f t="shared" si="6"/>
        <v>64</v>
      </c>
      <c r="Q14" s="1">
        <v>4.1399999999999997</v>
      </c>
      <c r="R14" s="6">
        <f t="shared" si="7"/>
        <v>17.139599999999998</v>
      </c>
      <c r="S14" s="1">
        <f t="shared" si="8"/>
        <v>33.119999999999997</v>
      </c>
      <c r="U14" s="5">
        <v>6</v>
      </c>
      <c r="V14" s="5">
        <f t="shared" si="9"/>
        <v>36</v>
      </c>
      <c r="W14" s="6">
        <v>3.06</v>
      </c>
      <c r="X14" s="6">
        <f t="shared" si="10"/>
        <v>9.3635999999999999</v>
      </c>
      <c r="Y14" s="6">
        <f t="shared" si="11"/>
        <v>18.36</v>
      </c>
      <c r="Z14" s="6"/>
    </row>
    <row r="15" spans="1:26" x14ac:dyDescent="0.25">
      <c r="A15" s="19">
        <v>42838</v>
      </c>
      <c r="C15" s="5">
        <v>0.55000000000000004</v>
      </c>
      <c r="D15" s="6">
        <f t="shared" si="0"/>
        <v>0.30250000000000005</v>
      </c>
      <c r="E15" s="6">
        <v>0.23</v>
      </c>
      <c r="F15" s="6">
        <f t="shared" si="1"/>
        <v>5.2900000000000003E-2</v>
      </c>
      <c r="G15" s="6">
        <f t="shared" si="2"/>
        <v>0.12650000000000003</v>
      </c>
      <c r="H15" s="6"/>
      <c r="I15" s="5">
        <v>0.625</v>
      </c>
      <c r="J15" s="6">
        <f t="shared" si="3"/>
        <v>0.390625</v>
      </c>
      <c r="K15" s="1">
        <v>0.39</v>
      </c>
      <c r="L15" s="6">
        <f t="shared" si="4"/>
        <v>0.15210000000000001</v>
      </c>
      <c r="M15" s="6">
        <f t="shared" si="5"/>
        <v>0.24375000000000002</v>
      </c>
      <c r="O15" s="5">
        <v>1</v>
      </c>
      <c r="P15" s="6">
        <f t="shared" si="6"/>
        <v>1</v>
      </c>
      <c r="Q15" s="1">
        <v>0.32</v>
      </c>
      <c r="R15" s="6">
        <f t="shared" si="7"/>
        <v>0.1024</v>
      </c>
      <c r="S15" s="1">
        <f t="shared" si="8"/>
        <v>0.32</v>
      </c>
      <c r="U15" s="5">
        <v>1</v>
      </c>
      <c r="V15" s="5">
        <f t="shared" si="9"/>
        <v>1</v>
      </c>
      <c r="W15" s="6">
        <v>0.37</v>
      </c>
      <c r="X15" s="6">
        <f t="shared" si="10"/>
        <v>0.13689999999999999</v>
      </c>
      <c r="Y15" s="6">
        <f t="shared" si="11"/>
        <v>0.37</v>
      </c>
      <c r="Z15" s="6"/>
    </row>
    <row r="16" spans="1:26" x14ac:dyDescent="0.25">
      <c r="A16" s="20"/>
      <c r="C16" s="5">
        <v>1.1000000000000001</v>
      </c>
      <c r="D16" s="6">
        <f t="shared" si="0"/>
        <v>1.2100000000000002</v>
      </c>
      <c r="E16" s="6">
        <v>0.54</v>
      </c>
      <c r="F16" s="6">
        <f t="shared" si="1"/>
        <v>0.29160000000000003</v>
      </c>
      <c r="G16" s="6">
        <f t="shared" si="2"/>
        <v>0.59400000000000008</v>
      </c>
      <c r="H16" s="6"/>
      <c r="I16" s="5">
        <v>1.25</v>
      </c>
      <c r="J16" s="6">
        <f t="shared" si="3"/>
        <v>1.5625</v>
      </c>
      <c r="K16" s="1">
        <v>0.65</v>
      </c>
      <c r="L16" s="6">
        <f t="shared" si="4"/>
        <v>0.42250000000000004</v>
      </c>
      <c r="M16" s="6">
        <f t="shared" si="5"/>
        <v>0.8125</v>
      </c>
      <c r="O16" s="5">
        <v>2</v>
      </c>
      <c r="P16" s="6">
        <f t="shared" si="6"/>
        <v>4</v>
      </c>
      <c r="Q16" s="1">
        <v>1.1100000000000001</v>
      </c>
      <c r="R16" s="6">
        <f t="shared" si="7"/>
        <v>1.2321000000000002</v>
      </c>
      <c r="S16" s="1">
        <f t="shared" si="8"/>
        <v>2.2200000000000002</v>
      </c>
      <c r="U16" s="5">
        <v>2</v>
      </c>
      <c r="V16" s="5">
        <f t="shared" si="9"/>
        <v>4</v>
      </c>
      <c r="W16" s="6">
        <v>1</v>
      </c>
      <c r="X16" s="6">
        <f t="shared" si="10"/>
        <v>1</v>
      </c>
      <c r="Y16" s="6">
        <f t="shared" si="11"/>
        <v>2</v>
      </c>
      <c r="Z16" s="6"/>
    </row>
    <row r="17" spans="1:26" x14ac:dyDescent="0.25">
      <c r="A17" s="20"/>
      <c r="C17" s="5">
        <v>1.6500000000000001</v>
      </c>
      <c r="D17" s="6">
        <f t="shared" si="0"/>
        <v>2.7225000000000006</v>
      </c>
      <c r="E17" s="6">
        <v>1</v>
      </c>
      <c r="F17" s="6">
        <f t="shared" si="1"/>
        <v>1</v>
      </c>
      <c r="G17" s="6">
        <f t="shared" si="2"/>
        <v>1.6500000000000001</v>
      </c>
      <c r="H17" s="6"/>
      <c r="I17" s="5">
        <v>1.875</v>
      </c>
      <c r="J17" s="6">
        <f t="shared" si="3"/>
        <v>3.515625</v>
      </c>
      <c r="K17" s="1">
        <v>1.33</v>
      </c>
      <c r="L17" s="6">
        <f t="shared" si="4"/>
        <v>1.7689000000000001</v>
      </c>
      <c r="M17" s="6">
        <f t="shared" si="5"/>
        <v>2.4937500000000004</v>
      </c>
      <c r="O17" s="5">
        <v>3</v>
      </c>
      <c r="P17" s="6">
        <f t="shared" si="6"/>
        <v>9</v>
      </c>
      <c r="Q17" s="1">
        <v>1.36</v>
      </c>
      <c r="R17" s="6">
        <f t="shared" si="7"/>
        <v>1.8496000000000004</v>
      </c>
      <c r="S17" s="1">
        <f t="shared" si="8"/>
        <v>4.08</v>
      </c>
      <c r="U17" s="5">
        <v>3</v>
      </c>
      <c r="V17" s="5">
        <f t="shared" si="9"/>
        <v>9</v>
      </c>
      <c r="W17" s="6">
        <v>1.35</v>
      </c>
      <c r="X17" s="6">
        <f t="shared" si="10"/>
        <v>1.8225000000000002</v>
      </c>
      <c r="Y17" s="6">
        <f t="shared" si="11"/>
        <v>4.0500000000000007</v>
      </c>
      <c r="Z17" s="6"/>
    </row>
    <row r="18" spans="1:26" x14ac:dyDescent="0.25">
      <c r="A18" s="20"/>
      <c r="C18" s="5">
        <v>2.2000000000000002</v>
      </c>
      <c r="D18" s="6">
        <f t="shared" si="0"/>
        <v>4.8400000000000007</v>
      </c>
      <c r="E18" s="6">
        <v>1.1399999999999999</v>
      </c>
      <c r="F18" s="6">
        <f t="shared" si="1"/>
        <v>1.2995999999999999</v>
      </c>
      <c r="G18" s="6">
        <f t="shared" si="2"/>
        <v>2.508</v>
      </c>
      <c r="H18" s="6"/>
      <c r="I18" s="5">
        <v>2.5</v>
      </c>
      <c r="J18" s="6">
        <f t="shared" si="3"/>
        <v>6.25</v>
      </c>
      <c r="K18" s="1">
        <v>1.52</v>
      </c>
      <c r="L18" s="6">
        <f t="shared" si="4"/>
        <v>2.3104</v>
      </c>
      <c r="M18" s="6">
        <f t="shared" si="5"/>
        <v>3.8</v>
      </c>
      <c r="O18" s="5">
        <v>4</v>
      </c>
      <c r="P18" s="6">
        <f t="shared" si="6"/>
        <v>16</v>
      </c>
      <c r="Q18" s="1">
        <v>1.55</v>
      </c>
      <c r="R18" s="6">
        <f t="shared" si="7"/>
        <v>2.4025000000000003</v>
      </c>
      <c r="S18" s="1">
        <f t="shared" si="8"/>
        <v>6.2</v>
      </c>
      <c r="U18" s="5">
        <v>4</v>
      </c>
      <c r="V18" s="5">
        <f t="shared" si="9"/>
        <v>16</v>
      </c>
      <c r="W18" s="6">
        <v>1.85</v>
      </c>
      <c r="X18" s="6">
        <f t="shared" si="10"/>
        <v>3.4225000000000003</v>
      </c>
      <c r="Y18" s="6">
        <f t="shared" si="11"/>
        <v>7.4</v>
      </c>
      <c r="Z18" s="6"/>
    </row>
    <row r="19" spans="1:26" x14ac:dyDescent="0.25">
      <c r="A19" s="20"/>
      <c r="C19" s="5">
        <v>3.3000000000000003</v>
      </c>
      <c r="D19" s="6">
        <f t="shared" si="0"/>
        <v>10.890000000000002</v>
      </c>
      <c r="E19" s="6">
        <v>2</v>
      </c>
      <c r="F19" s="6">
        <f t="shared" si="1"/>
        <v>4</v>
      </c>
      <c r="G19" s="6">
        <f t="shared" si="2"/>
        <v>6.6000000000000005</v>
      </c>
      <c r="H19" s="6"/>
      <c r="I19" s="5">
        <v>3.75</v>
      </c>
      <c r="J19" s="6">
        <f t="shared" si="3"/>
        <v>14.0625</v>
      </c>
      <c r="K19" s="1">
        <v>2.69</v>
      </c>
      <c r="L19" s="6">
        <f t="shared" si="4"/>
        <v>7.2360999999999995</v>
      </c>
      <c r="M19" s="6">
        <f t="shared" si="5"/>
        <v>10.0875</v>
      </c>
      <c r="O19" s="5">
        <v>6</v>
      </c>
      <c r="P19" s="6">
        <f t="shared" si="6"/>
        <v>36</v>
      </c>
      <c r="Q19" s="1">
        <v>2.75</v>
      </c>
      <c r="R19" s="6">
        <f t="shared" si="7"/>
        <v>7.5625</v>
      </c>
      <c r="S19" s="1">
        <f t="shared" si="8"/>
        <v>16.5</v>
      </c>
      <c r="U19" s="5">
        <v>5</v>
      </c>
      <c r="V19" s="5">
        <f t="shared" si="9"/>
        <v>25</v>
      </c>
      <c r="W19" s="6">
        <v>2.4</v>
      </c>
      <c r="X19" s="6">
        <f t="shared" si="10"/>
        <v>5.76</v>
      </c>
      <c r="Y19" s="6">
        <f t="shared" si="11"/>
        <v>12</v>
      </c>
      <c r="Z19" s="6"/>
    </row>
    <row r="20" spans="1:26" x14ac:dyDescent="0.25">
      <c r="A20" s="20"/>
      <c r="C20" s="5">
        <v>4.4000000000000004</v>
      </c>
      <c r="D20" s="6">
        <f t="shared" si="0"/>
        <v>19.360000000000003</v>
      </c>
      <c r="E20" s="6">
        <v>3.24</v>
      </c>
      <c r="F20" s="6">
        <f t="shared" si="1"/>
        <v>10.497600000000002</v>
      </c>
      <c r="G20" s="6">
        <f t="shared" si="2"/>
        <v>14.256000000000002</v>
      </c>
      <c r="H20" s="6"/>
      <c r="I20" s="5">
        <v>5</v>
      </c>
      <c r="J20" s="6">
        <f t="shared" si="3"/>
        <v>25</v>
      </c>
      <c r="K20" s="1">
        <v>4.29</v>
      </c>
      <c r="L20" s="6">
        <f t="shared" si="4"/>
        <v>18.4041</v>
      </c>
      <c r="M20" s="6">
        <f t="shared" si="5"/>
        <v>21.45</v>
      </c>
      <c r="O20" s="5">
        <v>8</v>
      </c>
      <c r="P20" s="6">
        <f t="shared" si="6"/>
        <v>64</v>
      </c>
      <c r="Q20" s="1">
        <v>3.99</v>
      </c>
      <c r="R20" s="6">
        <f t="shared" si="7"/>
        <v>15.920100000000001</v>
      </c>
      <c r="S20" s="1">
        <f t="shared" si="8"/>
        <v>31.92</v>
      </c>
      <c r="U20" s="5">
        <v>6</v>
      </c>
      <c r="V20" s="5">
        <f t="shared" si="9"/>
        <v>36</v>
      </c>
      <c r="W20" s="6">
        <v>2.83</v>
      </c>
      <c r="X20" s="6">
        <f t="shared" si="10"/>
        <v>8.0089000000000006</v>
      </c>
      <c r="Y20" s="6">
        <f t="shared" si="11"/>
        <v>16.98</v>
      </c>
      <c r="Z20" s="6"/>
    </row>
    <row r="21" spans="1:26" x14ac:dyDescent="0.25">
      <c r="C21" s="5"/>
      <c r="D21" s="5"/>
      <c r="E21" s="6"/>
      <c r="F21" s="6"/>
      <c r="G21" s="6"/>
      <c r="H21" s="6"/>
      <c r="I21" s="5"/>
      <c r="J21" s="5"/>
      <c r="L21" s="6"/>
      <c r="M21" s="6"/>
      <c r="W21" s="6"/>
    </row>
    <row r="22" spans="1:26" x14ac:dyDescent="0.25">
      <c r="A22" s="1" t="s">
        <v>9</v>
      </c>
      <c r="C22" s="18">
        <f>COUNT(C3:C20)</f>
        <v>18</v>
      </c>
      <c r="D22" s="18"/>
      <c r="E22" s="18"/>
      <c r="F22" s="18"/>
      <c r="G22" s="18"/>
      <c r="I22" s="18">
        <f>COUNT(I3:I20)</f>
        <v>18</v>
      </c>
      <c r="J22" s="18"/>
      <c r="K22" s="18"/>
      <c r="L22" s="18"/>
      <c r="M22" s="18"/>
      <c r="O22" s="18">
        <f>COUNT(O3:O20)</f>
        <v>18</v>
      </c>
      <c r="P22" s="18"/>
      <c r="Q22" s="18"/>
      <c r="R22" s="18"/>
      <c r="S22" s="18"/>
      <c r="U22" s="18">
        <f>COUNT(U3:U20)</f>
        <v>18</v>
      </c>
      <c r="V22" s="18"/>
      <c r="W22" s="18"/>
      <c r="X22" s="18"/>
      <c r="Y22" s="18"/>
      <c r="Z22" s="1"/>
    </row>
    <row r="23" spans="1:26" x14ac:dyDescent="0.25">
      <c r="A23" s="1" t="s">
        <v>10</v>
      </c>
      <c r="C23" s="5">
        <f>SUM(C3:C20)</f>
        <v>39.599999999999994</v>
      </c>
      <c r="D23" s="6">
        <f>SUM(D3:D20)</f>
        <v>117.97500000000001</v>
      </c>
      <c r="E23" s="6">
        <f>SUM(E3:E20)</f>
        <v>30.130000000000003</v>
      </c>
      <c r="F23" s="6">
        <f>SUM(F3:F20)</f>
        <v>73.198499999999996</v>
      </c>
      <c r="G23" s="6">
        <f>SUM(G3:G20)</f>
        <v>91.910499999999985</v>
      </c>
      <c r="I23" s="5">
        <f>SUM(I3:I20)</f>
        <v>45</v>
      </c>
      <c r="J23" s="6">
        <f>SUM(J3:J20)</f>
        <v>152.34375</v>
      </c>
      <c r="K23" s="1">
        <f>SUM(K3:K20)</f>
        <v>37.29</v>
      </c>
      <c r="L23" s="6">
        <f>SUM(L3:L20)</f>
        <v>110.41250000000001</v>
      </c>
      <c r="M23" s="6">
        <f>SUM(M3:M20)</f>
        <v>128.8125</v>
      </c>
      <c r="O23" s="5">
        <f>SUM(O3:O20)</f>
        <v>72</v>
      </c>
      <c r="P23" s="6">
        <f>SUM(P3:P20)</f>
        <v>390</v>
      </c>
      <c r="Q23" s="6">
        <f>SUM(Q3:Q20)</f>
        <v>36</v>
      </c>
      <c r="R23" s="6">
        <f>SUM(R3:R20)</f>
        <v>102.313</v>
      </c>
      <c r="S23" s="6">
        <f>SUM(S3:S20)</f>
        <v>198.71000000000004</v>
      </c>
      <c r="U23" s="5">
        <f>SUM(U3:U20)</f>
        <v>63</v>
      </c>
      <c r="V23" s="5">
        <f>SUM(V3:V20)</f>
        <v>273</v>
      </c>
      <c r="W23" s="1">
        <f>SUM(W3:W20)</f>
        <v>34.550000000000004</v>
      </c>
      <c r="X23" s="6">
        <f>SUM(X3:X20)</f>
        <v>80.422899999999998</v>
      </c>
      <c r="Y23" s="6">
        <f>SUM(Y3:Y20)</f>
        <v>146.83000000000001</v>
      </c>
      <c r="Z23" s="6"/>
    </row>
    <row r="24" spans="1:26" ht="18" x14ac:dyDescent="0.35">
      <c r="A24" s="1" t="s">
        <v>11</v>
      </c>
      <c r="C24" s="17">
        <f>D23-C23^2/C22</f>
        <v>30.855000000000032</v>
      </c>
      <c r="D24" s="17"/>
      <c r="E24" s="17"/>
      <c r="F24" s="17"/>
      <c r="G24" s="17"/>
      <c r="I24" s="17">
        <f>J23-I23^2/I22</f>
        <v>39.84375</v>
      </c>
      <c r="J24" s="17"/>
      <c r="K24" s="17"/>
      <c r="L24" s="17"/>
      <c r="M24" s="17"/>
      <c r="O24" s="17">
        <f>P23-O23^2/O22</f>
        <v>102</v>
      </c>
      <c r="P24" s="17"/>
      <c r="Q24" s="17"/>
      <c r="R24" s="17"/>
      <c r="S24" s="17"/>
      <c r="U24" s="17">
        <f>V23-U23^2/U22</f>
        <v>52.5</v>
      </c>
      <c r="V24" s="17"/>
      <c r="W24" s="17"/>
      <c r="X24" s="17"/>
      <c r="Y24" s="17"/>
      <c r="Z24" s="6"/>
    </row>
    <row r="25" spans="1:26" ht="18" x14ac:dyDescent="0.35">
      <c r="A25" s="1" t="s">
        <v>12</v>
      </c>
      <c r="C25" s="17">
        <f>AVERAGE(C3:C20)</f>
        <v>2.1999999999999997</v>
      </c>
      <c r="D25" s="17"/>
      <c r="E25" s="17"/>
      <c r="F25" s="17"/>
      <c r="G25" s="17"/>
      <c r="I25" s="17">
        <f>AVERAGE(I3:I20)</f>
        <v>2.5</v>
      </c>
      <c r="J25" s="17"/>
      <c r="K25" s="17"/>
      <c r="L25" s="17"/>
      <c r="M25" s="17"/>
      <c r="O25" s="17">
        <f>AVERAGE(O3:O20)</f>
        <v>4</v>
      </c>
      <c r="P25" s="17"/>
      <c r="Q25" s="17"/>
      <c r="R25" s="17"/>
      <c r="S25" s="17"/>
      <c r="U25" s="17">
        <f>AVERAGE(U3:U20)</f>
        <v>3.5</v>
      </c>
      <c r="V25" s="17"/>
      <c r="W25" s="17"/>
      <c r="X25" s="17"/>
      <c r="Y25" s="17"/>
      <c r="Z25" s="6"/>
    </row>
    <row r="26" spans="1:26" ht="18" x14ac:dyDescent="0.35">
      <c r="A26" s="1" t="s">
        <v>13</v>
      </c>
      <c r="C26" s="17">
        <f>F23-(E23^2)/C22</f>
        <v>22.764227777777762</v>
      </c>
      <c r="D26" s="17"/>
      <c r="E26" s="17"/>
      <c r="F26" s="17"/>
      <c r="G26" s="17"/>
      <c r="I26" s="17">
        <f>L23-(K23^2)/I22</f>
        <v>33.160050000000012</v>
      </c>
      <c r="J26" s="17"/>
      <c r="K26" s="17"/>
      <c r="L26" s="17"/>
      <c r="M26" s="17"/>
      <c r="O26" s="17">
        <f>R23-Q23^2/O22</f>
        <v>30.313000000000002</v>
      </c>
      <c r="P26" s="17"/>
      <c r="Q26" s="17"/>
      <c r="R26" s="17"/>
      <c r="S26" s="17"/>
      <c r="U26" s="17">
        <f>X23-W23^2/U22</f>
        <v>14.106094444444423</v>
      </c>
      <c r="V26" s="17"/>
      <c r="W26" s="17"/>
      <c r="X26" s="17"/>
      <c r="Y26" s="17"/>
      <c r="Z26" s="6"/>
    </row>
    <row r="27" spans="1:26" ht="18" x14ac:dyDescent="0.35">
      <c r="A27" s="1" t="s">
        <v>14</v>
      </c>
      <c r="C27" s="17">
        <f>AVERAGE(E3:E20)</f>
        <v>1.673888888888889</v>
      </c>
      <c r="D27" s="17"/>
      <c r="E27" s="17"/>
      <c r="F27" s="17"/>
      <c r="G27" s="17"/>
      <c r="I27" s="17">
        <f>AVERAGE(K3:K20)</f>
        <v>2.0716666666666668</v>
      </c>
      <c r="J27" s="17"/>
      <c r="K27" s="17"/>
      <c r="L27" s="17"/>
      <c r="M27" s="17"/>
      <c r="O27" s="17">
        <f>AVERAGE(Q3:Q20)</f>
        <v>2</v>
      </c>
      <c r="P27" s="17"/>
      <c r="Q27" s="17"/>
      <c r="R27" s="17"/>
      <c r="S27" s="17"/>
      <c r="U27" s="17">
        <f>AVERAGE(W3:W20)</f>
        <v>1.9194444444444447</v>
      </c>
      <c r="V27" s="17"/>
      <c r="W27" s="17"/>
      <c r="X27" s="17"/>
      <c r="Y27" s="17"/>
      <c r="Z27" s="1"/>
    </row>
    <row r="29" spans="1:26" x14ac:dyDescent="0.25">
      <c r="A29" s="8" t="s">
        <v>15</v>
      </c>
    </row>
    <row r="31" spans="1:26" x14ac:dyDescent="0.25">
      <c r="C31" s="1" t="s">
        <v>16</v>
      </c>
      <c r="D31" s="9"/>
      <c r="E31" s="1" t="s">
        <v>17</v>
      </c>
      <c r="F31" s="9"/>
      <c r="G31" s="1" t="s">
        <v>18</v>
      </c>
      <c r="I31" s="1" t="s">
        <v>19</v>
      </c>
      <c r="J31" s="9"/>
      <c r="K31" s="1" t="s">
        <v>20</v>
      </c>
      <c r="M31" s="1" t="s">
        <v>21</v>
      </c>
    </row>
    <row r="32" spans="1:26" x14ac:dyDescent="0.25">
      <c r="A32" s="1" t="s">
        <v>9</v>
      </c>
      <c r="C32" s="1">
        <f>C22+I22</f>
        <v>36</v>
      </c>
      <c r="D32" s="9"/>
      <c r="E32" s="1">
        <f>C22+O22</f>
        <v>36</v>
      </c>
      <c r="F32" s="9"/>
      <c r="G32" s="1">
        <f>C22+U22</f>
        <v>36</v>
      </c>
      <c r="H32" s="9"/>
      <c r="I32" s="1">
        <f>I22+O22</f>
        <v>36</v>
      </c>
      <c r="J32" s="9"/>
      <c r="K32" s="1">
        <f>SUM(I22,U22)</f>
        <v>36</v>
      </c>
      <c r="M32" s="1">
        <f>SUM(I22,U22)</f>
        <v>36</v>
      </c>
    </row>
    <row r="33" spans="1:13" ht="18" x14ac:dyDescent="0.35">
      <c r="A33" s="1" t="s">
        <v>22</v>
      </c>
      <c r="C33" s="5">
        <f>SUM(C23,I23)</f>
        <v>84.6</v>
      </c>
      <c r="D33" s="9"/>
      <c r="E33" s="5">
        <f>SUM(C23,O23)</f>
        <v>111.6</v>
      </c>
      <c r="F33" s="9"/>
      <c r="G33" s="5">
        <f>SUM(C23,U23)</f>
        <v>102.6</v>
      </c>
      <c r="I33" s="5">
        <f>SUM(I23,O23)</f>
        <v>117</v>
      </c>
      <c r="K33" s="5">
        <f>SUM(I23,U23)</f>
        <v>108</v>
      </c>
      <c r="M33" s="5">
        <f>SUM(O3:O20,U3:U20)</f>
        <v>135</v>
      </c>
    </row>
    <row r="34" spans="1:13" ht="18.75" x14ac:dyDescent="0.35">
      <c r="A34" s="1" t="s">
        <v>23</v>
      </c>
      <c r="C34" s="6">
        <f>SUM(D23,J23)</f>
        <v>270.31875000000002</v>
      </c>
      <c r="D34" s="9"/>
      <c r="E34" s="6">
        <f>SUM(D23,P23)</f>
        <v>507.97500000000002</v>
      </c>
      <c r="F34" s="9"/>
      <c r="G34" s="6">
        <f>SUM(D23,V23)</f>
        <v>390.97500000000002</v>
      </c>
      <c r="I34" s="6">
        <f>SUM(J23,P23)</f>
        <v>542.34375</v>
      </c>
      <c r="K34" s="6">
        <f>SUM(J23,V23)</f>
        <v>425.34375</v>
      </c>
      <c r="M34" s="6">
        <f>SUM(P23,V23)</f>
        <v>663</v>
      </c>
    </row>
    <row r="35" spans="1:13" ht="18" x14ac:dyDescent="0.35">
      <c r="A35" s="1" t="s">
        <v>24</v>
      </c>
      <c r="C35" s="6">
        <f>C34-C33^2/C32</f>
        <v>71.508750000000049</v>
      </c>
      <c r="D35" s="10"/>
      <c r="E35" s="6">
        <f>E34-E33^2/E32</f>
        <v>162.01500000000004</v>
      </c>
      <c r="F35" s="10"/>
      <c r="G35" s="6">
        <f>G34-G33^2/G32</f>
        <v>98.565000000000055</v>
      </c>
      <c r="I35" s="6">
        <f>I34-I33^2/I32</f>
        <v>162.09375</v>
      </c>
      <c r="K35" s="6">
        <f>K34-K33^2/K32</f>
        <v>101.34375</v>
      </c>
      <c r="M35" s="6">
        <f>M34-M33^2/M32</f>
        <v>156.75</v>
      </c>
    </row>
    <row r="36" spans="1:13" ht="18" x14ac:dyDescent="0.35">
      <c r="A36" s="1" t="s">
        <v>25</v>
      </c>
      <c r="C36" s="6">
        <f>C24+I24</f>
        <v>70.698750000000032</v>
      </c>
      <c r="D36" s="10"/>
      <c r="E36" s="6">
        <f>C24+O24</f>
        <v>132.85500000000002</v>
      </c>
      <c r="F36" s="10"/>
      <c r="G36" s="6">
        <f>C24+U24</f>
        <v>83.355000000000032</v>
      </c>
      <c r="I36" s="6">
        <f>I24+O24</f>
        <v>141.84375</v>
      </c>
      <c r="K36" s="6">
        <f>SUM(I24,U24)</f>
        <v>92.34375</v>
      </c>
      <c r="M36" s="6">
        <f>SUM(O24,U24)</f>
        <v>154.5</v>
      </c>
    </row>
    <row r="37" spans="1:13" ht="18" x14ac:dyDescent="0.35">
      <c r="A37" s="1" t="s">
        <v>26</v>
      </c>
      <c r="C37" s="6">
        <f>AVERAGE(C3:C20,I3:I20)</f>
        <v>2.3499999999999996</v>
      </c>
      <c r="D37" s="10"/>
      <c r="E37" s="6">
        <f>AVERAGE(C3:C20,O3:O20)</f>
        <v>3.0999999999999996</v>
      </c>
      <c r="F37" s="10"/>
      <c r="G37" s="6">
        <f>AVERAGE(C3:C20,U3:U20)</f>
        <v>2.8499999999999996</v>
      </c>
      <c r="I37" s="5">
        <f>AVERAGE(I3:I20,O3:O20)</f>
        <v>3.25</v>
      </c>
      <c r="K37" s="5">
        <f>AVERAGE(I3:I20,U3:U20)</f>
        <v>3</v>
      </c>
      <c r="M37" s="5">
        <f>AVERAGE(O3:O20,U3:U20)</f>
        <v>3.75</v>
      </c>
    </row>
    <row r="38" spans="1:13" ht="18" x14ac:dyDescent="0.35">
      <c r="A38" s="1" t="s">
        <v>27</v>
      </c>
      <c r="C38" s="6">
        <f>SUM(E23,K23)</f>
        <v>67.42</v>
      </c>
      <c r="D38" s="10"/>
      <c r="E38" s="6">
        <f>SUM(E23,Q23)</f>
        <v>66.13</v>
      </c>
      <c r="F38" s="9"/>
      <c r="G38" s="6">
        <f>SUM(E23,W23)</f>
        <v>64.680000000000007</v>
      </c>
      <c r="I38" s="6">
        <f>SUM(K23,Q23)</f>
        <v>73.289999999999992</v>
      </c>
      <c r="K38" s="1">
        <f>SUM(K23,W23)</f>
        <v>71.84</v>
      </c>
      <c r="M38" s="6">
        <f>SUM(Q23,W23)</f>
        <v>70.550000000000011</v>
      </c>
    </row>
    <row r="39" spans="1:13" ht="18.75" x14ac:dyDescent="0.35">
      <c r="A39" s="1" t="s">
        <v>28</v>
      </c>
      <c r="C39" s="6">
        <f>F23+L23</f>
        <v>183.61099999999999</v>
      </c>
      <c r="D39" s="10"/>
      <c r="E39" s="6">
        <f>SUM(F23,R23)</f>
        <v>175.51150000000001</v>
      </c>
      <c r="F39" s="10"/>
      <c r="G39" s="6">
        <f>SUM(F23,X23)</f>
        <v>153.62139999999999</v>
      </c>
      <c r="I39" s="6">
        <f>SUM(L23,R23)</f>
        <v>212.72550000000001</v>
      </c>
      <c r="K39" s="6">
        <f>SUM(L23,X23)</f>
        <v>190.83539999999999</v>
      </c>
      <c r="M39" s="6">
        <f>SUM(R23,X23)</f>
        <v>182.73590000000002</v>
      </c>
    </row>
    <row r="40" spans="1:13" ht="18" x14ac:dyDescent="0.35">
      <c r="A40" s="1" t="s">
        <v>29</v>
      </c>
      <c r="C40" s="6">
        <f>C39-C38^2/C32</f>
        <v>57.348322222222208</v>
      </c>
      <c r="D40" s="10"/>
      <c r="E40" s="6">
        <f>E39-E38^2/E32</f>
        <v>54.034363888888919</v>
      </c>
      <c r="F40" s="10"/>
      <c r="G40" s="6">
        <f>G39-G38^2/G32</f>
        <v>37.412999999999954</v>
      </c>
      <c r="I40" s="6">
        <f>I39-I38^2/I32</f>
        <v>63.519275000000022</v>
      </c>
      <c r="K40" s="6">
        <f>K39-K38^2/K32</f>
        <v>47.474688888888863</v>
      </c>
      <c r="M40" s="6">
        <f>M39-M38^2/M32</f>
        <v>44.477497222222183</v>
      </c>
    </row>
    <row r="41" spans="1:13" ht="18" x14ac:dyDescent="0.35">
      <c r="A41" s="1" t="s">
        <v>30</v>
      </c>
      <c r="C41" s="6">
        <f>C26+I26</f>
        <v>55.924277777777775</v>
      </c>
      <c r="D41" s="10"/>
      <c r="E41" s="6">
        <f>C26+O26</f>
        <v>53.077227777777765</v>
      </c>
      <c r="F41" s="9"/>
      <c r="G41" s="6">
        <f>C26+U26</f>
        <v>36.870322222222185</v>
      </c>
      <c r="I41" s="6">
        <f>I26+O26</f>
        <v>63.473050000000015</v>
      </c>
      <c r="K41" s="6">
        <f>I26+U26</f>
        <v>47.266144444444436</v>
      </c>
      <c r="M41" s="6">
        <f>SUM(O26,U26)</f>
        <v>44.419094444444426</v>
      </c>
    </row>
    <row r="42" spans="1:13" ht="18" x14ac:dyDescent="0.35">
      <c r="A42" s="1" t="s">
        <v>31</v>
      </c>
      <c r="C42" s="6">
        <f>C40-C41</f>
        <v>1.4240444444444336</v>
      </c>
      <c r="D42" s="10"/>
      <c r="E42" s="6">
        <f>E40-E41</f>
        <v>0.95713611111115426</v>
      </c>
      <c r="F42" s="9"/>
      <c r="G42" s="6">
        <f>G40-G41</f>
        <v>0.54267777777776871</v>
      </c>
      <c r="I42" s="6">
        <f>I40-I41</f>
        <v>4.6225000000006844E-2</v>
      </c>
      <c r="K42" s="6">
        <f>K40-K41</f>
        <v>0.20854444444442777</v>
      </c>
      <c r="M42" s="6">
        <f>M40-M41</f>
        <v>5.8402777777757819E-2</v>
      </c>
    </row>
    <row r="43" spans="1:13" ht="18" x14ac:dyDescent="0.35">
      <c r="A43" s="1" t="s">
        <v>32</v>
      </c>
      <c r="C43" s="6">
        <f>AVERAGE(E3:E20,K3:K20)</f>
        <v>1.8727777777777779</v>
      </c>
      <c r="D43" s="10"/>
      <c r="E43" s="6">
        <f>AVERAGE(E3:E20,Q3:Q20)</f>
        <v>1.8369444444444443</v>
      </c>
      <c r="F43" s="10"/>
      <c r="G43" s="6">
        <f>AVERAGE(E3:E20,W3:W20)</f>
        <v>1.7966666666666664</v>
      </c>
      <c r="I43" s="6">
        <f>AVERAGE(K3:K20,Q3:Q20)</f>
        <v>2.0358333333333332</v>
      </c>
      <c r="K43" s="6">
        <f>AVERAGE(K3:K20,W3:W20)</f>
        <v>1.9955555555555553</v>
      </c>
      <c r="M43" s="6">
        <f>AVERAGE(W3:W20,Q3:Q20)</f>
        <v>1.9597222222222221</v>
      </c>
    </row>
    <row r="44" spans="1:13" ht="18" x14ac:dyDescent="0.35">
      <c r="A44" s="1" t="s">
        <v>33</v>
      </c>
      <c r="C44" s="6">
        <f>SUM(G23,M23)</f>
        <v>220.72299999999998</v>
      </c>
      <c r="D44" s="9"/>
      <c r="E44" s="6">
        <f>SUM(G23,S23)</f>
        <v>290.62049999999999</v>
      </c>
      <c r="F44" s="9"/>
      <c r="G44" s="6">
        <f>SUM(G23,Y23)</f>
        <v>238.7405</v>
      </c>
      <c r="I44" s="6">
        <f>SUM(M23,S23)</f>
        <v>327.52250000000004</v>
      </c>
      <c r="K44" s="6">
        <f>SUM(M23,Y23)</f>
        <v>275.64250000000004</v>
      </c>
      <c r="M44" s="6">
        <f>SUM(S23,Y23)</f>
        <v>345.54000000000008</v>
      </c>
    </row>
    <row r="45" spans="1:13" ht="18" x14ac:dyDescent="0.35">
      <c r="A45" s="1" t="s">
        <v>34</v>
      </c>
      <c r="C45" s="6">
        <f>C44-(C33*C38)/C32</f>
        <v>62.285999999999973</v>
      </c>
      <c r="D45" s="10"/>
      <c r="E45" s="6">
        <f>E44-(E33*E38)/E32</f>
        <v>85.617500000000007</v>
      </c>
      <c r="F45" s="10"/>
      <c r="G45" s="6">
        <f>G44-(G33*G38)/G32</f>
        <v>54.402499999999975</v>
      </c>
      <c r="I45" s="6">
        <f>I44-(I33*I38)/I32</f>
        <v>89.330000000000069</v>
      </c>
      <c r="K45" s="6">
        <f>K44-(K33*K38)/K32</f>
        <v>60.122500000000031</v>
      </c>
      <c r="M45" s="6">
        <f>M44-(M33*M38)/M32</f>
        <v>80.97750000000002</v>
      </c>
    </row>
    <row r="46" spans="1:13" ht="18" x14ac:dyDescent="0.35">
      <c r="A46" s="1" t="s">
        <v>35</v>
      </c>
      <c r="C46" s="6">
        <f>G23-(C23*E23)/C22</f>
        <v>25.624499999999983</v>
      </c>
      <c r="D46" s="10"/>
      <c r="E46" s="6">
        <f>G23-(C23*E23)/C22</f>
        <v>25.624499999999983</v>
      </c>
      <c r="F46" s="10"/>
      <c r="G46" s="6">
        <f>G23-C23*E23/C22</f>
        <v>25.624499999999983</v>
      </c>
      <c r="I46" s="7">
        <f>M23-I23*K23/I22</f>
        <v>35.587500000000006</v>
      </c>
      <c r="K46" s="7">
        <f>M23-I23*K23/I22</f>
        <v>35.587500000000006</v>
      </c>
      <c r="M46" s="6">
        <f>S23-O23*Q23/O22</f>
        <v>54.710000000000036</v>
      </c>
    </row>
    <row r="47" spans="1:13" ht="18" x14ac:dyDescent="0.35">
      <c r="A47" s="1" t="s">
        <v>36</v>
      </c>
      <c r="C47" s="7">
        <f>M23-(I23*K23)/I22</f>
        <v>35.587500000000006</v>
      </c>
      <c r="D47" s="9"/>
      <c r="E47" s="6">
        <f>S23-(O23*Q23)/O22</f>
        <v>54.710000000000036</v>
      </c>
      <c r="F47" s="9"/>
      <c r="G47" s="6">
        <f>Y23-(U23*W23)/U22</f>
        <v>25.905000000000001</v>
      </c>
      <c r="I47" s="6">
        <f>S23-O23*Q23/O22</f>
        <v>54.710000000000036</v>
      </c>
      <c r="K47" s="6">
        <f>Y23-U23*W23/U22</f>
        <v>25.905000000000001</v>
      </c>
      <c r="M47" s="6">
        <f>Y23-U23*W23/U22</f>
        <v>25.905000000000001</v>
      </c>
    </row>
    <row r="48" spans="1:13" ht="18" x14ac:dyDescent="0.35">
      <c r="A48" s="1" t="s">
        <v>37</v>
      </c>
      <c r="C48" s="6">
        <f>SUM(C46,C47)</f>
        <v>61.211999999999989</v>
      </c>
      <c r="D48" s="9"/>
      <c r="E48" s="6">
        <f>SUM(E46,E47)</f>
        <v>80.33450000000002</v>
      </c>
      <c r="F48" s="9"/>
      <c r="G48" s="6">
        <f>SUM(G46,G47)</f>
        <v>51.529499999999985</v>
      </c>
      <c r="I48" s="6">
        <f>SUM(I46,I47)</f>
        <v>90.297500000000042</v>
      </c>
      <c r="K48" s="6">
        <f>SUM(K46,K47)</f>
        <v>61.492500000000007</v>
      </c>
      <c r="M48" s="6">
        <f>SUM(M46,M47)</f>
        <v>80.615000000000038</v>
      </c>
    </row>
    <row r="49" spans="1:13" ht="18" x14ac:dyDescent="0.35">
      <c r="A49" s="1" t="s">
        <v>38</v>
      </c>
      <c r="C49" s="6">
        <f>C40-C45^2/C35</f>
        <v>3.0955797816118746</v>
      </c>
      <c r="D49" s="10"/>
      <c r="E49" s="6">
        <f>E40-E45^2/E35</f>
        <v>8.7894402321287473</v>
      </c>
      <c r="F49" s="10"/>
      <c r="G49" s="6">
        <f>G40-G45^2/G35</f>
        <v>7.3857894663420076</v>
      </c>
      <c r="I49" s="6">
        <f>I40-I45^2/I35</f>
        <v>14.289437945826045</v>
      </c>
      <c r="K49" s="6">
        <f>K40-K45^2/K35</f>
        <v>11.806825737485809</v>
      </c>
      <c r="M49" s="6">
        <f>M40-M45^2/M35</f>
        <v>2.6442882509302947</v>
      </c>
    </row>
    <row r="50" spans="1:13" ht="18" x14ac:dyDescent="0.35">
      <c r="A50" s="1" t="s">
        <v>39</v>
      </c>
      <c r="C50" s="6">
        <f>C41-C48^2/C36</f>
        <v>2.926043098946856</v>
      </c>
      <c r="D50" s="10"/>
      <c r="E50" s="6">
        <f>E41-E48^2/E36</f>
        <v>4.5007203806154266</v>
      </c>
      <c r="F50" s="10"/>
      <c r="G50" s="6">
        <f>G41-G48^2/G36</f>
        <v>5.0151321286465489</v>
      </c>
      <c r="I50" s="6">
        <f>I41-I48^2/I36</f>
        <v>5.9898087133729518</v>
      </c>
      <c r="K50" s="6">
        <f>K41-K48^2/K36</f>
        <v>6.3177580485053397</v>
      </c>
      <c r="M50" s="6">
        <f>M41-M48^2/M36</f>
        <v>2.355804962243738</v>
      </c>
    </row>
    <row r="51" spans="1:13" ht="18" x14ac:dyDescent="0.35">
      <c r="A51" s="1" t="s">
        <v>40</v>
      </c>
      <c r="C51" s="6">
        <f>C49-C50</f>
        <v>0.16953668266501865</v>
      </c>
      <c r="D51" s="9"/>
      <c r="E51" s="6">
        <f>E49-E50</f>
        <v>4.2887198515133207</v>
      </c>
      <c r="F51" s="9"/>
      <c r="G51" s="6">
        <f>G49-G50</f>
        <v>2.3706573376954587</v>
      </c>
      <c r="I51" s="6">
        <f>I49-I50</f>
        <v>8.2996292324530927</v>
      </c>
      <c r="K51" s="6">
        <f>K49-K50</f>
        <v>5.4890676889804695</v>
      </c>
      <c r="M51" s="6">
        <f>M49-M50</f>
        <v>0.2884832886865567</v>
      </c>
    </row>
    <row r="52" spans="1:13" ht="18" x14ac:dyDescent="0.35">
      <c r="A52" s="1" t="s">
        <v>41</v>
      </c>
      <c r="C52" s="6">
        <f>C27-C54*(C25-C37)</f>
        <v>1.8037610577744774</v>
      </c>
      <c r="D52" s="10"/>
      <c r="E52" s="6">
        <f>C27-E54*(C25-E37)</f>
        <v>2.2180991180861342</v>
      </c>
      <c r="F52" s="10"/>
      <c r="G52" s="6">
        <f>C27-G54*(C25-G37)</f>
        <v>2.0757145142263012</v>
      </c>
      <c r="I52" s="6">
        <f>I27-I54*(I25-I37)</f>
        <v>2.5491154439303814</v>
      </c>
      <c r="K52" s="6">
        <f>I27-K54*(I25-K37)</f>
        <v>2.4046209813874788</v>
      </c>
      <c r="M52" s="6">
        <f>O27-M54*(O25-M37)</f>
        <v>1.8695550161812298</v>
      </c>
    </row>
    <row r="53" spans="1:13" ht="18" x14ac:dyDescent="0.35">
      <c r="A53" s="1" t="s">
        <v>42</v>
      </c>
      <c r="C53" s="6">
        <f>I27-C54*(I25-C37)</f>
        <v>1.9417944977810779</v>
      </c>
      <c r="D53" s="10"/>
      <c r="E53" s="6">
        <f>O27-E54*(O25-E37)</f>
        <v>1.4557897708027547</v>
      </c>
      <c r="F53" s="10"/>
      <c r="G53" s="6">
        <f>U27-G54*(U25-G37)</f>
        <v>1.5176188191070326</v>
      </c>
      <c r="I53" s="6">
        <f>O27-I54*(O25-I37)</f>
        <v>1.5225512227362854</v>
      </c>
      <c r="K53" s="6">
        <f>U27-K54*(U25-K37)</f>
        <v>1.5864901297236325</v>
      </c>
      <c r="M53" s="6">
        <f>U27-M54*(U25-M37)</f>
        <v>2.049889428263215</v>
      </c>
    </row>
    <row r="54" spans="1:13" ht="18" x14ac:dyDescent="0.35">
      <c r="A54" s="1" t="s">
        <v>43</v>
      </c>
      <c r="C54" s="6">
        <f>C48/C36</f>
        <v>0.86581445923725608</v>
      </c>
      <c r="D54" s="10"/>
      <c r="E54" s="6">
        <f>E48/E36</f>
        <v>0.60467803244138352</v>
      </c>
      <c r="F54" s="10"/>
      <c r="G54" s="6">
        <f>G48/G36</f>
        <v>0.61819326974986466</v>
      </c>
      <c r="I54" s="6">
        <f>I48/I36</f>
        <v>0.63659836968495298</v>
      </c>
      <c r="K54" s="6">
        <f>K48/K36</f>
        <v>0.66590862944162443</v>
      </c>
      <c r="M54" s="6">
        <f>M48/M36</f>
        <v>0.52177993527508115</v>
      </c>
    </row>
    <row r="55" spans="1:13" ht="18" x14ac:dyDescent="0.35">
      <c r="A55" s="1" t="s">
        <v>44</v>
      </c>
      <c r="C55" s="1">
        <f>C32-2-1</f>
        <v>33</v>
      </c>
      <c r="D55" s="9"/>
      <c r="E55" s="1">
        <f>E32-2-1</f>
        <v>33</v>
      </c>
      <c r="F55" s="9"/>
      <c r="G55" s="1">
        <f>G32-2-1</f>
        <v>33</v>
      </c>
      <c r="I55" s="1">
        <f>I32-2-1</f>
        <v>33</v>
      </c>
      <c r="K55" s="1">
        <f>K32-2-1</f>
        <v>33</v>
      </c>
      <c r="M55" s="1">
        <f>M32-2-1</f>
        <v>33</v>
      </c>
    </row>
    <row r="56" spans="1:13" ht="18" x14ac:dyDescent="0.35">
      <c r="A56" s="1" t="s">
        <v>45</v>
      </c>
      <c r="C56" s="6">
        <f>2-1</f>
        <v>1</v>
      </c>
      <c r="D56" s="10"/>
      <c r="E56" s="6">
        <f>2-1</f>
        <v>1</v>
      </c>
      <c r="F56" s="10"/>
      <c r="G56" s="6">
        <f>2-1</f>
        <v>1</v>
      </c>
      <c r="I56" s="6">
        <f>2-1</f>
        <v>1</v>
      </c>
      <c r="K56" s="6">
        <f>2-1</f>
        <v>1</v>
      </c>
      <c r="M56" s="6">
        <f>2-1</f>
        <v>1</v>
      </c>
    </row>
    <row r="57" spans="1:13" x14ac:dyDescent="0.25">
      <c r="A57" s="1" t="s">
        <v>46</v>
      </c>
      <c r="C57" s="6">
        <f>(C51/C56)/(C50/C55)</f>
        <v>1.9120396859360236</v>
      </c>
      <c r="D57" s="10"/>
      <c r="E57" s="6">
        <f>(E51/E56)/(E50/E55)</f>
        <v>31.445578292199333</v>
      </c>
      <c r="F57" s="10"/>
      <c r="G57" s="6">
        <f>(G51/G56)/(G50/G55)</f>
        <v>15.599128823962371</v>
      </c>
      <c r="I57" s="6">
        <f>(I51/I56)/(I50/I55)</f>
        <v>45.725627941918319</v>
      </c>
      <c r="K57" s="6">
        <f>(K51/K56)/(K50/K55)</f>
        <v>28.671442044098153</v>
      </c>
      <c r="M57" s="6">
        <f>(M51/M56)/(M50/M55)</f>
        <v>4.0410597138692212</v>
      </c>
    </row>
    <row r="58" spans="1:13" x14ac:dyDescent="0.25">
      <c r="A58" s="1" t="s">
        <v>47</v>
      </c>
      <c r="C58" s="6">
        <v>0.18</v>
      </c>
      <c r="D58" s="9"/>
      <c r="E58" s="6">
        <v>1.91015E-3</v>
      </c>
      <c r="F58" s="9"/>
      <c r="G58" s="6">
        <v>9.1490000000000007E-5</v>
      </c>
      <c r="I58" s="6">
        <v>0</v>
      </c>
      <c r="K58" s="6">
        <v>9.2999999999999999E-7</v>
      </c>
      <c r="M58" s="16">
        <v>5.2999999999999999E-2</v>
      </c>
    </row>
    <row r="60" spans="1:13" x14ac:dyDescent="0.25">
      <c r="A60" s="1" t="s">
        <v>48</v>
      </c>
      <c r="C60" s="21">
        <v>0.05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</row>
  </sheetData>
  <mergeCells count="27">
    <mergeCell ref="A15:A20"/>
    <mergeCell ref="C1:G1"/>
    <mergeCell ref="I1:M1"/>
    <mergeCell ref="O1:S1"/>
    <mergeCell ref="A3:A8"/>
    <mergeCell ref="A9:A14"/>
    <mergeCell ref="C22:G22"/>
    <mergeCell ref="I22:M22"/>
    <mergeCell ref="O22:S22"/>
    <mergeCell ref="U22:Y22"/>
    <mergeCell ref="C24:G24"/>
    <mergeCell ref="I24:M24"/>
    <mergeCell ref="O24:S24"/>
    <mergeCell ref="U24:Y24"/>
    <mergeCell ref="C25:G25"/>
    <mergeCell ref="I25:M25"/>
    <mergeCell ref="O25:S25"/>
    <mergeCell ref="U25:Y25"/>
    <mergeCell ref="C26:G26"/>
    <mergeCell ref="I26:M26"/>
    <mergeCell ref="O26:S26"/>
    <mergeCell ref="U26:Y26"/>
    <mergeCell ref="C27:G27"/>
    <mergeCell ref="I27:M27"/>
    <mergeCell ref="O27:S27"/>
    <mergeCell ref="U27:Y27"/>
    <mergeCell ref="C60:M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0"/>
  <sheetViews>
    <sheetView topLeftCell="A7" zoomScale="70" zoomScaleNormal="70" workbookViewId="0">
      <selection activeCell="O3" sqref="O3:O20"/>
    </sheetView>
  </sheetViews>
  <sheetFormatPr defaultRowHeight="15" x14ac:dyDescent="0.25"/>
  <cols>
    <col min="1" max="1" width="16.28515625" bestFit="1" customWidth="1"/>
    <col min="3" max="4" width="9.140625" customWidth="1"/>
    <col min="5" max="10" width="11.42578125" style="1" customWidth="1"/>
    <col min="11" max="16" width="11.140625" style="1" customWidth="1"/>
    <col min="17" max="22" width="11.5703125" style="1" customWidth="1"/>
    <col min="23" max="23" width="11.42578125" style="1" bestFit="1" customWidth="1"/>
  </cols>
  <sheetData>
    <row r="1" spans="1:26" x14ac:dyDescent="0.25">
      <c r="C1" s="18" t="s">
        <v>0</v>
      </c>
      <c r="D1" s="18"/>
      <c r="E1" s="18"/>
      <c r="F1" s="18"/>
      <c r="G1" s="18"/>
      <c r="I1" s="18" t="s">
        <v>1</v>
      </c>
      <c r="J1" s="18"/>
      <c r="K1" s="18"/>
      <c r="L1" s="18"/>
      <c r="M1" s="18"/>
      <c r="O1" s="18" t="s">
        <v>2</v>
      </c>
      <c r="P1" s="18"/>
      <c r="Q1" s="18"/>
      <c r="R1" s="18"/>
      <c r="S1" s="18"/>
      <c r="W1" s="1" t="s">
        <v>3</v>
      </c>
    </row>
    <row r="2" spans="1:26" ht="18.75" x14ac:dyDescent="0.25">
      <c r="C2" s="2" t="s">
        <v>4</v>
      </c>
      <c r="D2" s="2" t="s">
        <v>5</v>
      </c>
      <c r="E2" s="3" t="s">
        <v>6</v>
      </c>
      <c r="F2" s="3" t="s">
        <v>7</v>
      </c>
      <c r="G2" s="3" t="s">
        <v>8</v>
      </c>
      <c r="H2" s="3"/>
      <c r="I2" s="2" t="s">
        <v>4</v>
      </c>
      <c r="J2" s="2" t="s">
        <v>5</v>
      </c>
      <c r="K2" s="3" t="s">
        <v>6</v>
      </c>
      <c r="L2" s="3" t="s">
        <v>7</v>
      </c>
      <c r="M2" s="3" t="s">
        <v>8</v>
      </c>
      <c r="N2" s="4"/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  <c r="T2" s="4"/>
      <c r="U2" s="2" t="s">
        <v>4</v>
      </c>
      <c r="V2" s="2" t="s">
        <v>5</v>
      </c>
      <c r="W2" s="3" t="s">
        <v>6</v>
      </c>
      <c r="X2" s="2" t="s">
        <v>7</v>
      </c>
      <c r="Y2" s="3" t="s">
        <v>8</v>
      </c>
      <c r="Z2" s="2"/>
    </row>
    <row r="3" spans="1:26" x14ac:dyDescent="0.25">
      <c r="A3" s="19">
        <v>42894</v>
      </c>
      <c r="C3" s="5">
        <v>0.55000000000000004</v>
      </c>
      <c r="D3" s="6">
        <f>C3^2</f>
        <v>0.30250000000000005</v>
      </c>
      <c r="E3" s="6">
        <v>0.01</v>
      </c>
      <c r="F3" s="6">
        <f>E3^2</f>
        <v>1E-4</v>
      </c>
      <c r="G3" s="6">
        <f>C3*E3</f>
        <v>5.5000000000000005E-3</v>
      </c>
      <c r="H3" s="6"/>
      <c r="I3" s="5">
        <v>0.625</v>
      </c>
      <c r="J3" s="6">
        <f>I3^2</f>
        <v>0.390625</v>
      </c>
      <c r="K3" s="1">
        <v>0.09</v>
      </c>
      <c r="L3" s="6">
        <f>K3^2</f>
        <v>8.0999999999999996E-3</v>
      </c>
      <c r="M3" s="6">
        <f>I3*K3</f>
        <v>5.6249999999999994E-2</v>
      </c>
      <c r="O3" s="5">
        <v>1</v>
      </c>
      <c r="P3" s="6">
        <f>O3^2</f>
        <v>1</v>
      </c>
      <c r="Q3" s="1">
        <v>0.42</v>
      </c>
      <c r="R3" s="6">
        <f>Q3^2</f>
        <v>0.17639999999999997</v>
      </c>
      <c r="S3" s="1">
        <f>O3*Q3</f>
        <v>0.42</v>
      </c>
      <c r="U3" s="5">
        <v>1</v>
      </c>
      <c r="V3" s="5">
        <f>U3^2</f>
        <v>1</v>
      </c>
      <c r="W3" s="1">
        <v>0.32</v>
      </c>
      <c r="X3" s="6">
        <f>W3^2</f>
        <v>0.1024</v>
      </c>
      <c r="Y3" s="6">
        <f>U3*W3</f>
        <v>0.32</v>
      </c>
      <c r="Z3" s="6"/>
    </row>
    <row r="4" spans="1:26" x14ac:dyDescent="0.25">
      <c r="A4" s="19"/>
      <c r="C4" s="5">
        <v>1.1000000000000001</v>
      </c>
      <c r="D4" s="6">
        <f t="shared" ref="D4:D20" si="0">C4^2</f>
        <v>1.2100000000000002</v>
      </c>
      <c r="E4" s="6">
        <v>0.39</v>
      </c>
      <c r="F4" s="6">
        <f t="shared" ref="F4:F20" si="1">E4^2</f>
        <v>0.15210000000000001</v>
      </c>
      <c r="G4" s="6">
        <f t="shared" ref="G4:G20" si="2">C4*E4</f>
        <v>0.42900000000000005</v>
      </c>
      <c r="H4" s="6"/>
      <c r="I4" s="5">
        <v>1.25</v>
      </c>
      <c r="J4" s="6">
        <f t="shared" ref="J4:J20" si="3">I4^2</f>
        <v>1.5625</v>
      </c>
      <c r="K4" s="1">
        <v>0.42</v>
      </c>
      <c r="L4" s="6">
        <f t="shared" ref="L4:L20" si="4">K4^2</f>
        <v>0.17639999999999997</v>
      </c>
      <c r="M4" s="6">
        <f t="shared" ref="M4:M20" si="5">I4*K4</f>
        <v>0.52500000000000002</v>
      </c>
      <c r="O4" s="5">
        <v>2</v>
      </c>
      <c r="P4" s="6">
        <f t="shared" ref="P4:P20" si="6">O4^2</f>
        <v>4</v>
      </c>
      <c r="Q4" s="1">
        <v>0.62</v>
      </c>
      <c r="R4" s="6">
        <f t="shared" ref="R4:R20" si="7">Q4^2</f>
        <v>0.38440000000000002</v>
      </c>
      <c r="S4" s="1">
        <f t="shared" ref="S4:S20" si="8">O4*Q4</f>
        <v>1.24</v>
      </c>
      <c r="U4" s="5">
        <v>2</v>
      </c>
      <c r="V4" s="5">
        <f t="shared" ref="V4:V20" si="9">U4^2</f>
        <v>4</v>
      </c>
      <c r="W4" s="6">
        <v>0.67</v>
      </c>
      <c r="X4" s="6">
        <f t="shared" ref="X4:X20" si="10">W4^2</f>
        <v>0.44890000000000008</v>
      </c>
      <c r="Y4" s="6">
        <f t="shared" ref="Y4:Y20" si="11">U4*W4</f>
        <v>1.34</v>
      </c>
      <c r="Z4" s="6"/>
    </row>
    <row r="5" spans="1:26" x14ac:dyDescent="0.25">
      <c r="A5" s="19"/>
      <c r="C5" s="5">
        <v>1.6500000000000001</v>
      </c>
      <c r="D5" s="6">
        <f t="shared" si="0"/>
        <v>2.7225000000000006</v>
      </c>
      <c r="E5" s="6">
        <v>0.7</v>
      </c>
      <c r="F5" s="6">
        <f t="shared" si="1"/>
        <v>0.48999999999999994</v>
      </c>
      <c r="G5" s="6">
        <f t="shared" si="2"/>
        <v>1.155</v>
      </c>
      <c r="H5" s="6"/>
      <c r="I5" s="5">
        <v>1.875</v>
      </c>
      <c r="J5" s="6">
        <f t="shared" si="3"/>
        <v>3.515625</v>
      </c>
      <c r="K5" s="1">
        <v>1.05</v>
      </c>
      <c r="L5" s="6">
        <f t="shared" si="4"/>
        <v>1.1025</v>
      </c>
      <c r="M5" s="6">
        <f t="shared" si="5"/>
        <v>1.96875</v>
      </c>
      <c r="O5" s="5">
        <v>3</v>
      </c>
      <c r="P5" s="6">
        <f t="shared" si="6"/>
        <v>9</v>
      </c>
      <c r="Q5" s="1">
        <v>1.28</v>
      </c>
      <c r="R5" s="6">
        <f t="shared" si="7"/>
        <v>1.6384000000000001</v>
      </c>
      <c r="S5" s="1">
        <f t="shared" si="8"/>
        <v>3.84</v>
      </c>
      <c r="U5" s="5">
        <v>3</v>
      </c>
      <c r="V5" s="5">
        <f t="shared" si="9"/>
        <v>9</v>
      </c>
      <c r="W5" s="6">
        <v>1.46</v>
      </c>
      <c r="X5" s="6">
        <f t="shared" si="10"/>
        <v>2.1315999999999997</v>
      </c>
      <c r="Y5" s="6">
        <f t="shared" si="11"/>
        <v>4.38</v>
      </c>
      <c r="Z5" s="6"/>
    </row>
    <row r="6" spans="1:26" x14ac:dyDescent="0.25">
      <c r="A6" s="19"/>
      <c r="C6" s="5">
        <v>2.2000000000000002</v>
      </c>
      <c r="D6" s="6">
        <f t="shared" si="0"/>
        <v>4.8400000000000007</v>
      </c>
      <c r="E6" s="6">
        <v>1.17</v>
      </c>
      <c r="F6" s="6">
        <f t="shared" si="1"/>
        <v>1.3688999999999998</v>
      </c>
      <c r="G6" s="6">
        <f t="shared" si="2"/>
        <v>2.5739999999999998</v>
      </c>
      <c r="H6" s="6"/>
      <c r="I6" s="5">
        <v>2.5</v>
      </c>
      <c r="J6" s="6">
        <f t="shared" si="3"/>
        <v>6.25</v>
      </c>
      <c r="K6" s="6">
        <v>1.5</v>
      </c>
      <c r="L6" s="6">
        <f t="shared" si="4"/>
        <v>2.25</v>
      </c>
      <c r="M6" s="6">
        <f t="shared" si="5"/>
        <v>3.75</v>
      </c>
      <c r="O6" s="5">
        <v>4</v>
      </c>
      <c r="P6" s="6">
        <f t="shared" si="6"/>
        <v>16</v>
      </c>
      <c r="Q6" s="1">
        <v>1.41</v>
      </c>
      <c r="R6" s="6">
        <f t="shared" si="7"/>
        <v>1.9880999999999998</v>
      </c>
      <c r="S6" s="1">
        <f t="shared" si="8"/>
        <v>5.64</v>
      </c>
      <c r="U6" s="5">
        <v>4</v>
      </c>
      <c r="V6" s="5">
        <f t="shared" si="9"/>
        <v>16</v>
      </c>
      <c r="W6" s="6">
        <v>2.25</v>
      </c>
      <c r="X6" s="6">
        <f t="shared" si="10"/>
        <v>5.0625</v>
      </c>
      <c r="Y6" s="6">
        <f t="shared" si="11"/>
        <v>9</v>
      </c>
      <c r="Z6" s="6"/>
    </row>
    <row r="7" spans="1:26" x14ac:dyDescent="0.25">
      <c r="A7" s="19"/>
      <c r="C7" s="5">
        <v>3.3000000000000003</v>
      </c>
      <c r="D7" s="6">
        <f t="shared" si="0"/>
        <v>10.890000000000002</v>
      </c>
      <c r="E7" s="6">
        <v>2.33</v>
      </c>
      <c r="F7" s="6">
        <f t="shared" si="1"/>
        <v>5.4289000000000005</v>
      </c>
      <c r="G7" s="6">
        <f t="shared" si="2"/>
        <v>7.6890000000000009</v>
      </c>
      <c r="H7" s="6"/>
      <c r="I7" s="5">
        <v>3.75</v>
      </c>
      <c r="J7" s="6">
        <f t="shared" si="3"/>
        <v>14.0625</v>
      </c>
      <c r="K7" s="1">
        <v>2.94</v>
      </c>
      <c r="L7" s="6">
        <f t="shared" si="4"/>
        <v>8.6435999999999993</v>
      </c>
      <c r="M7" s="6">
        <f t="shared" si="5"/>
        <v>11.025</v>
      </c>
      <c r="O7" s="5">
        <v>6</v>
      </c>
      <c r="P7" s="6">
        <f t="shared" si="6"/>
        <v>36</v>
      </c>
      <c r="Q7" s="6">
        <v>2.9</v>
      </c>
      <c r="R7" s="6">
        <f t="shared" si="7"/>
        <v>8.41</v>
      </c>
      <c r="S7" s="1">
        <f t="shared" si="8"/>
        <v>17.399999999999999</v>
      </c>
      <c r="U7" s="5">
        <v>5</v>
      </c>
      <c r="V7" s="5">
        <f t="shared" si="9"/>
        <v>25</v>
      </c>
      <c r="W7" s="6">
        <v>2.76</v>
      </c>
      <c r="X7" s="6">
        <f t="shared" si="10"/>
        <v>7.6175999999999986</v>
      </c>
      <c r="Y7" s="6">
        <f t="shared" si="11"/>
        <v>13.799999999999999</v>
      </c>
      <c r="Z7" s="6"/>
    </row>
    <row r="8" spans="1:26" x14ac:dyDescent="0.25">
      <c r="A8" s="19"/>
      <c r="C8" s="5">
        <v>4.4000000000000004</v>
      </c>
      <c r="D8" s="6">
        <f t="shared" si="0"/>
        <v>19.360000000000003</v>
      </c>
      <c r="E8" s="6">
        <v>3.82</v>
      </c>
      <c r="F8" s="6">
        <f t="shared" si="1"/>
        <v>14.5924</v>
      </c>
      <c r="G8" s="6">
        <f t="shared" si="2"/>
        <v>16.808</v>
      </c>
      <c r="H8" s="6"/>
      <c r="I8" s="5">
        <v>5</v>
      </c>
      <c r="J8" s="6">
        <f t="shared" si="3"/>
        <v>25</v>
      </c>
      <c r="K8" s="6">
        <v>4.3</v>
      </c>
      <c r="L8" s="6">
        <f t="shared" si="4"/>
        <v>18.489999999999998</v>
      </c>
      <c r="M8" s="6">
        <f t="shared" si="5"/>
        <v>21.5</v>
      </c>
      <c r="O8" s="5">
        <v>8</v>
      </c>
      <c r="P8" s="6">
        <f t="shared" si="6"/>
        <v>64</v>
      </c>
      <c r="Q8" s="6">
        <v>4.3</v>
      </c>
      <c r="R8" s="6">
        <f t="shared" si="7"/>
        <v>18.489999999999998</v>
      </c>
      <c r="S8" s="1">
        <f t="shared" si="8"/>
        <v>34.4</v>
      </c>
      <c r="U8" s="5">
        <v>6</v>
      </c>
      <c r="V8" s="5">
        <f t="shared" si="9"/>
        <v>36</v>
      </c>
      <c r="W8" s="6">
        <v>3.76</v>
      </c>
      <c r="X8" s="6">
        <f t="shared" si="10"/>
        <v>14.137599999999999</v>
      </c>
      <c r="Y8" s="6">
        <f t="shared" si="11"/>
        <v>22.56</v>
      </c>
      <c r="Z8" s="6"/>
    </row>
    <row r="9" spans="1:26" x14ac:dyDescent="0.25">
      <c r="A9" s="19">
        <v>42922</v>
      </c>
      <c r="C9" s="5">
        <v>0.55000000000000004</v>
      </c>
      <c r="D9" s="6">
        <f t="shared" si="0"/>
        <v>0.30250000000000005</v>
      </c>
      <c r="E9" s="6">
        <v>0.38</v>
      </c>
      <c r="F9" s="6">
        <f t="shared" si="1"/>
        <v>0.1444</v>
      </c>
      <c r="G9" s="6">
        <f t="shared" si="2"/>
        <v>0.20900000000000002</v>
      </c>
      <c r="H9" s="6"/>
      <c r="I9" s="5">
        <v>0.625</v>
      </c>
      <c r="J9" s="6">
        <f t="shared" si="3"/>
        <v>0.390625</v>
      </c>
      <c r="K9" s="1">
        <v>0.13</v>
      </c>
      <c r="L9" s="6">
        <f t="shared" si="4"/>
        <v>1.6900000000000002E-2</v>
      </c>
      <c r="M9" s="6">
        <f t="shared" si="5"/>
        <v>8.1250000000000003E-2</v>
      </c>
      <c r="O9" s="5">
        <v>1</v>
      </c>
      <c r="P9" s="6">
        <f t="shared" si="6"/>
        <v>1</v>
      </c>
      <c r="Q9" s="1">
        <v>0.28000000000000003</v>
      </c>
      <c r="R9" s="6">
        <f t="shared" si="7"/>
        <v>7.8400000000000011E-2</v>
      </c>
      <c r="S9" s="1">
        <f t="shared" si="8"/>
        <v>0.28000000000000003</v>
      </c>
      <c r="U9" s="5">
        <v>1</v>
      </c>
      <c r="V9" s="5">
        <f t="shared" si="9"/>
        <v>1</v>
      </c>
      <c r="W9" s="6">
        <v>0.17</v>
      </c>
      <c r="X9" s="6">
        <f t="shared" si="10"/>
        <v>2.8900000000000006E-2</v>
      </c>
      <c r="Y9" s="6">
        <f t="shared" si="11"/>
        <v>0.17</v>
      </c>
      <c r="Z9" s="6"/>
    </row>
    <row r="10" spans="1:26" x14ac:dyDescent="0.25">
      <c r="A10" s="19"/>
      <c r="C10" s="5">
        <v>1.1000000000000001</v>
      </c>
      <c r="D10" s="6">
        <f t="shared" si="0"/>
        <v>1.2100000000000002</v>
      </c>
      <c r="E10" s="6">
        <v>0.54</v>
      </c>
      <c r="F10" s="6">
        <f t="shared" si="1"/>
        <v>0.29160000000000003</v>
      </c>
      <c r="G10" s="6">
        <f t="shared" si="2"/>
        <v>0.59400000000000008</v>
      </c>
      <c r="H10" s="6"/>
      <c r="I10" s="5">
        <v>1.25</v>
      </c>
      <c r="J10" s="6">
        <f t="shared" si="3"/>
        <v>1.5625</v>
      </c>
      <c r="K10" s="1">
        <v>0.69</v>
      </c>
      <c r="L10" s="6">
        <f t="shared" si="4"/>
        <v>0.47609999999999991</v>
      </c>
      <c r="M10" s="6">
        <f t="shared" si="5"/>
        <v>0.86249999999999993</v>
      </c>
      <c r="O10" s="5">
        <v>2</v>
      </c>
      <c r="P10" s="6">
        <f t="shared" si="6"/>
        <v>4</v>
      </c>
      <c r="Q10" s="1">
        <v>0.56999999999999995</v>
      </c>
      <c r="R10" s="6">
        <f t="shared" si="7"/>
        <v>0.32489999999999997</v>
      </c>
      <c r="S10" s="1">
        <f t="shared" si="8"/>
        <v>1.1399999999999999</v>
      </c>
      <c r="U10" s="5">
        <v>2</v>
      </c>
      <c r="V10" s="5">
        <f t="shared" si="9"/>
        <v>4</v>
      </c>
      <c r="W10" s="6">
        <v>0.69</v>
      </c>
      <c r="X10" s="6">
        <f t="shared" si="10"/>
        <v>0.47609999999999991</v>
      </c>
      <c r="Y10" s="6">
        <f t="shared" si="11"/>
        <v>1.38</v>
      </c>
      <c r="Z10" s="6"/>
    </row>
    <row r="11" spans="1:26" x14ac:dyDescent="0.25">
      <c r="A11" s="19"/>
      <c r="C11" s="5">
        <v>1.6500000000000001</v>
      </c>
      <c r="D11" s="6">
        <f t="shared" si="0"/>
        <v>2.7225000000000006</v>
      </c>
      <c r="E11" s="6">
        <v>0.79</v>
      </c>
      <c r="F11" s="6">
        <f t="shared" si="1"/>
        <v>0.6241000000000001</v>
      </c>
      <c r="G11" s="6">
        <f t="shared" si="2"/>
        <v>1.3035000000000001</v>
      </c>
      <c r="H11" s="6"/>
      <c r="I11" s="5">
        <v>1.875</v>
      </c>
      <c r="J11" s="6">
        <f t="shared" si="3"/>
        <v>3.515625</v>
      </c>
      <c r="K11" s="6">
        <v>1.1000000000000001</v>
      </c>
      <c r="L11" s="6">
        <f t="shared" si="4"/>
        <v>1.2100000000000002</v>
      </c>
      <c r="M11" s="6">
        <f t="shared" si="5"/>
        <v>2.0625</v>
      </c>
      <c r="O11" s="5">
        <v>3</v>
      </c>
      <c r="P11" s="6">
        <f t="shared" si="6"/>
        <v>9</v>
      </c>
      <c r="Q11" s="1">
        <v>1.1299999999999999</v>
      </c>
      <c r="R11" s="6">
        <f t="shared" si="7"/>
        <v>1.2768999999999997</v>
      </c>
      <c r="S11" s="1">
        <f t="shared" si="8"/>
        <v>3.3899999999999997</v>
      </c>
      <c r="U11" s="5">
        <v>3</v>
      </c>
      <c r="V11" s="5">
        <f t="shared" si="9"/>
        <v>9</v>
      </c>
      <c r="W11" s="6">
        <v>1.21</v>
      </c>
      <c r="X11" s="6">
        <f t="shared" si="10"/>
        <v>1.4641</v>
      </c>
      <c r="Y11" s="6">
        <f t="shared" si="11"/>
        <v>3.63</v>
      </c>
      <c r="Z11" s="6"/>
    </row>
    <row r="12" spans="1:26" x14ac:dyDescent="0.25">
      <c r="A12" s="19"/>
      <c r="C12" s="5">
        <v>2.2000000000000002</v>
      </c>
      <c r="D12" s="6">
        <f t="shared" si="0"/>
        <v>4.8400000000000007</v>
      </c>
      <c r="E12" s="11">
        <v>1.39</v>
      </c>
      <c r="F12" s="6">
        <f t="shared" si="1"/>
        <v>1.9320999999999997</v>
      </c>
      <c r="G12" s="6">
        <f t="shared" si="2"/>
        <v>3.0579999999999998</v>
      </c>
      <c r="H12" s="6"/>
      <c r="I12" s="5">
        <v>2.5</v>
      </c>
      <c r="J12" s="6">
        <f t="shared" si="3"/>
        <v>6.25</v>
      </c>
      <c r="K12" s="1">
        <v>1.28</v>
      </c>
      <c r="L12" s="6">
        <f t="shared" si="4"/>
        <v>1.6384000000000001</v>
      </c>
      <c r="M12" s="6">
        <f t="shared" si="5"/>
        <v>3.2</v>
      </c>
      <c r="O12" s="5">
        <v>4</v>
      </c>
      <c r="P12" s="6">
        <f t="shared" si="6"/>
        <v>16</v>
      </c>
      <c r="Q12" s="1">
        <v>1.43</v>
      </c>
      <c r="R12" s="6">
        <f t="shared" si="7"/>
        <v>2.0448999999999997</v>
      </c>
      <c r="S12" s="1">
        <f t="shared" si="8"/>
        <v>5.72</v>
      </c>
      <c r="U12" s="5">
        <v>4</v>
      </c>
      <c r="V12" s="5">
        <f t="shared" si="9"/>
        <v>16</v>
      </c>
      <c r="W12" s="6">
        <v>1.97</v>
      </c>
      <c r="X12" s="6">
        <f t="shared" si="10"/>
        <v>3.8809</v>
      </c>
      <c r="Y12" s="6">
        <f t="shared" si="11"/>
        <v>7.88</v>
      </c>
      <c r="Z12" s="6"/>
    </row>
    <row r="13" spans="1:26" x14ac:dyDescent="0.25">
      <c r="A13" s="19"/>
      <c r="C13" s="5">
        <v>3.3000000000000003</v>
      </c>
      <c r="D13" s="6">
        <f t="shared" si="0"/>
        <v>10.890000000000002</v>
      </c>
      <c r="E13" s="6">
        <v>2.1</v>
      </c>
      <c r="F13" s="6">
        <f t="shared" si="1"/>
        <v>4.41</v>
      </c>
      <c r="G13" s="6">
        <f t="shared" si="2"/>
        <v>6.9300000000000006</v>
      </c>
      <c r="H13" s="6"/>
      <c r="I13" s="5">
        <v>3.75</v>
      </c>
      <c r="J13" s="6">
        <f t="shared" si="3"/>
        <v>14.0625</v>
      </c>
      <c r="K13" s="1">
        <v>2.48</v>
      </c>
      <c r="L13" s="6">
        <f t="shared" si="4"/>
        <v>6.1504000000000003</v>
      </c>
      <c r="M13" s="6">
        <f t="shared" si="5"/>
        <v>9.3000000000000007</v>
      </c>
      <c r="O13" s="5">
        <v>6</v>
      </c>
      <c r="P13" s="6">
        <f t="shared" si="6"/>
        <v>36</v>
      </c>
      <c r="Q13" s="1">
        <v>2.46</v>
      </c>
      <c r="R13" s="6">
        <f t="shared" si="7"/>
        <v>6.0515999999999996</v>
      </c>
      <c r="S13" s="1">
        <f t="shared" si="8"/>
        <v>14.76</v>
      </c>
      <c r="U13" s="5">
        <v>5</v>
      </c>
      <c r="V13" s="5">
        <f t="shared" si="9"/>
        <v>25</v>
      </c>
      <c r="W13" s="6">
        <v>2.38</v>
      </c>
      <c r="X13" s="6">
        <f t="shared" si="10"/>
        <v>5.6643999999999997</v>
      </c>
      <c r="Y13" s="6">
        <f t="shared" si="11"/>
        <v>11.899999999999999</v>
      </c>
      <c r="Z13" s="6"/>
    </row>
    <row r="14" spans="1:26" x14ac:dyDescent="0.25">
      <c r="A14" s="19"/>
      <c r="C14" s="5">
        <v>4.4000000000000004</v>
      </c>
      <c r="D14" s="6">
        <f t="shared" si="0"/>
        <v>19.360000000000003</v>
      </c>
      <c r="E14" s="6">
        <v>3.24</v>
      </c>
      <c r="F14" s="6">
        <f t="shared" si="1"/>
        <v>10.497600000000002</v>
      </c>
      <c r="G14" s="6">
        <f t="shared" si="2"/>
        <v>14.256000000000002</v>
      </c>
      <c r="H14" s="6"/>
      <c r="I14" s="5">
        <v>5</v>
      </c>
      <c r="J14" s="6">
        <f t="shared" si="3"/>
        <v>25</v>
      </c>
      <c r="K14" s="1">
        <v>3.85</v>
      </c>
      <c r="L14" s="6">
        <f t="shared" si="4"/>
        <v>14.822500000000002</v>
      </c>
      <c r="M14" s="6">
        <f t="shared" si="5"/>
        <v>19.25</v>
      </c>
      <c r="O14" s="5">
        <v>8</v>
      </c>
      <c r="P14" s="6">
        <f t="shared" si="6"/>
        <v>64</v>
      </c>
      <c r="Q14" s="1">
        <v>3.85</v>
      </c>
      <c r="R14" s="6">
        <f t="shared" si="7"/>
        <v>14.822500000000002</v>
      </c>
      <c r="S14" s="1">
        <f t="shared" si="8"/>
        <v>30.8</v>
      </c>
      <c r="U14" s="5">
        <v>6</v>
      </c>
      <c r="V14" s="5">
        <f t="shared" si="9"/>
        <v>36</v>
      </c>
      <c r="W14" s="6">
        <v>3.7</v>
      </c>
      <c r="X14" s="6">
        <f t="shared" si="10"/>
        <v>13.690000000000001</v>
      </c>
      <c r="Y14" s="6">
        <f t="shared" si="11"/>
        <v>22.200000000000003</v>
      </c>
      <c r="Z14" s="6"/>
    </row>
    <row r="15" spans="1:26" x14ac:dyDescent="0.25">
      <c r="A15" s="19">
        <v>42929</v>
      </c>
      <c r="C15" s="5">
        <v>0.55000000000000004</v>
      </c>
      <c r="D15" s="6">
        <f t="shared" si="0"/>
        <v>0.30250000000000005</v>
      </c>
      <c r="E15" s="6">
        <v>0.35</v>
      </c>
      <c r="F15" s="6">
        <f t="shared" si="1"/>
        <v>0.12249999999999998</v>
      </c>
      <c r="G15" s="6">
        <f t="shared" si="2"/>
        <v>0.1925</v>
      </c>
      <c r="H15" s="6"/>
      <c r="I15" s="5">
        <v>0.625</v>
      </c>
      <c r="J15" s="6">
        <f t="shared" si="3"/>
        <v>0.390625</v>
      </c>
      <c r="K15" s="1">
        <v>0.62</v>
      </c>
      <c r="L15" s="6">
        <f t="shared" si="4"/>
        <v>0.38440000000000002</v>
      </c>
      <c r="M15" s="6">
        <f t="shared" si="5"/>
        <v>0.38750000000000001</v>
      </c>
      <c r="O15" s="5">
        <v>1</v>
      </c>
      <c r="P15" s="6">
        <f t="shared" si="6"/>
        <v>1</v>
      </c>
      <c r="Q15" s="1">
        <v>0.24</v>
      </c>
      <c r="R15" s="6">
        <f t="shared" si="7"/>
        <v>5.7599999999999998E-2</v>
      </c>
      <c r="S15" s="1">
        <f t="shared" si="8"/>
        <v>0.24</v>
      </c>
      <c r="U15" s="5">
        <v>1</v>
      </c>
      <c r="V15" s="5">
        <f t="shared" si="9"/>
        <v>1</v>
      </c>
      <c r="W15" s="6">
        <v>0.28000000000000003</v>
      </c>
      <c r="X15" s="6">
        <f t="shared" si="10"/>
        <v>7.8400000000000011E-2</v>
      </c>
      <c r="Y15" s="6">
        <f t="shared" si="11"/>
        <v>0.28000000000000003</v>
      </c>
      <c r="Z15" s="6"/>
    </row>
    <row r="16" spans="1:26" x14ac:dyDescent="0.25">
      <c r="A16" s="19"/>
      <c r="C16" s="5">
        <v>1.1000000000000001</v>
      </c>
      <c r="D16" s="6">
        <f t="shared" si="0"/>
        <v>1.2100000000000002</v>
      </c>
      <c r="E16" s="6">
        <v>0.72</v>
      </c>
      <c r="F16" s="6">
        <f t="shared" si="1"/>
        <v>0.51839999999999997</v>
      </c>
      <c r="G16" s="6">
        <f t="shared" si="2"/>
        <v>0.79200000000000004</v>
      </c>
      <c r="H16" s="6"/>
      <c r="I16" s="5">
        <v>1.25</v>
      </c>
      <c r="J16" s="6">
        <f t="shared" si="3"/>
        <v>1.5625</v>
      </c>
      <c r="K16" s="1">
        <v>0.86</v>
      </c>
      <c r="L16" s="6">
        <f t="shared" si="4"/>
        <v>0.73959999999999992</v>
      </c>
      <c r="M16" s="6">
        <f t="shared" si="5"/>
        <v>1.075</v>
      </c>
      <c r="O16" s="5">
        <v>2</v>
      </c>
      <c r="P16" s="6">
        <f t="shared" si="6"/>
        <v>4</v>
      </c>
      <c r="Q16" s="1">
        <v>0.87</v>
      </c>
      <c r="R16" s="6">
        <f t="shared" si="7"/>
        <v>0.75690000000000002</v>
      </c>
      <c r="S16" s="1">
        <f t="shared" si="8"/>
        <v>1.74</v>
      </c>
      <c r="U16" s="5">
        <v>2</v>
      </c>
      <c r="V16" s="5">
        <f t="shared" si="9"/>
        <v>4</v>
      </c>
      <c r="W16" s="6">
        <v>0.91</v>
      </c>
      <c r="X16" s="6">
        <f t="shared" si="10"/>
        <v>0.82810000000000006</v>
      </c>
      <c r="Y16" s="6">
        <f t="shared" si="11"/>
        <v>1.82</v>
      </c>
      <c r="Z16" s="6"/>
    </row>
    <row r="17" spans="1:26" x14ac:dyDescent="0.25">
      <c r="A17" s="19"/>
      <c r="C17" s="5">
        <v>1.6500000000000001</v>
      </c>
      <c r="D17" s="6">
        <f t="shared" si="0"/>
        <v>2.7225000000000006</v>
      </c>
      <c r="E17" s="6">
        <v>1.1100000000000001</v>
      </c>
      <c r="F17" s="6">
        <f t="shared" si="1"/>
        <v>1.2321000000000002</v>
      </c>
      <c r="G17" s="6">
        <f t="shared" si="2"/>
        <v>1.8315000000000003</v>
      </c>
      <c r="H17" s="6"/>
      <c r="I17" s="5">
        <v>1.875</v>
      </c>
      <c r="J17" s="6">
        <f t="shared" si="3"/>
        <v>3.515625</v>
      </c>
      <c r="K17" s="1">
        <v>1.33</v>
      </c>
      <c r="L17" s="6">
        <f t="shared" si="4"/>
        <v>1.7689000000000001</v>
      </c>
      <c r="M17" s="6">
        <f t="shared" si="5"/>
        <v>2.4937500000000004</v>
      </c>
      <c r="O17" s="5">
        <v>3</v>
      </c>
      <c r="P17" s="6">
        <f t="shared" si="6"/>
        <v>9</v>
      </c>
      <c r="Q17" s="1">
        <v>1.17</v>
      </c>
      <c r="R17" s="6">
        <f t="shared" si="7"/>
        <v>1.3688999999999998</v>
      </c>
      <c r="S17" s="1">
        <f t="shared" si="8"/>
        <v>3.51</v>
      </c>
      <c r="U17" s="5">
        <v>3</v>
      </c>
      <c r="V17" s="5">
        <f t="shared" si="9"/>
        <v>9</v>
      </c>
      <c r="W17" s="6">
        <v>1.72</v>
      </c>
      <c r="X17" s="6">
        <f t="shared" si="10"/>
        <v>2.9583999999999997</v>
      </c>
      <c r="Y17" s="6">
        <f t="shared" si="11"/>
        <v>5.16</v>
      </c>
      <c r="Z17" s="6"/>
    </row>
    <row r="18" spans="1:26" x14ac:dyDescent="0.25">
      <c r="A18" s="19"/>
      <c r="C18" s="5">
        <v>2.2000000000000002</v>
      </c>
      <c r="D18" s="6">
        <f t="shared" si="0"/>
        <v>4.8400000000000007</v>
      </c>
      <c r="E18" s="6">
        <v>1.38</v>
      </c>
      <c r="F18" s="6">
        <f t="shared" si="1"/>
        <v>1.9043999999999996</v>
      </c>
      <c r="G18" s="6">
        <f t="shared" si="2"/>
        <v>3.036</v>
      </c>
      <c r="H18" s="6"/>
      <c r="I18" s="5">
        <v>2.5</v>
      </c>
      <c r="J18" s="6">
        <f t="shared" si="3"/>
        <v>6.25</v>
      </c>
      <c r="K18" s="6">
        <v>1.8</v>
      </c>
      <c r="L18" s="6">
        <f t="shared" si="4"/>
        <v>3.24</v>
      </c>
      <c r="M18" s="6">
        <f t="shared" si="5"/>
        <v>4.5</v>
      </c>
      <c r="O18" s="5">
        <v>4</v>
      </c>
      <c r="P18" s="6">
        <f t="shared" si="6"/>
        <v>16</v>
      </c>
      <c r="Q18" s="1">
        <v>1.71</v>
      </c>
      <c r="R18" s="6">
        <f t="shared" si="7"/>
        <v>2.9240999999999997</v>
      </c>
      <c r="S18" s="1">
        <f t="shared" si="8"/>
        <v>6.84</v>
      </c>
      <c r="U18" s="5">
        <v>4</v>
      </c>
      <c r="V18" s="5">
        <f t="shared" si="9"/>
        <v>16</v>
      </c>
      <c r="W18" s="6">
        <v>2.21</v>
      </c>
      <c r="X18" s="6">
        <f t="shared" si="10"/>
        <v>4.8841000000000001</v>
      </c>
      <c r="Y18" s="6">
        <f t="shared" si="11"/>
        <v>8.84</v>
      </c>
      <c r="Z18" s="6"/>
    </row>
    <row r="19" spans="1:26" x14ac:dyDescent="0.25">
      <c r="A19" s="19"/>
      <c r="C19" s="5">
        <v>3.3000000000000003</v>
      </c>
      <c r="D19" s="6">
        <f t="shared" si="0"/>
        <v>10.890000000000002</v>
      </c>
      <c r="E19" s="6">
        <v>2.61</v>
      </c>
      <c r="F19" s="6">
        <f t="shared" si="1"/>
        <v>6.8120999999999992</v>
      </c>
      <c r="G19" s="6">
        <f t="shared" si="2"/>
        <v>8.6129999999999995</v>
      </c>
      <c r="H19" s="6"/>
      <c r="I19" s="5">
        <v>3.75</v>
      </c>
      <c r="J19" s="6">
        <f t="shared" si="3"/>
        <v>14.0625</v>
      </c>
      <c r="K19" s="1">
        <v>3.22</v>
      </c>
      <c r="L19" s="6">
        <f t="shared" si="4"/>
        <v>10.368400000000001</v>
      </c>
      <c r="M19" s="6">
        <f t="shared" si="5"/>
        <v>12.075000000000001</v>
      </c>
      <c r="O19" s="5">
        <v>6</v>
      </c>
      <c r="P19" s="6">
        <f t="shared" si="6"/>
        <v>36</v>
      </c>
      <c r="Q19" s="1">
        <v>2.85</v>
      </c>
      <c r="R19" s="6">
        <f t="shared" si="7"/>
        <v>8.1225000000000005</v>
      </c>
      <c r="S19" s="1">
        <f t="shared" si="8"/>
        <v>17.100000000000001</v>
      </c>
      <c r="U19" s="5">
        <v>5</v>
      </c>
      <c r="V19" s="5">
        <f t="shared" si="9"/>
        <v>25</v>
      </c>
      <c r="W19" s="6">
        <v>3.06</v>
      </c>
      <c r="X19" s="6">
        <f t="shared" si="10"/>
        <v>9.3635999999999999</v>
      </c>
      <c r="Y19" s="6">
        <f t="shared" si="11"/>
        <v>15.3</v>
      </c>
      <c r="Z19" s="6"/>
    </row>
    <row r="20" spans="1:26" x14ac:dyDescent="0.25">
      <c r="A20" s="19"/>
      <c r="C20" s="5">
        <v>4.4000000000000004</v>
      </c>
      <c r="D20" s="6">
        <f t="shared" si="0"/>
        <v>19.360000000000003</v>
      </c>
      <c r="E20" s="6">
        <v>4.13</v>
      </c>
      <c r="F20" s="6">
        <f t="shared" si="1"/>
        <v>17.056899999999999</v>
      </c>
      <c r="G20" s="6">
        <f t="shared" si="2"/>
        <v>18.172000000000001</v>
      </c>
      <c r="H20" s="6"/>
      <c r="I20" s="5">
        <v>5</v>
      </c>
      <c r="J20" s="6">
        <f t="shared" si="3"/>
        <v>25</v>
      </c>
      <c r="K20" s="1">
        <v>4.13</v>
      </c>
      <c r="L20" s="6">
        <f t="shared" si="4"/>
        <v>17.056899999999999</v>
      </c>
      <c r="M20" s="6">
        <f t="shared" si="5"/>
        <v>20.65</v>
      </c>
      <c r="O20" s="5">
        <v>8</v>
      </c>
      <c r="P20" s="6">
        <f t="shared" si="6"/>
        <v>64</v>
      </c>
      <c r="Q20" s="1">
        <v>4.13</v>
      </c>
      <c r="R20" s="6">
        <f t="shared" si="7"/>
        <v>17.056899999999999</v>
      </c>
      <c r="S20" s="1">
        <f t="shared" si="8"/>
        <v>33.04</v>
      </c>
      <c r="U20" s="5">
        <v>6</v>
      </c>
      <c r="V20" s="5">
        <f t="shared" si="9"/>
        <v>36</v>
      </c>
      <c r="W20" s="6">
        <v>3.91</v>
      </c>
      <c r="X20" s="6">
        <f t="shared" si="10"/>
        <v>15.288100000000002</v>
      </c>
      <c r="Y20" s="6">
        <f t="shared" si="11"/>
        <v>23.46</v>
      </c>
      <c r="Z20" s="6"/>
    </row>
    <row r="21" spans="1:26" x14ac:dyDescent="0.25">
      <c r="C21" s="5"/>
      <c r="D21" s="5"/>
      <c r="E21" s="6"/>
      <c r="F21" s="6"/>
      <c r="G21" s="6"/>
      <c r="H21" s="6"/>
      <c r="I21" s="5"/>
      <c r="J21" s="5"/>
      <c r="L21" s="6"/>
      <c r="M21" s="6"/>
      <c r="W21" s="6"/>
    </row>
    <row r="22" spans="1:26" x14ac:dyDescent="0.25">
      <c r="A22" s="1" t="s">
        <v>9</v>
      </c>
      <c r="C22" s="18">
        <f>COUNT(C3:C20)</f>
        <v>18</v>
      </c>
      <c r="D22" s="18"/>
      <c r="E22" s="18"/>
      <c r="F22" s="18"/>
      <c r="G22" s="18"/>
      <c r="I22" s="18">
        <f>COUNT(I3:I20)</f>
        <v>18</v>
      </c>
      <c r="J22" s="18"/>
      <c r="K22" s="18"/>
      <c r="L22" s="18"/>
      <c r="M22" s="18"/>
      <c r="O22" s="18">
        <f>COUNT(O3:O20)</f>
        <v>18</v>
      </c>
      <c r="P22" s="18"/>
      <c r="Q22" s="18"/>
      <c r="R22" s="18"/>
      <c r="S22" s="18"/>
      <c r="U22" s="18">
        <f>COUNT(U3:U20)</f>
        <v>18</v>
      </c>
      <c r="V22" s="18"/>
      <c r="W22" s="18"/>
      <c r="X22" s="18"/>
      <c r="Y22" s="18"/>
      <c r="Z22" s="1"/>
    </row>
    <row r="23" spans="1:26" x14ac:dyDescent="0.25">
      <c r="A23" s="1" t="s">
        <v>10</v>
      </c>
      <c r="C23" s="5">
        <f>SUM(C3:C20)</f>
        <v>39.599999999999994</v>
      </c>
      <c r="D23" s="6">
        <f>SUM(D3:D20)</f>
        <v>117.97500000000001</v>
      </c>
      <c r="E23" s="6">
        <f>SUM(E3:E20)</f>
        <v>27.159999999999997</v>
      </c>
      <c r="F23" s="6">
        <f>SUM(F3:F20)</f>
        <v>67.578599999999994</v>
      </c>
      <c r="G23" s="6">
        <f>SUM(G3:G20)</f>
        <v>87.647999999999996</v>
      </c>
      <c r="I23" s="5">
        <f>SUM(I3:I20)</f>
        <v>45</v>
      </c>
      <c r="J23" s="6">
        <f>SUM(J3:J20)</f>
        <v>152.34375</v>
      </c>
      <c r="K23" s="1">
        <f>SUM(K3:K20)</f>
        <v>31.79</v>
      </c>
      <c r="L23" s="6">
        <f>SUM(L3:L20)</f>
        <v>88.543099999999995</v>
      </c>
      <c r="M23" s="6">
        <f>SUM(M3:M20)</f>
        <v>114.76250000000002</v>
      </c>
      <c r="O23" s="5">
        <f>SUM(O3:O20)</f>
        <v>72</v>
      </c>
      <c r="P23" s="6">
        <f>SUM(P3:P20)</f>
        <v>390</v>
      </c>
      <c r="Q23" s="6">
        <f>SUM(Q3:Q20)</f>
        <v>31.62</v>
      </c>
      <c r="R23" s="6">
        <f>SUM(R3:R20)</f>
        <v>85.973399999999998</v>
      </c>
      <c r="S23" s="6">
        <f>SUM(S3:S20)</f>
        <v>181.49999999999997</v>
      </c>
      <c r="U23" s="5">
        <f>SUM(U3:U20)</f>
        <v>63</v>
      </c>
      <c r="V23" s="5">
        <f>SUM(V3:V20)</f>
        <v>273</v>
      </c>
      <c r="W23" s="1">
        <f>SUM(W3:W20)</f>
        <v>33.43</v>
      </c>
      <c r="X23" s="6">
        <f>SUM(X3:X20)</f>
        <v>88.105699999999999</v>
      </c>
      <c r="Y23" s="6">
        <f>SUM(Y3:Y20)</f>
        <v>153.41999999999999</v>
      </c>
      <c r="Z23" s="6"/>
    </row>
    <row r="24" spans="1:26" ht="18" x14ac:dyDescent="0.35">
      <c r="A24" s="1" t="s">
        <v>11</v>
      </c>
      <c r="C24" s="17">
        <f>D23-C23^2/C22</f>
        <v>30.855000000000032</v>
      </c>
      <c r="D24" s="17"/>
      <c r="E24" s="17"/>
      <c r="F24" s="17"/>
      <c r="G24" s="17"/>
      <c r="I24" s="17">
        <f>J23-I23^2/I22</f>
        <v>39.84375</v>
      </c>
      <c r="J24" s="17"/>
      <c r="K24" s="17"/>
      <c r="L24" s="17"/>
      <c r="M24" s="17"/>
      <c r="O24" s="17">
        <f>P23-O23^2/O22</f>
        <v>102</v>
      </c>
      <c r="P24" s="17"/>
      <c r="Q24" s="17"/>
      <c r="R24" s="17"/>
      <c r="S24" s="17"/>
      <c r="U24" s="17">
        <f>V23-U23^2/U22</f>
        <v>52.5</v>
      </c>
      <c r="V24" s="17"/>
      <c r="W24" s="17"/>
      <c r="X24" s="17"/>
      <c r="Y24" s="17"/>
      <c r="Z24" s="6"/>
    </row>
    <row r="25" spans="1:26" ht="18" x14ac:dyDescent="0.35">
      <c r="A25" s="1" t="s">
        <v>12</v>
      </c>
      <c r="C25" s="17">
        <f>AVERAGE(C3:C20)</f>
        <v>2.1999999999999997</v>
      </c>
      <c r="D25" s="17"/>
      <c r="E25" s="17"/>
      <c r="F25" s="17"/>
      <c r="G25" s="17"/>
      <c r="I25" s="17">
        <f>AVERAGE(I3:I20)</f>
        <v>2.5</v>
      </c>
      <c r="J25" s="17"/>
      <c r="K25" s="17"/>
      <c r="L25" s="17"/>
      <c r="M25" s="17"/>
      <c r="O25" s="17">
        <f>AVERAGE(O3:O20)</f>
        <v>4</v>
      </c>
      <c r="P25" s="17"/>
      <c r="Q25" s="17"/>
      <c r="R25" s="17"/>
      <c r="S25" s="17"/>
      <c r="U25" s="17">
        <f>AVERAGE(U3:U20)</f>
        <v>3.5</v>
      </c>
      <c r="V25" s="17"/>
      <c r="W25" s="17"/>
      <c r="X25" s="17"/>
      <c r="Y25" s="17"/>
      <c r="Z25" s="6"/>
    </row>
    <row r="26" spans="1:26" ht="18" x14ac:dyDescent="0.35">
      <c r="A26" s="1" t="s">
        <v>13</v>
      </c>
      <c r="C26" s="17">
        <f>F23-(E23^2)/C22</f>
        <v>26.59717777777778</v>
      </c>
      <c r="D26" s="17"/>
      <c r="E26" s="17"/>
      <c r="F26" s="17"/>
      <c r="G26" s="17"/>
      <c r="I26" s="17">
        <f>L23-(K23^2)/I22</f>
        <v>32.398427777777776</v>
      </c>
      <c r="J26" s="17"/>
      <c r="K26" s="17"/>
      <c r="L26" s="17"/>
      <c r="M26" s="17"/>
      <c r="O26" s="17">
        <f>R23-Q23^2/O22</f>
        <v>30.427599999999991</v>
      </c>
      <c r="P26" s="17"/>
      <c r="Q26" s="17"/>
      <c r="R26" s="17"/>
      <c r="S26" s="17"/>
      <c r="U26" s="17">
        <f>X23-W23^2/U22</f>
        <v>26.018761111111104</v>
      </c>
      <c r="V26" s="17"/>
      <c r="W26" s="17"/>
      <c r="X26" s="17"/>
      <c r="Y26" s="17"/>
      <c r="Z26" s="6"/>
    </row>
    <row r="27" spans="1:26" ht="18" x14ac:dyDescent="0.35">
      <c r="A27" s="1" t="s">
        <v>14</v>
      </c>
      <c r="C27" s="17">
        <f>AVERAGE(E3:E20)</f>
        <v>1.5088888888888887</v>
      </c>
      <c r="D27" s="17"/>
      <c r="E27" s="17"/>
      <c r="F27" s="17"/>
      <c r="G27" s="17"/>
      <c r="I27" s="17">
        <f>AVERAGE(K3:K20)</f>
        <v>1.766111111111111</v>
      </c>
      <c r="J27" s="17"/>
      <c r="K27" s="17"/>
      <c r="L27" s="17"/>
      <c r="M27" s="17"/>
      <c r="O27" s="17">
        <f>AVERAGE(Q3:Q20)</f>
        <v>1.7566666666666668</v>
      </c>
      <c r="P27" s="17"/>
      <c r="Q27" s="17"/>
      <c r="R27" s="17"/>
      <c r="S27" s="17"/>
      <c r="U27" s="17">
        <f>AVERAGE(W3:W20)</f>
        <v>1.8572222222222221</v>
      </c>
      <c r="V27" s="17"/>
      <c r="W27" s="17"/>
      <c r="X27" s="17"/>
      <c r="Y27" s="17"/>
      <c r="Z27" s="1"/>
    </row>
    <row r="29" spans="1:26" x14ac:dyDescent="0.25">
      <c r="A29" s="8" t="s">
        <v>15</v>
      </c>
    </row>
    <row r="31" spans="1:26" x14ac:dyDescent="0.25">
      <c r="C31" s="1" t="s">
        <v>16</v>
      </c>
      <c r="D31" s="9"/>
      <c r="E31" s="1" t="s">
        <v>17</v>
      </c>
      <c r="F31" s="9"/>
      <c r="G31" s="1" t="s">
        <v>18</v>
      </c>
      <c r="I31" s="1" t="s">
        <v>19</v>
      </c>
      <c r="J31" s="9"/>
      <c r="K31" s="1" t="s">
        <v>20</v>
      </c>
      <c r="M31" s="1" t="s">
        <v>21</v>
      </c>
    </row>
    <row r="32" spans="1:26" x14ac:dyDescent="0.25">
      <c r="A32" s="1" t="s">
        <v>9</v>
      </c>
      <c r="C32" s="1">
        <f>C22+I22</f>
        <v>36</v>
      </c>
      <c r="D32" s="9"/>
      <c r="E32" s="1">
        <f>C22+O22</f>
        <v>36</v>
      </c>
      <c r="F32" s="9"/>
      <c r="G32" s="1">
        <f>C22+U22</f>
        <v>36</v>
      </c>
      <c r="H32" s="9"/>
      <c r="I32" s="1">
        <f>I22+O22</f>
        <v>36</v>
      </c>
      <c r="J32" s="9"/>
      <c r="K32" s="1">
        <f>SUM(I22,U22)</f>
        <v>36</v>
      </c>
      <c r="M32" s="1">
        <f>SUM(I22,U22)</f>
        <v>36</v>
      </c>
    </row>
    <row r="33" spans="1:13" ht="18" x14ac:dyDescent="0.35">
      <c r="A33" s="1" t="s">
        <v>22</v>
      </c>
      <c r="C33" s="5">
        <f>SUM(C23,I23)</f>
        <v>84.6</v>
      </c>
      <c r="D33" s="9"/>
      <c r="E33" s="5">
        <f>SUM(C23,O23)</f>
        <v>111.6</v>
      </c>
      <c r="F33" s="9"/>
      <c r="G33" s="5">
        <f>SUM(C23,U23)</f>
        <v>102.6</v>
      </c>
      <c r="I33" s="5">
        <f>SUM(I23,O23)</f>
        <v>117</v>
      </c>
      <c r="K33" s="5">
        <f>SUM(I23,U23)</f>
        <v>108</v>
      </c>
      <c r="M33" s="5">
        <f>SUM(O3:O20,U3:U20)</f>
        <v>135</v>
      </c>
    </row>
    <row r="34" spans="1:13" ht="18.75" x14ac:dyDescent="0.35">
      <c r="A34" s="1" t="s">
        <v>23</v>
      </c>
      <c r="C34" s="6">
        <f>SUM(D23,J23)</f>
        <v>270.31875000000002</v>
      </c>
      <c r="D34" s="9"/>
      <c r="E34" s="6">
        <f>SUM(D23,P23)</f>
        <v>507.97500000000002</v>
      </c>
      <c r="F34" s="9"/>
      <c r="G34" s="6">
        <f>SUM(D23,V23)</f>
        <v>390.97500000000002</v>
      </c>
      <c r="I34" s="6">
        <f>SUM(J23,P23)</f>
        <v>542.34375</v>
      </c>
      <c r="K34" s="6">
        <f>SUM(J23,V23)</f>
        <v>425.34375</v>
      </c>
      <c r="M34" s="6">
        <f>SUM(P23,V23)</f>
        <v>663</v>
      </c>
    </row>
    <row r="35" spans="1:13" ht="18" x14ac:dyDescent="0.35">
      <c r="A35" s="1" t="s">
        <v>24</v>
      </c>
      <c r="C35" s="6">
        <f>C34-C33^2/C32</f>
        <v>71.508750000000049</v>
      </c>
      <c r="D35" s="10"/>
      <c r="E35" s="6">
        <f>E34-E33^2/E32</f>
        <v>162.01500000000004</v>
      </c>
      <c r="F35" s="10"/>
      <c r="G35" s="6">
        <f>G34-G33^2/G32</f>
        <v>98.565000000000055</v>
      </c>
      <c r="I35" s="6">
        <f>I34-I33^2/I32</f>
        <v>162.09375</v>
      </c>
      <c r="K35" s="6">
        <f>K34-K33^2/K32</f>
        <v>101.34375</v>
      </c>
      <c r="M35" s="6">
        <f>M34-M33^2/M32</f>
        <v>156.75</v>
      </c>
    </row>
    <row r="36" spans="1:13" ht="18" x14ac:dyDescent="0.35">
      <c r="A36" s="1" t="s">
        <v>25</v>
      </c>
      <c r="C36" s="6">
        <f>C24+I24</f>
        <v>70.698750000000032</v>
      </c>
      <c r="D36" s="10"/>
      <c r="E36" s="6">
        <f>C24+O24</f>
        <v>132.85500000000002</v>
      </c>
      <c r="F36" s="10"/>
      <c r="G36" s="6">
        <f>C24+U24</f>
        <v>83.355000000000032</v>
      </c>
      <c r="I36" s="6">
        <f>I24+O24</f>
        <v>141.84375</v>
      </c>
      <c r="K36" s="6">
        <f>SUM(I24,U24)</f>
        <v>92.34375</v>
      </c>
      <c r="M36" s="6">
        <f>SUM(O24,U24)</f>
        <v>154.5</v>
      </c>
    </row>
    <row r="37" spans="1:13" ht="18" x14ac:dyDescent="0.35">
      <c r="A37" s="1" t="s">
        <v>26</v>
      </c>
      <c r="C37" s="6">
        <f>AVERAGE(C3:C20,I3:I20)</f>
        <v>2.3499999999999996</v>
      </c>
      <c r="D37" s="10"/>
      <c r="E37" s="6">
        <f>AVERAGE(C3:C20,O3:O20)</f>
        <v>3.0999999999999996</v>
      </c>
      <c r="F37" s="10"/>
      <c r="G37" s="6">
        <f>AVERAGE(C3:C20,U3:U20)</f>
        <v>2.8499999999999996</v>
      </c>
      <c r="I37" s="5">
        <f>AVERAGE(I3:I20,O3:O20)</f>
        <v>3.25</v>
      </c>
      <c r="K37" s="5">
        <f>AVERAGE(I3:I20,U3:U20)</f>
        <v>3</v>
      </c>
      <c r="M37" s="5">
        <f>AVERAGE(O3:O20,U3:U20)</f>
        <v>3.75</v>
      </c>
    </row>
    <row r="38" spans="1:13" ht="18" x14ac:dyDescent="0.35">
      <c r="A38" s="1" t="s">
        <v>27</v>
      </c>
      <c r="C38" s="6">
        <f>SUM(E23,K23)</f>
        <v>58.949999999999996</v>
      </c>
      <c r="D38" s="10"/>
      <c r="E38" s="6">
        <f>SUM(E23,Q23)</f>
        <v>58.78</v>
      </c>
      <c r="F38" s="9"/>
      <c r="G38" s="6">
        <f>SUM(E23,W23)</f>
        <v>60.589999999999996</v>
      </c>
      <c r="I38" s="6">
        <f>SUM(K23,Q23)</f>
        <v>63.41</v>
      </c>
      <c r="K38" s="1">
        <f>SUM(K23,W23)</f>
        <v>65.22</v>
      </c>
      <c r="M38" s="6">
        <f>SUM(Q23,W23)</f>
        <v>65.05</v>
      </c>
    </row>
    <row r="39" spans="1:13" ht="18.75" x14ac:dyDescent="0.35">
      <c r="A39" s="1" t="s">
        <v>28</v>
      </c>
      <c r="C39" s="6">
        <f>F23+L23</f>
        <v>156.12169999999998</v>
      </c>
      <c r="D39" s="10"/>
      <c r="E39" s="6">
        <f>SUM(F23,R23)</f>
        <v>153.55199999999999</v>
      </c>
      <c r="F39" s="10"/>
      <c r="G39" s="6">
        <f>SUM(F23,X23)</f>
        <v>155.68430000000001</v>
      </c>
      <c r="I39" s="6">
        <f>SUM(L23,R23)</f>
        <v>174.51650000000001</v>
      </c>
      <c r="K39" s="6">
        <f>SUM(L23,X23)</f>
        <v>176.64879999999999</v>
      </c>
      <c r="M39" s="6">
        <f>SUM(R23,X23)</f>
        <v>174.07909999999998</v>
      </c>
    </row>
    <row r="40" spans="1:13" ht="18" x14ac:dyDescent="0.35">
      <c r="A40" s="1" t="s">
        <v>29</v>
      </c>
      <c r="C40" s="6">
        <f>C39-C38^2/C32</f>
        <v>59.591074999999989</v>
      </c>
      <c r="D40" s="10"/>
      <c r="E40" s="6">
        <f>E39-E38^2/E32</f>
        <v>57.577322222222207</v>
      </c>
      <c r="F40" s="10"/>
      <c r="G40" s="6">
        <f>G39-G38^2/G32</f>
        <v>53.707963888888912</v>
      </c>
      <c r="I40" s="6">
        <f>I39-I38^2/I32</f>
        <v>62.826830555555574</v>
      </c>
      <c r="K40" s="6">
        <f>K39-K38^2/K32</f>
        <v>58.491899999999987</v>
      </c>
      <c r="M40" s="6">
        <f>M39-M38^2/M32</f>
        <v>56.537363888888876</v>
      </c>
    </row>
    <row r="41" spans="1:13" ht="18" x14ac:dyDescent="0.35">
      <c r="A41" s="1" t="s">
        <v>30</v>
      </c>
      <c r="C41" s="6">
        <f>C26+I26</f>
        <v>58.995605555555557</v>
      </c>
      <c r="D41" s="10"/>
      <c r="E41" s="6">
        <f>C26+O26</f>
        <v>57.024777777777771</v>
      </c>
      <c r="F41" s="9"/>
      <c r="G41" s="6">
        <f>C26+U26</f>
        <v>52.615938888888884</v>
      </c>
      <c r="I41" s="6">
        <f>I26+O26</f>
        <v>62.826027777777767</v>
      </c>
      <c r="K41" s="6">
        <f>I26+U26</f>
        <v>58.41718888888888</v>
      </c>
      <c r="M41" s="6">
        <f>SUM(O26,U26)</f>
        <v>56.446361111111095</v>
      </c>
    </row>
    <row r="42" spans="1:13" ht="18" x14ac:dyDescent="0.35">
      <c r="A42" s="1" t="s">
        <v>31</v>
      </c>
      <c r="C42" s="6">
        <f>C40-C41</f>
        <v>0.59546944444443284</v>
      </c>
      <c r="D42" s="10"/>
      <c r="E42" s="6">
        <f>E40-E41</f>
        <v>0.55254444444443607</v>
      </c>
      <c r="F42" s="9"/>
      <c r="G42" s="6">
        <f>G40-G41</f>
        <v>1.092025000000028</v>
      </c>
      <c r="I42" s="6">
        <f>I40-I41</f>
        <v>8.0277777780679571E-4</v>
      </c>
      <c r="K42" s="6">
        <f>K40-K41</f>
        <v>7.4711111111106732E-2</v>
      </c>
      <c r="M42" s="6">
        <f>M40-M41</f>
        <v>9.1002777777781318E-2</v>
      </c>
    </row>
    <row r="43" spans="1:13" ht="18" x14ac:dyDescent="0.35">
      <c r="A43" s="1" t="s">
        <v>32</v>
      </c>
      <c r="C43" s="6">
        <f>AVERAGE(E3:E20,K3:K20)</f>
        <v>1.6374999999999997</v>
      </c>
      <c r="D43" s="10"/>
      <c r="E43" s="6">
        <f>AVERAGE(E3:E20,Q3:Q20)</f>
        <v>1.6327777777777781</v>
      </c>
      <c r="F43" s="10"/>
      <c r="G43" s="6">
        <f>AVERAGE(E3:E20,W3:W20)</f>
        <v>1.6830555555555557</v>
      </c>
      <c r="I43" s="6">
        <f>AVERAGE(K3:K20,Q3:Q20)</f>
        <v>1.7613888888888889</v>
      </c>
      <c r="K43" s="6">
        <f>AVERAGE(K3:K20,W3:W20)</f>
        <v>1.8116666666666665</v>
      </c>
      <c r="M43" s="6">
        <f>AVERAGE(W3:W20,Q3:Q20)</f>
        <v>1.8069444444444445</v>
      </c>
    </row>
    <row r="44" spans="1:13" ht="18" x14ac:dyDescent="0.35">
      <c r="A44" s="1" t="s">
        <v>33</v>
      </c>
      <c r="C44" s="6">
        <f>SUM(G23,M23)</f>
        <v>202.41050000000001</v>
      </c>
      <c r="D44" s="9"/>
      <c r="E44" s="6">
        <f>SUM(G23,S23)</f>
        <v>269.14799999999997</v>
      </c>
      <c r="F44" s="9"/>
      <c r="G44" s="6">
        <f>SUM(G23,Y23)</f>
        <v>241.06799999999998</v>
      </c>
      <c r="I44" s="6">
        <f>SUM(M23,S23)</f>
        <v>296.26249999999999</v>
      </c>
      <c r="K44" s="6">
        <f>SUM(M23,Y23)</f>
        <v>268.1825</v>
      </c>
      <c r="M44" s="6">
        <f>SUM(S23,Y23)</f>
        <v>334.91999999999996</v>
      </c>
    </row>
    <row r="45" spans="1:13" ht="18" x14ac:dyDescent="0.35">
      <c r="A45" s="1" t="s">
        <v>34</v>
      </c>
      <c r="C45" s="6">
        <f>C44-(C33*C38)/C32</f>
        <v>63.878000000000043</v>
      </c>
      <c r="D45" s="10"/>
      <c r="E45" s="6">
        <f>E44-(E33*E38)/E32</f>
        <v>86.929999999999978</v>
      </c>
      <c r="F45" s="10"/>
      <c r="G45" s="6">
        <f>G44-(G33*G38)/G32</f>
        <v>68.386499999999984</v>
      </c>
      <c r="I45" s="6">
        <f>I44-(I33*I38)/I32</f>
        <v>90.18</v>
      </c>
      <c r="K45" s="6">
        <f>K44-(K33*K38)/K32</f>
        <v>72.522500000000008</v>
      </c>
      <c r="M45" s="6">
        <f>M44-(M33*M38)/M32</f>
        <v>90.982499999999959</v>
      </c>
    </row>
    <row r="46" spans="1:13" ht="18" x14ac:dyDescent="0.35">
      <c r="A46" s="1" t="s">
        <v>35</v>
      </c>
      <c r="C46" s="6">
        <f>G23-(C23*E23)/C22</f>
        <v>27.896000000000015</v>
      </c>
      <c r="D46" s="10"/>
      <c r="E46" s="6">
        <f>G23-(C23*E23)/C22</f>
        <v>27.896000000000015</v>
      </c>
      <c r="F46" s="10"/>
      <c r="G46" s="6">
        <f>G23-C23*E23/C22</f>
        <v>27.896000000000015</v>
      </c>
      <c r="I46" s="7">
        <f>M23-I23*K23/I22</f>
        <v>35.287500000000023</v>
      </c>
      <c r="K46" s="7">
        <f>M23-I23*K23/I22</f>
        <v>35.287500000000023</v>
      </c>
      <c r="M46" s="6">
        <f>S23-O23*Q23/O22</f>
        <v>55.019999999999982</v>
      </c>
    </row>
    <row r="47" spans="1:13" ht="18" x14ac:dyDescent="0.35">
      <c r="A47" s="1" t="s">
        <v>36</v>
      </c>
      <c r="C47" s="5">
        <f>M23-(I23*K23)/I22</f>
        <v>35.287500000000023</v>
      </c>
      <c r="D47" s="9"/>
      <c r="E47" s="6">
        <f>S23-(O23*Q23)/O22</f>
        <v>55.019999999999982</v>
      </c>
      <c r="F47" s="9"/>
      <c r="G47" s="6">
        <f>Y23-(U23*W23)/U22</f>
        <v>36.414999999999978</v>
      </c>
      <c r="I47" s="6">
        <f>S23-O23*Q23/O22</f>
        <v>55.019999999999982</v>
      </c>
      <c r="K47" s="6">
        <f>Y23-U23*W23/U22</f>
        <v>36.414999999999978</v>
      </c>
      <c r="M47" s="6">
        <f>Y23-U23*W23/U22</f>
        <v>36.414999999999978</v>
      </c>
    </row>
    <row r="48" spans="1:13" ht="18" x14ac:dyDescent="0.35">
      <c r="A48" s="1" t="s">
        <v>37</v>
      </c>
      <c r="C48" s="6">
        <f>SUM(C46,C47)</f>
        <v>63.183500000000038</v>
      </c>
      <c r="D48" s="9"/>
      <c r="E48" s="6">
        <f>SUM(E46,E47)</f>
        <v>82.915999999999997</v>
      </c>
      <c r="F48" s="9"/>
      <c r="G48" s="6">
        <f>SUM(G46,G47)</f>
        <v>64.310999999999993</v>
      </c>
      <c r="I48" s="6">
        <f>SUM(I46,I47)</f>
        <v>90.307500000000005</v>
      </c>
      <c r="K48" s="6">
        <f>SUM(K46,K47)</f>
        <v>71.702500000000001</v>
      </c>
      <c r="M48" s="6">
        <f>SUM(M46,M47)</f>
        <v>91.43499999999996</v>
      </c>
    </row>
    <row r="49" spans="1:13" ht="18" x14ac:dyDescent="0.35">
      <c r="A49" s="1" t="s">
        <v>38</v>
      </c>
      <c r="C49" s="6">
        <f>C40-C45^2/C35</f>
        <v>2.5295421945740415</v>
      </c>
      <c r="D49" s="10"/>
      <c r="E49" s="6">
        <f>E40-E45^2/E35</f>
        <v>10.934573711281899</v>
      </c>
      <c r="F49" s="10"/>
      <c r="G49" s="6">
        <f>G40-G45^2/G35</f>
        <v>6.2599510826189828</v>
      </c>
      <c r="I49" s="6">
        <f>I40-I45^2/I35</f>
        <v>12.655664795000334</v>
      </c>
      <c r="K49" s="6">
        <f>K40-K45^2/K35</f>
        <v>6.5941460067838165</v>
      </c>
      <c r="M49" s="6">
        <f>M40-M45^2/M35</f>
        <v>3.7283348219032746</v>
      </c>
    </row>
    <row r="50" spans="1:13" ht="18" x14ac:dyDescent="0.35">
      <c r="A50" s="1" t="s">
        <v>39</v>
      </c>
      <c r="C50" s="6">
        <f>C41-C48^2/C36</f>
        <v>2.5284873639326051</v>
      </c>
      <c r="D50" s="10"/>
      <c r="E50" s="6">
        <f>E41-E48^2/E36</f>
        <v>5.276156679588027</v>
      </c>
      <c r="F50" s="10"/>
      <c r="G50" s="6">
        <f>G41-G48^2/G36</f>
        <v>2.9979829054446085</v>
      </c>
      <c r="I50" s="6">
        <f>I41-I48^2/I36</f>
        <v>5.3300538187559496</v>
      </c>
      <c r="K50" s="6">
        <f>K41-K48^2/K36</f>
        <v>2.7420781613085055</v>
      </c>
      <c r="M50" s="6">
        <f>M41-M48^2/M36</f>
        <v>2.3340036677454421</v>
      </c>
    </row>
    <row r="51" spans="1:13" ht="18" x14ac:dyDescent="0.35">
      <c r="A51" s="1" t="s">
        <v>40</v>
      </c>
      <c r="C51" s="6">
        <f>C49-C50</f>
        <v>1.0548306414364106E-3</v>
      </c>
      <c r="D51" s="9"/>
      <c r="E51" s="6">
        <f>E49-E50</f>
        <v>5.6584170316938724</v>
      </c>
      <c r="F51" s="9"/>
      <c r="G51" s="6">
        <f>G49-G50</f>
        <v>3.2619681771743743</v>
      </c>
      <c r="I51" s="6">
        <f>I49-I50</f>
        <v>7.3256109762443842</v>
      </c>
      <c r="K51" s="6">
        <f>K49-K50</f>
        <v>3.852067845475311</v>
      </c>
      <c r="M51" s="6">
        <f>M49-M50</f>
        <v>1.3943311541578325</v>
      </c>
    </row>
    <row r="52" spans="1:13" ht="18" x14ac:dyDescent="0.35">
      <c r="A52" s="1" t="s">
        <v>41</v>
      </c>
      <c r="C52" s="6">
        <f>C27-C54*(C25-C37)</f>
        <v>1.6429439464394111</v>
      </c>
      <c r="D52" s="10"/>
      <c r="E52" s="6">
        <f>C27-E54*(C25-E37)</f>
        <v>2.0705869807935966</v>
      </c>
      <c r="F52" s="10"/>
      <c r="G52" s="6">
        <f>C27-G54*(C25-G37)</f>
        <v>2.0103843000819781</v>
      </c>
      <c r="I52" s="6">
        <f>I27-I54*(I25-I37)</f>
        <v>2.2436127634574428</v>
      </c>
      <c r="K52" s="6">
        <f>I27-K54*(I25-K37)</f>
        <v>2.1543479977439368</v>
      </c>
      <c r="M52" s="6">
        <f>O27-M54*(O25-M37)</f>
        <v>1.60871359223301</v>
      </c>
    </row>
    <row r="53" spans="1:13" ht="18" x14ac:dyDescent="0.35">
      <c r="A53" s="1" t="s">
        <v>42</v>
      </c>
      <c r="C53" s="6">
        <f>I27-C54*(I25-C37)</f>
        <v>1.6320560535605881</v>
      </c>
      <c r="D53" s="10"/>
      <c r="E53" s="6">
        <f>O27-E54*(O25-E37)</f>
        <v>1.1949685747619585</v>
      </c>
      <c r="F53" s="10"/>
      <c r="G53" s="6">
        <f>U27-G54*(U25-G37)</f>
        <v>1.3557268110291323</v>
      </c>
      <c r="I53" s="6">
        <f>O27-I54*(O25-I37)</f>
        <v>1.279165014320335</v>
      </c>
      <c r="K53" s="6">
        <f>U27-K54*(U25-K37)</f>
        <v>1.4689853355893963</v>
      </c>
      <c r="M53" s="6">
        <f>U27-M54*(U25-M37)</f>
        <v>2.0051752966558789</v>
      </c>
    </row>
    <row r="54" spans="1:13" ht="18" x14ac:dyDescent="0.35">
      <c r="A54" s="1" t="s">
        <v>43</v>
      </c>
      <c r="C54" s="6">
        <f>C48/C36</f>
        <v>0.89370038367014992</v>
      </c>
      <c r="D54" s="10"/>
      <c r="E54" s="6">
        <f>E48/E36</f>
        <v>0.62410899100523121</v>
      </c>
      <c r="F54" s="10"/>
      <c r="G54" s="6">
        <f>G48/G36</f>
        <v>0.77153140183552238</v>
      </c>
      <c r="I54" s="6">
        <f>I48/I36</f>
        <v>0.63666886979510906</v>
      </c>
      <c r="K54" s="6">
        <f>K48/K36</f>
        <v>0.77647377326565148</v>
      </c>
      <c r="M54" s="6">
        <f>M48/M36</f>
        <v>0.59181229773462762</v>
      </c>
    </row>
    <row r="55" spans="1:13" ht="18" x14ac:dyDescent="0.35">
      <c r="A55" s="1" t="s">
        <v>44</v>
      </c>
      <c r="C55" s="1">
        <f>C32-2-1</f>
        <v>33</v>
      </c>
      <c r="D55" s="9"/>
      <c r="E55" s="1">
        <f>E32-2-1</f>
        <v>33</v>
      </c>
      <c r="F55" s="9"/>
      <c r="G55" s="1">
        <f>G32-2-1</f>
        <v>33</v>
      </c>
      <c r="I55" s="1">
        <f>I32-2-1</f>
        <v>33</v>
      </c>
      <c r="K55" s="1">
        <f>K32-2-1</f>
        <v>33</v>
      </c>
      <c r="M55" s="1">
        <f>M32-2-1</f>
        <v>33</v>
      </c>
    </row>
    <row r="56" spans="1:13" ht="18" x14ac:dyDescent="0.35">
      <c r="A56" s="1" t="s">
        <v>45</v>
      </c>
      <c r="C56" s="6">
        <f>2-1</f>
        <v>1</v>
      </c>
      <c r="D56" s="10"/>
      <c r="E56" s="6">
        <f>2-1</f>
        <v>1</v>
      </c>
      <c r="F56" s="10"/>
      <c r="G56" s="6">
        <f>2-1</f>
        <v>1</v>
      </c>
      <c r="I56" s="6">
        <f>2-1</f>
        <v>1</v>
      </c>
      <c r="K56" s="6">
        <f>2-1</f>
        <v>1</v>
      </c>
      <c r="M56" s="6">
        <f>2-1</f>
        <v>1</v>
      </c>
    </row>
    <row r="57" spans="1:13" x14ac:dyDescent="0.25">
      <c r="A57" s="1" t="s">
        <v>46</v>
      </c>
      <c r="C57" s="6">
        <f>(C51/C56)/(C50/C55)</f>
        <v>1.3766891487747759E-2</v>
      </c>
      <c r="D57" s="10"/>
      <c r="E57" s="6">
        <f>(E51/E56)/(E50/E55)</f>
        <v>35.390867516936183</v>
      </c>
      <c r="F57" s="10"/>
      <c r="G57" s="6">
        <f>(G51/G56)/(G50/G55)</f>
        <v>35.905791741260892</v>
      </c>
      <c r="I57" s="6">
        <f>(I51/I56)/(I50/I55)</f>
        <v>45.355107178352789</v>
      </c>
      <c r="K57" s="6">
        <f>(K51/K56)/(K50/K55)</f>
        <v>46.358357210366712</v>
      </c>
      <c r="M57" s="6">
        <f>(M51/M56)/(M50/M55)</f>
        <v>19.714162716657249</v>
      </c>
    </row>
    <row r="58" spans="1:13" x14ac:dyDescent="0.25">
      <c r="A58" s="1" t="s">
        <v>47</v>
      </c>
      <c r="C58" s="6">
        <v>0.92</v>
      </c>
      <c r="D58" s="10"/>
      <c r="E58" s="6">
        <v>0</v>
      </c>
      <c r="F58" s="10"/>
      <c r="G58" s="6">
        <v>1.1999999999999999E-7</v>
      </c>
      <c r="H58" s="6"/>
      <c r="I58" s="6">
        <v>0</v>
      </c>
      <c r="J58" s="6"/>
      <c r="K58" s="6">
        <v>0</v>
      </c>
      <c r="L58" s="6"/>
      <c r="M58" s="6">
        <v>0</v>
      </c>
    </row>
    <row r="60" spans="1:13" x14ac:dyDescent="0.25">
      <c r="A60" s="1" t="s">
        <v>48</v>
      </c>
      <c r="C60" s="21">
        <v>0.05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</row>
  </sheetData>
  <mergeCells count="27">
    <mergeCell ref="A15:A20"/>
    <mergeCell ref="C1:G1"/>
    <mergeCell ref="I1:M1"/>
    <mergeCell ref="O1:S1"/>
    <mergeCell ref="A3:A8"/>
    <mergeCell ref="A9:A14"/>
    <mergeCell ref="C22:G22"/>
    <mergeCell ref="I22:M22"/>
    <mergeCell ref="O22:S22"/>
    <mergeCell ref="U22:Y22"/>
    <mergeCell ref="C24:G24"/>
    <mergeCell ref="I24:M24"/>
    <mergeCell ref="O24:S24"/>
    <mergeCell ref="U24:Y24"/>
    <mergeCell ref="C25:G25"/>
    <mergeCell ref="I25:M25"/>
    <mergeCell ref="O25:S25"/>
    <mergeCell ref="U25:Y25"/>
    <mergeCell ref="C26:G26"/>
    <mergeCell ref="I26:M26"/>
    <mergeCell ref="O26:S26"/>
    <mergeCell ref="U26:Y26"/>
    <mergeCell ref="C27:G27"/>
    <mergeCell ref="I27:M27"/>
    <mergeCell ref="O27:S27"/>
    <mergeCell ref="U27:Y27"/>
    <mergeCell ref="C60:M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8"/>
  <sheetViews>
    <sheetView topLeftCell="A34" zoomScale="80" zoomScaleNormal="80" workbookViewId="0">
      <selection activeCell="O3" sqref="O3:O18"/>
    </sheetView>
  </sheetViews>
  <sheetFormatPr defaultRowHeight="15" x14ac:dyDescent="0.25"/>
  <cols>
    <col min="1" max="1" width="16.28515625" bestFit="1" customWidth="1"/>
    <col min="3" max="4" width="9.140625" customWidth="1"/>
    <col min="5" max="10" width="11.42578125" style="1" customWidth="1"/>
    <col min="11" max="16" width="11.140625" style="1" customWidth="1"/>
    <col min="17" max="22" width="11.5703125" style="1" customWidth="1"/>
    <col min="23" max="23" width="11.42578125" style="1" bestFit="1" customWidth="1"/>
  </cols>
  <sheetData>
    <row r="1" spans="1:26" x14ac:dyDescent="0.25">
      <c r="C1" s="18" t="s">
        <v>0</v>
      </c>
      <c r="D1" s="18"/>
      <c r="E1" s="18"/>
      <c r="F1" s="18"/>
      <c r="G1" s="18"/>
      <c r="I1" s="18" t="s">
        <v>1</v>
      </c>
      <c r="J1" s="18"/>
      <c r="K1" s="18"/>
      <c r="L1" s="18"/>
      <c r="M1" s="18"/>
      <c r="O1" s="18" t="s">
        <v>2</v>
      </c>
      <c r="P1" s="18"/>
      <c r="Q1" s="18"/>
      <c r="R1" s="18"/>
      <c r="S1" s="18"/>
      <c r="W1" s="1" t="s">
        <v>3</v>
      </c>
    </row>
    <row r="2" spans="1:26" ht="18.75" x14ac:dyDescent="0.25">
      <c r="C2" s="2" t="s">
        <v>4</v>
      </c>
      <c r="D2" s="2" t="s">
        <v>5</v>
      </c>
      <c r="E2" s="3" t="s">
        <v>6</v>
      </c>
      <c r="F2" s="3" t="s">
        <v>7</v>
      </c>
      <c r="G2" s="3" t="s">
        <v>8</v>
      </c>
      <c r="H2" s="3"/>
      <c r="I2" s="2" t="s">
        <v>4</v>
      </c>
      <c r="J2" s="2" t="s">
        <v>5</v>
      </c>
      <c r="K2" s="3" t="s">
        <v>6</v>
      </c>
      <c r="L2" s="3" t="s">
        <v>7</v>
      </c>
      <c r="M2" s="3" t="s">
        <v>8</v>
      </c>
      <c r="N2" s="4"/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  <c r="T2" s="4"/>
      <c r="U2" s="2" t="s">
        <v>4</v>
      </c>
      <c r="V2" s="2" t="s">
        <v>5</v>
      </c>
      <c r="W2" s="3" t="s">
        <v>6</v>
      </c>
      <c r="X2" s="2" t="s">
        <v>7</v>
      </c>
      <c r="Y2" s="3" t="s">
        <v>8</v>
      </c>
      <c r="Z2" s="2"/>
    </row>
    <row r="3" spans="1:26" x14ac:dyDescent="0.25">
      <c r="A3" s="19">
        <v>42957</v>
      </c>
      <c r="C3" s="5">
        <v>0.55000000000000004</v>
      </c>
      <c r="D3" s="6">
        <f>C3^2</f>
        <v>0.30250000000000005</v>
      </c>
      <c r="E3" s="6">
        <v>0.42707521562725059</v>
      </c>
      <c r="F3" s="6">
        <f>E3^2</f>
        <v>0.1823932398030626</v>
      </c>
      <c r="G3" s="6">
        <f>C3*E3</f>
        <v>0.23489136859498785</v>
      </c>
      <c r="H3" s="6"/>
      <c r="I3" s="5">
        <v>0.625</v>
      </c>
      <c r="J3" s="6">
        <f>I3^2</f>
        <v>0.390625</v>
      </c>
      <c r="K3" s="6">
        <v>0.71073111522180898</v>
      </c>
      <c r="L3" s="6">
        <f>K3^2</f>
        <v>0.50513871814443634</v>
      </c>
      <c r="M3" s="6">
        <f>I3*K3</f>
        <v>0.44420694701363062</v>
      </c>
      <c r="O3" s="5">
        <v>1</v>
      </c>
      <c r="P3" s="6">
        <f>O3^2</f>
        <v>1</v>
      </c>
      <c r="Q3" s="6">
        <v>0.56704294260067023</v>
      </c>
      <c r="R3" s="6">
        <f>Q3^2</f>
        <v>0.32153769875322702</v>
      </c>
      <c r="S3" s="6">
        <f>O3*Q3</f>
        <v>0.56704294260067023</v>
      </c>
      <c r="U3" s="5">
        <v>1</v>
      </c>
      <c r="V3" s="5">
        <f>U3^2</f>
        <v>1</v>
      </c>
      <c r="W3" s="6">
        <v>0.90897216921789781</v>
      </c>
      <c r="X3" s="6">
        <f>W3^2</f>
        <v>0.82623040441269069</v>
      </c>
      <c r="Y3" s="6">
        <f>U3*W3</f>
        <v>0.90897216921789781</v>
      </c>
      <c r="Z3" s="6"/>
    </row>
    <row r="4" spans="1:26" x14ac:dyDescent="0.25">
      <c r="A4" s="19"/>
      <c r="C4" s="5">
        <v>1.1000000000000001</v>
      </c>
      <c r="D4" s="6">
        <f t="shared" ref="D4:D18" si="0">C4^2</f>
        <v>1.2100000000000002</v>
      </c>
      <c r="E4" s="6">
        <v>1.5732032513054888</v>
      </c>
      <c r="F4" s="6">
        <f t="shared" ref="F4:F18" si="1">E4^2</f>
        <v>2.4749684699181609</v>
      </c>
      <c r="G4" s="6">
        <f t="shared" ref="G4:G18" si="2">C4*E4</f>
        <v>1.7305235764360378</v>
      </c>
      <c r="H4" s="6"/>
      <c r="I4" s="5">
        <v>1.25</v>
      </c>
      <c r="J4" s="6">
        <f t="shared" ref="J4:J18" si="3">I4^2</f>
        <v>1.5625</v>
      </c>
      <c r="K4" s="6">
        <v>1.9340014519729598</v>
      </c>
      <c r="L4" s="6">
        <f t="shared" ref="L4:L18" si="4">K4^2</f>
        <v>3.7403616162335167</v>
      </c>
      <c r="M4" s="6">
        <f t="shared" ref="M4:M18" si="5">I4*K4</f>
        <v>2.4175018149662</v>
      </c>
      <c r="O4" s="5">
        <v>2</v>
      </c>
      <c r="P4" s="6">
        <f t="shared" ref="P4:P18" si="6">O4^2</f>
        <v>4</v>
      </c>
      <c r="Q4" s="6">
        <v>1.6474492796776015</v>
      </c>
      <c r="R4" s="6">
        <f t="shared" ref="R4:R18" si="7">Q4^2</f>
        <v>2.7140891291102478</v>
      </c>
      <c r="S4" s="6">
        <f t="shared" ref="S4:S18" si="8">O4*Q4</f>
        <v>3.2948985593552029</v>
      </c>
      <c r="U4" s="5">
        <v>2</v>
      </c>
      <c r="V4" s="5">
        <f t="shared" ref="V4:V18" si="9">U4^2</f>
        <v>4</v>
      </c>
      <c r="W4" s="6">
        <v>2.019925259609423</v>
      </c>
      <c r="X4" s="6">
        <f t="shared" ref="X4:X18" si="10">W4^2</f>
        <v>4.0800980544081948</v>
      </c>
      <c r="Y4" s="6">
        <f t="shared" ref="Y4:Y18" si="11">U4*W4</f>
        <v>4.0398505192188461</v>
      </c>
      <c r="Z4" s="6"/>
    </row>
    <row r="5" spans="1:26" x14ac:dyDescent="0.25">
      <c r="A5" s="19"/>
      <c r="C5" s="5">
        <v>1.6500000000000001</v>
      </c>
      <c r="D5" s="6">
        <f t="shared" si="0"/>
        <v>2.7225000000000006</v>
      </c>
      <c r="E5" s="6">
        <v>2.350115429573584</v>
      </c>
      <c r="F5" s="6">
        <f t="shared" si="1"/>
        <v>5.5230425323198311</v>
      </c>
      <c r="G5" s="6">
        <f t="shared" si="2"/>
        <v>3.8776904587964141</v>
      </c>
      <c r="H5" s="6"/>
      <c r="I5" s="5">
        <v>1.875</v>
      </c>
      <c r="J5" s="6">
        <f t="shared" si="3"/>
        <v>3.515625</v>
      </c>
      <c r="K5" s="6">
        <v>2.7107311152218094</v>
      </c>
      <c r="L5" s="6">
        <f t="shared" si="4"/>
        <v>7.3480631790316746</v>
      </c>
      <c r="M5" s="6">
        <f t="shared" si="5"/>
        <v>5.0826208410408924</v>
      </c>
      <c r="O5" s="5">
        <v>3</v>
      </c>
      <c r="P5" s="6">
        <f t="shared" si="6"/>
        <v>9</v>
      </c>
      <c r="Q5" s="6">
        <v>2.5857923786135095</v>
      </c>
      <c r="R5" s="6">
        <f t="shared" si="7"/>
        <v>6.6863222252957115</v>
      </c>
      <c r="S5" s="6">
        <f t="shared" si="8"/>
        <v>7.7573771358405281</v>
      </c>
      <c r="U5" s="5">
        <v>3</v>
      </c>
      <c r="V5" s="5">
        <f t="shared" si="9"/>
        <v>9</v>
      </c>
      <c r="W5" s="6">
        <v>2.8711836083284981</v>
      </c>
      <c r="X5" s="6">
        <f t="shared" si="10"/>
        <v>8.2436953127342534</v>
      </c>
      <c r="Y5" s="6">
        <f t="shared" si="11"/>
        <v>8.6135508249854951</v>
      </c>
      <c r="Z5" s="6"/>
    </row>
    <row r="6" spans="1:26" x14ac:dyDescent="0.25">
      <c r="A6" s="19"/>
      <c r="C6" s="5">
        <v>2.2000000000000002</v>
      </c>
      <c r="D6" s="6">
        <f t="shared" si="0"/>
        <v>4.8400000000000007</v>
      </c>
      <c r="E6" s="6">
        <v>3.0565734553021526</v>
      </c>
      <c r="F6" s="6">
        <f t="shared" si="1"/>
        <v>9.3426412876577398</v>
      </c>
      <c r="G6" s="6">
        <f t="shared" si="2"/>
        <v>6.7244616016647365</v>
      </c>
      <c r="H6" s="6"/>
      <c r="I6" s="5">
        <v>2.5</v>
      </c>
      <c r="J6" s="6">
        <f t="shared" si="3"/>
        <v>6.25</v>
      </c>
      <c r="K6" s="6">
        <v>3.4183012913197457</v>
      </c>
      <c r="L6" s="6">
        <f t="shared" si="4"/>
        <v>11.684783718238242</v>
      </c>
      <c r="M6" s="6">
        <f t="shared" si="5"/>
        <v>8.5457532282993647</v>
      </c>
      <c r="O6" s="5">
        <v>4</v>
      </c>
      <c r="P6" s="6">
        <f t="shared" si="6"/>
        <v>16</v>
      </c>
      <c r="Q6" s="6">
        <v>3.3769086061615203</v>
      </c>
      <c r="R6" s="6">
        <f t="shared" si="7"/>
        <v>11.403511734367742</v>
      </c>
      <c r="S6" s="6">
        <f t="shared" si="8"/>
        <v>13.507634424646081</v>
      </c>
      <c r="U6" s="5">
        <v>4</v>
      </c>
      <c r="V6" s="5">
        <f t="shared" si="9"/>
        <v>16</v>
      </c>
      <c r="W6" s="6">
        <v>3.7462448717201982</v>
      </c>
      <c r="X6" s="6">
        <f t="shared" si="10"/>
        <v>14.034350638889883</v>
      </c>
      <c r="Y6" s="6">
        <f t="shared" si="11"/>
        <v>14.984979486880793</v>
      </c>
      <c r="Z6" s="6"/>
    </row>
    <row r="7" spans="1:26" x14ac:dyDescent="0.25">
      <c r="A7" s="19"/>
      <c r="C7" s="5">
        <v>3.3000000000000003</v>
      </c>
      <c r="D7" s="6">
        <f t="shared" si="0"/>
        <v>10.890000000000002</v>
      </c>
      <c r="E7" s="6">
        <v>4.1172712956557644</v>
      </c>
      <c r="F7" s="6">
        <f t="shared" si="1"/>
        <v>16.951922922030896</v>
      </c>
      <c r="G7" s="6">
        <f t="shared" si="2"/>
        <v>13.586995275664023</v>
      </c>
      <c r="H7" s="6"/>
      <c r="I7" s="5">
        <v>3.75</v>
      </c>
      <c r="J7" s="6">
        <f t="shared" si="3"/>
        <v>14.0625</v>
      </c>
      <c r="K7" s="6">
        <v>4.4172712956557643</v>
      </c>
      <c r="L7" s="6">
        <f t="shared" si="4"/>
        <v>19.512285699424353</v>
      </c>
      <c r="M7" s="6">
        <f t="shared" si="5"/>
        <v>16.564767358709116</v>
      </c>
      <c r="O7" s="5">
        <v>6</v>
      </c>
      <c r="P7" s="6">
        <f t="shared" si="6"/>
        <v>36</v>
      </c>
      <c r="Q7" s="6">
        <v>4.4172712956557643</v>
      </c>
      <c r="R7" s="6">
        <f t="shared" si="7"/>
        <v>19.512285699424353</v>
      </c>
      <c r="S7" s="6">
        <f t="shared" si="8"/>
        <v>26.503627773934586</v>
      </c>
      <c r="U7" s="5">
        <v>5</v>
      </c>
      <c r="V7" s="5">
        <f t="shared" si="9"/>
        <v>25</v>
      </c>
      <c r="W7" s="6">
        <v>4.3472748673841792</v>
      </c>
      <c r="X7" s="6">
        <f t="shared" si="10"/>
        <v>18.898798772590133</v>
      </c>
      <c r="Y7" s="6">
        <f t="shared" si="11"/>
        <v>21.736374336920896</v>
      </c>
      <c r="Z7" s="6"/>
    </row>
    <row r="8" spans="1:26" x14ac:dyDescent="0.25">
      <c r="A8" s="19"/>
      <c r="C8" s="5">
        <v>4.4000000000000004</v>
      </c>
      <c r="D8" s="6">
        <f t="shared" si="0"/>
        <v>19.360000000000003</v>
      </c>
      <c r="E8" s="6">
        <v>4.4172712956557643</v>
      </c>
      <c r="F8" s="6">
        <f t="shared" si="1"/>
        <v>19.512285699424353</v>
      </c>
      <c r="G8" s="6">
        <f t="shared" si="2"/>
        <v>19.435993700885366</v>
      </c>
      <c r="H8" s="6"/>
      <c r="I8" s="5"/>
      <c r="J8"/>
      <c r="K8"/>
      <c r="L8"/>
      <c r="M8"/>
      <c r="N8"/>
      <c r="O8"/>
      <c r="P8"/>
      <c r="Q8"/>
      <c r="R8"/>
      <c r="S8"/>
      <c r="T8"/>
      <c r="U8"/>
      <c r="V8"/>
      <c r="W8"/>
      <c r="Y8" s="6"/>
      <c r="Z8" s="6"/>
    </row>
    <row r="9" spans="1:26" x14ac:dyDescent="0.25">
      <c r="A9" s="19">
        <v>42964</v>
      </c>
      <c r="C9" s="5">
        <v>0.55000000000000004</v>
      </c>
      <c r="D9" s="6">
        <f t="shared" si="0"/>
        <v>0.30250000000000005</v>
      </c>
      <c r="E9" s="6">
        <v>0.64461234201342599</v>
      </c>
      <c r="F9" s="6">
        <f t="shared" si="1"/>
        <v>0.41552507147603407</v>
      </c>
      <c r="G9" s="6">
        <f t="shared" si="2"/>
        <v>0.35453678810738432</v>
      </c>
      <c r="H9" s="6"/>
      <c r="I9" s="5">
        <v>0.625</v>
      </c>
      <c r="J9" s="6">
        <f t="shared" si="3"/>
        <v>0.390625</v>
      </c>
      <c r="K9" s="6">
        <v>1.1446827948040577</v>
      </c>
      <c r="L9" s="6">
        <f t="shared" si="4"/>
        <v>1.3102987007204283</v>
      </c>
      <c r="M9" s="6">
        <f t="shared" si="5"/>
        <v>0.71542674675253604</v>
      </c>
      <c r="O9" s="5">
        <v>1</v>
      </c>
      <c r="P9" s="6">
        <f t="shared" si="6"/>
        <v>1</v>
      </c>
      <c r="Q9" s="6">
        <v>0.93305321036938693</v>
      </c>
      <c r="R9" s="6">
        <f t="shared" si="7"/>
        <v>0.87058829338061938</v>
      </c>
      <c r="S9" s="6">
        <f t="shared" si="8"/>
        <v>0.93305321036938693</v>
      </c>
      <c r="U9" s="5">
        <v>1</v>
      </c>
      <c r="V9" s="5">
        <f t="shared" si="9"/>
        <v>1</v>
      </c>
      <c r="W9" s="6">
        <v>1.2809702017350135</v>
      </c>
      <c r="X9" s="6">
        <f t="shared" si="10"/>
        <v>1.6408846577330412</v>
      </c>
      <c r="Y9" s="6">
        <f t="shared" si="11"/>
        <v>1.2809702017350135</v>
      </c>
      <c r="Z9" s="6"/>
    </row>
    <row r="10" spans="1:26" x14ac:dyDescent="0.25">
      <c r="A10" s="19"/>
      <c r="C10" s="5">
        <v>1.1000000000000001</v>
      </c>
      <c r="D10" s="6">
        <f t="shared" si="0"/>
        <v>1.2100000000000002</v>
      </c>
      <c r="E10" s="6">
        <v>1.8805241590932025</v>
      </c>
      <c r="F10" s="6">
        <f t="shared" si="1"/>
        <v>3.5363711129331965</v>
      </c>
      <c r="G10" s="6">
        <f t="shared" si="2"/>
        <v>2.0685765750025227</v>
      </c>
      <c r="H10" s="6"/>
      <c r="I10" s="5">
        <v>1.25</v>
      </c>
      <c r="J10" s="6">
        <f t="shared" si="3"/>
        <v>1.5625</v>
      </c>
      <c r="K10" s="6">
        <v>1.9928214153728767</v>
      </c>
      <c r="L10" s="6">
        <f t="shared" si="4"/>
        <v>3.9713371935687558</v>
      </c>
      <c r="M10" s="6">
        <f t="shared" si="5"/>
        <v>2.4910267692160959</v>
      </c>
      <c r="O10" s="5">
        <v>2</v>
      </c>
      <c r="P10" s="6">
        <f t="shared" si="6"/>
        <v>4</v>
      </c>
      <c r="Q10" s="6">
        <v>1.9652378937407882</v>
      </c>
      <c r="R10" s="6">
        <f t="shared" si="7"/>
        <v>3.8621599789947294</v>
      </c>
      <c r="S10" s="6">
        <f t="shared" si="8"/>
        <v>3.9304757874815763</v>
      </c>
      <c r="U10" s="5">
        <v>2</v>
      </c>
      <c r="V10" s="5">
        <f t="shared" si="9"/>
        <v>4</v>
      </c>
      <c r="W10" s="6">
        <v>2.5150534077683813</v>
      </c>
      <c r="X10" s="6">
        <f t="shared" si="10"/>
        <v>6.3254936439273477</v>
      </c>
      <c r="Y10" s="6">
        <f t="shared" si="11"/>
        <v>5.0301068155367625</v>
      </c>
      <c r="Z10" s="6"/>
    </row>
    <row r="11" spans="1:26" x14ac:dyDescent="0.25">
      <c r="A11" s="19"/>
      <c r="C11" s="5">
        <v>1.6500000000000001</v>
      </c>
      <c r="D11" s="6">
        <f t="shared" si="0"/>
        <v>2.7225000000000006</v>
      </c>
      <c r="E11" s="6">
        <v>2.8805241590932025</v>
      </c>
      <c r="F11" s="6">
        <f t="shared" si="1"/>
        <v>8.2974194311196019</v>
      </c>
      <c r="G11" s="6">
        <f t="shared" si="2"/>
        <v>4.7528648625037846</v>
      </c>
      <c r="H11" s="6"/>
      <c r="I11" s="5">
        <v>1.875</v>
      </c>
      <c r="J11" s="6">
        <f t="shared" si="3"/>
        <v>3.515625</v>
      </c>
      <c r="K11" s="6">
        <v>3.1760912590556813</v>
      </c>
      <c r="L11" s="6">
        <f t="shared" si="4"/>
        <v>10.087555685849903</v>
      </c>
      <c r="M11" s="6">
        <f t="shared" si="5"/>
        <v>5.9551711107294025</v>
      </c>
      <c r="O11" s="5">
        <v>3</v>
      </c>
      <c r="P11" s="6">
        <f t="shared" si="6"/>
        <v>9</v>
      </c>
      <c r="Q11" s="6">
        <v>3.2099495263166489</v>
      </c>
      <c r="R11" s="6">
        <f t="shared" si="7"/>
        <v>10.303775961500479</v>
      </c>
      <c r="S11" s="6">
        <f t="shared" si="8"/>
        <v>9.6298485789499466</v>
      </c>
      <c r="U11" s="5">
        <v>3</v>
      </c>
      <c r="V11" s="5">
        <f t="shared" si="9"/>
        <v>9</v>
      </c>
      <c r="W11" s="6">
        <v>3.378634853476651</v>
      </c>
      <c r="X11" s="6">
        <f t="shared" si="10"/>
        <v>11.415173473127192</v>
      </c>
      <c r="Y11" s="6">
        <f t="shared" si="11"/>
        <v>10.135904560429953</v>
      </c>
      <c r="Z11" s="6"/>
    </row>
    <row r="12" spans="1:26" x14ac:dyDescent="0.25">
      <c r="A12" s="19"/>
      <c r="C12" s="5">
        <v>2.2000000000000002</v>
      </c>
      <c r="D12" s="6">
        <f t="shared" si="0"/>
        <v>4.8400000000000007</v>
      </c>
      <c r="E12" s="11">
        <v>3.6642078980768069</v>
      </c>
      <c r="F12" s="6">
        <f t="shared" si="1"/>
        <v>13.426419520328452</v>
      </c>
      <c r="G12" s="6">
        <f t="shared" si="2"/>
        <v>8.0612573757689763</v>
      </c>
      <c r="H12" s="6"/>
      <c r="I12" s="5">
        <v>2.5</v>
      </c>
      <c r="J12" s="6">
        <f t="shared" si="3"/>
        <v>6.25</v>
      </c>
      <c r="K12" s="6">
        <v>4.1760912590556813</v>
      </c>
      <c r="L12" s="6">
        <f t="shared" si="4"/>
        <v>17.439738203961266</v>
      </c>
      <c r="M12" s="6">
        <f t="shared" si="5"/>
        <v>10.440228147639203</v>
      </c>
      <c r="O12" s="5">
        <v>4</v>
      </c>
      <c r="P12" s="6">
        <f t="shared" si="6"/>
        <v>16</v>
      </c>
      <c r="Q12" s="6">
        <v>4.0791812460476251</v>
      </c>
      <c r="R12" s="6">
        <f t="shared" si="7"/>
        <v>16.639719638106655</v>
      </c>
      <c r="S12" s="6">
        <f t="shared" si="8"/>
        <v>16.3167249841905</v>
      </c>
      <c r="U12" s="5">
        <v>4</v>
      </c>
      <c r="V12" s="5">
        <f t="shared" si="9"/>
        <v>16</v>
      </c>
      <c r="W12" s="6">
        <v>4.1383026981662816</v>
      </c>
      <c r="X12" s="6">
        <f t="shared" si="10"/>
        <v>17.125549221650328</v>
      </c>
      <c r="Y12" s="6">
        <f t="shared" si="11"/>
        <v>16.553210792665126</v>
      </c>
      <c r="Z12" s="6"/>
    </row>
    <row r="13" spans="1:26" x14ac:dyDescent="0.25">
      <c r="A13" s="19"/>
      <c r="C13" s="5">
        <v>3.3000000000000003</v>
      </c>
      <c r="D13" s="6">
        <f t="shared" si="0"/>
        <v>10.890000000000002</v>
      </c>
      <c r="E13" s="6">
        <v>4.7771212547196624</v>
      </c>
      <c r="F13" s="6">
        <f t="shared" si="1"/>
        <v>22.820887482294363</v>
      </c>
      <c r="G13" s="6">
        <f t="shared" si="2"/>
        <v>15.764500140574887</v>
      </c>
      <c r="H13" s="6"/>
      <c r="I13" s="5">
        <v>3.75</v>
      </c>
      <c r="J13" s="6">
        <f t="shared" si="3"/>
        <v>14.0625</v>
      </c>
      <c r="K13" s="6">
        <v>4.7771212547196624</v>
      </c>
      <c r="L13" s="6">
        <f t="shared" si="4"/>
        <v>22.820887482294363</v>
      </c>
      <c r="M13" s="6">
        <f t="shared" si="5"/>
        <v>17.914204705198735</v>
      </c>
      <c r="O13" s="5">
        <v>6</v>
      </c>
      <c r="P13" s="6">
        <f t="shared" si="6"/>
        <v>36</v>
      </c>
      <c r="Q13" s="6">
        <v>4.7771212547196624</v>
      </c>
      <c r="R13" s="6">
        <f t="shared" si="7"/>
        <v>22.820887482294363</v>
      </c>
      <c r="S13" s="6">
        <f t="shared" si="8"/>
        <v>28.662727528317973</v>
      </c>
      <c r="U13" s="5">
        <v>5</v>
      </c>
      <c r="V13" s="5">
        <f t="shared" si="9"/>
        <v>25</v>
      </c>
      <c r="W13" s="6">
        <v>4.2632414347745815</v>
      </c>
      <c r="X13" s="6">
        <f t="shared" si="10"/>
        <v>18.175227531178834</v>
      </c>
      <c r="Y13" s="6">
        <f t="shared" si="11"/>
        <v>21.316207173872908</v>
      </c>
      <c r="Z13" s="6"/>
    </row>
    <row r="14" spans="1:26" x14ac:dyDescent="0.25">
      <c r="A14" s="19">
        <v>42971</v>
      </c>
      <c r="C14" s="5">
        <v>0.55000000000000004</v>
      </c>
      <c r="D14" s="6">
        <f t="shared" si="0"/>
        <v>0.30250000000000005</v>
      </c>
      <c r="E14" s="6">
        <v>0.30776337832294942</v>
      </c>
      <c r="F14" s="6">
        <f t="shared" si="1"/>
        <v>9.4718297036754898E-2</v>
      </c>
      <c r="G14" s="6">
        <f t="shared" si="2"/>
        <v>0.16926985807762218</v>
      </c>
      <c r="H14" s="6"/>
      <c r="I14" s="5">
        <v>0.625</v>
      </c>
      <c r="J14" s="6">
        <f t="shared" si="3"/>
        <v>0.390625</v>
      </c>
      <c r="K14" s="6">
        <v>0.51918259972037362</v>
      </c>
      <c r="L14" s="6">
        <f t="shared" si="4"/>
        <v>0.26955057185240572</v>
      </c>
      <c r="M14" s="6">
        <f t="shared" si="5"/>
        <v>0.32448912482523351</v>
      </c>
      <c r="O14" s="5">
        <v>1</v>
      </c>
      <c r="P14" s="6">
        <f t="shared" si="6"/>
        <v>1</v>
      </c>
      <c r="Q14" s="6">
        <v>0.65656615578293209</v>
      </c>
      <c r="R14" s="6">
        <f t="shared" si="7"/>
        <v>0.43107911691957745</v>
      </c>
      <c r="S14" s="6">
        <f t="shared" si="8"/>
        <v>0.65656615578293209</v>
      </c>
      <c r="U14" s="5">
        <v>1</v>
      </c>
      <c r="V14" s="5">
        <f t="shared" si="9"/>
        <v>1</v>
      </c>
      <c r="W14" s="6">
        <v>0.78784699935542513</v>
      </c>
      <c r="X14" s="6">
        <f t="shared" si="10"/>
        <v>0.62070289439334725</v>
      </c>
      <c r="Y14" s="6">
        <f t="shared" si="11"/>
        <v>0.78784699935542513</v>
      </c>
      <c r="Z14" s="6"/>
    </row>
    <row r="15" spans="1:26" x14ac:dyDescent="0.25">
      <c r="A15" s="19"/>
      <c r="C15" s="5">
        <v>1.1000000000000001</v>
      </c>
      <c r="D15" s="6">
        <f t="shared" si="0"/>
        <v>1.2100000000000002</v>
      </c>
      <c r="E15" s="6">
        <v>1.3357921019231935</v>
      </c>
      <c r="F15" s="6">
        <f t="shared" si="1"/>
        <v>1.7843405395603835</v>
      </c>
      <c r="G15" s="6">
        <f t="shared" si="2"/>
        <v>1.469371312115513</v>
      </c>
      <c r="H15" s="6"/>
      <c r="I15" s="5">
        <v>1.25</v>
      </c>
      <c r="J15" s="6">
        <f t="shared" si="3"/>
        <v>1.5625</v>
      </c>
      <c r="K15" s="6">
        <v>1.5657587417617291</v>
      </c>
      <c r="L15" s="6">
        <f t="shared" si="4"/>
        <v>2.4516004374032732</v>
      </c>
      <c r="M15" s="6">
        <f t="shared" si="5"/>
        <v>1.9571984272021614</v>
      </c>
      <c r="O15" s="5">
        <v>2</v>
      </c>
      <c r="P15" s="6">
        <f t="shared" si="6"/>
        <v>4</v>
      </c>
      <c r="Q15" s="6">
        <v>1.4327021149312498</v>
      </c>
      <c r="R15" s="6">
        <f t="shared" si="7"/>
        <v>2.052635350128476</v>
      </c>
      <c r="S15" s="6">
        <f t="shared" si="8"/>
        <v>2.8654042298624995</v>
      </c>
      <c r="U15" s="5">
        <v>2</v>
      </c>
      <c r="V15" s="5">
        <f t="shared" si="9"/>
        <v>4</v>
      </c>
      <c r="W15" s="6">
        <v>1.8886676444267567</v>
      </c>
      <c r="X15" s="6">
        <f t="shared" si="10"/>
        <v>3.567065471104514</v>
      </c>
      <c r="Y15" s="6">
        <f t="shared" si="11"/>
        <v>3.7773352888535134</v>
      </c>
      <c r="Z15" s="6"/>
    </row>
    <row r="16" spans="1:26" x14ac:dyDescent="0.25">
      <c r="A16" s="19"/>
      <c r="C16" s="5">
        <v>1.6500000000000001</v>
      </c>
      <c r="D16" s="6">
        <f t="shared" si="0"/>
        <v>2.7225000000000006</v>
      </c>
      <c r="E16" s="6">
        <v>2.2408165886923368</v>
      </c>
      <c r="F16" s="6">
        <f t="shared" si="1"/>
        <v>5.0212589841587612</v>
      </c>
      <c r="G16" s="6">
        <f t="shared" si="2"/>
        <v>3.6973473713423561</v>
      </c>
      <c r="H16" s="6"/>
      <c r="I16" s="5">
        <v>1.875</v>
      </c>
      <c r="J16" s="6">
        <f t="shared" si="3"/>
        <v>3.515625</v>
      </c>
      <c r="K16" s="6">
        <v>2.3309932190414244</v>
      </c>
      <c r="L16" s="6">
        <f t="shared" si="4"/>
        <v>5.433529387217102</v>
      </c>
      <c r="M16" s="6">
        <f t="shared" si="5"/>
        <v>4.3706122857026708</v>
      </c>
      <c r="O16" s="5">
        <v>3</v>
      </c>
      <c r="P16" s="6">
        <f t="shared" si="6"/>
        <v>9</v>
      </c>
      <c r="Q16" s="6">
        <v>2.5576408515395497</v>
      </c>
      <c r="R16" s="6">
        <f t="shared" si="7"/>
        <v>6.5415267254639531</v>
      </c>
      <c r="S16" s="6">
        <f t="shared" si="8"/>
        <v>7.6729225546186495</v>
      </c>
      <c r="U16" s="5">
        <v>3</v>
      </c>
      <c r="V16" s="5">
        <f t="shared" si="9"/>
        <v>9</v>
      </c>
      <c r="W16" s="6">
        <v>2.7725473728656453</v>
      </c>
      <c r="X16" s="6">
        <f t="shared" si="10"/>
        <v>7.6870189347841915</v>
      </c>
      <c r="Y16" s="6">
        <f t="shared" si="11"/>
        <v>8.317642118596936</v>
      </c>
      <c r="Z16" s="6"/>
    </row>
    <row r="17" spans="1:26" x14ac:dyDescent="0.25">
      <c r="A17" s="19"/>
      <c r="C17" s="5">
        <v>2.2000000000000002</v>
      </c>
      <c r="D17" s="6">
        <f t="shared" si="0"/>
        <v>4.8400000000000007</v>
      </c>
      <c r="E17" s="6">
        <v>2.8276366134635622</v>
      </c>
      <c r="F17" s="6">
        <f t="shared" si="1"/>
        <v>7.9955288177996824</v>
      </c>
      <c r="G17" s="6">
        <f t="shared" si="2"/>
        <v>6.2208005496198373</v>
      </c>
      <c r="H17" s="6"/>
      <c r="I17" s="5">
        <v>2.5</v>
      </c>
      <c r="J17" s="6">
        <f t="shared" si="3"/>
        <v>6.25</v>
      </c>
      <c r="K17" s="6">
        <v>2.9283067753449252</v>
      </c>
      <c r="L17" s="6">
        <f t="shared" si="4"/>
        <v>8.5749805705309949</v>
      </c>
      <c r="M17" s="6">
        <f t="shared" si="5"/>
        <v>7.3207669383623131</v>
      </c>
      <c r="O17" s="5">
        <v>4</v>
      </c>
      <c r="P17" s="6">
        <f t="shared" si="6"/>
        <v>16</v>
      </c>
      <c r="Q17" s="6">
        <v>3.2900346113625183</v>
      </c>
      <c r="R17" s="6">
        <f t="shared" si="7"/>
        <v>10.824327743963316</v>
      </c>
      <c r="S17" s="6">
        <f t="shared" si="8"/>
        <v>13.160138445450073</v>
      </c>
      <c r="U17" s="5">
        <v>4</v>
      </c>
      <c r="V17" s="5">
        <f t="shared" si="9"/>
        <v>16</v>
      </c>
      <c r="W17" s="6">
        <v>3.4885507165004448</v>
      </c>
      <c r="X17" s="6">
        <f t="shared" si="10"/>
        <v>12.169986101595766</v>
      </c>
      <c r="Y17" s="6">
        <f t="shared" si="11"/>
        <v>13.954202866001779</v>
      </c>
      <c r="Z17" s="6"/>
    </row>
    <row r="18" spans="1:26" x14ac:dyDescent="0.25">
      <c r="A18" s="19"/>
      <c r="C18" s="5">
        <v>3.3000000000000003</v>
      </c>
      <c r="D18" s="6">
        <f t="shared" si="0"/>
        <v>10.890000000000002</v>
      </c>
      <c r="E18" s="6">
        <v>4.2890046156985369</v>
      </c>
      <c r="F18" s="6">
        <f t="shared" si="1"/>
        <v>18.395560593483353</v>
      </c>
      <c r="G18" s="6">
        <f t="shared" si="2"/>
        <v>14.153715231805172</v>
      </c>
      <c r="H18" s="6"/>
      <c r="I18" s="5">
        <v>3.75</v>
      </c>
      <c r="J18" s="6">
        <f t="shared" si="3"/>
        <v>14.0625</v>
      </c>
      <c r="K18" s="6">
        <v>4.2890046156985369</v>
      </c>
      <c r="L18" s="6">
        <f t="shared" si="4"/>
        <v>18.395560593483353</v>
      </c>
      <c r="M18" s="6">
        <f t="shared" si="5"/>
        <v>16.083767308869515</v>
      </c>
      <c r="O18" s="5">
        <v>6</v>
      </c>
      <c r="P18" s="6">
        <f t="shared" si="6"/>
        <v>36</v>
      </c>
      <c r="Q18" s="6">
        <v>4.2890046156985369</v>
      </c>
      <c r="R18" s="6">
        <f t="shared" si="7"/>
        <v>18.395560593483353</v>
      </c>
      <c r="S18" s="6">
        <f t="shared" si="8"/>
        <v>25.734027694191219</v>
      </c>
      <c r="U18" s="5">
        <v>5</v>
      </c>
      <c r="V18" s="5">
        <f t="shared" si="9"/>
        <v>25</v>
      </c>
      <c r="W18" s="6">
        <v>4.1864907251724821</v>
      </c>
      <c r="X18" s="6">
        <f t="shared" si="10"/>
        <v>17.526704591955216</v>
      </c>
      <c r="Y18" s="6">
        <f t="shared" si="11"/>
        <v>20.932453625862411</v>
      </c>
      <c r="Z18" s="6"/>
    </row>
    <row r="19" spans="1:26" x14ac:dyDescent="0.25">
      <c r="C19" s="5"/>
      <c r="D19" s="5"/>
      <c r="E19" s="6"/>
      <c r="F19" s="6"/>
      <c r="G19" s="6"/>
      <c r="H19" s="6"/>
      <c r="I19" s="5"/>
      <c r="J19" s="5"/>
      <c r="L19" s="6"/>
      <c r="M19" s="6"/>
      <c r="W19" s="6"/>
    </row>
    <row r="20" spans="1:26" x14ac:dyDescent="0.25">
      <c r="A20" s="1" t="s">
        <v>9</v>
      </c>
      <c r="C20" s="18">
        <f>COUNT(C3:C18)</f>
        <v>16</v>
      </c>
      <c r="D20" s="18"/>
      <c r="E20" s="18"/>
      <c r="F20" s="18"/>
      <c r="G20" s="18"/>
      <c r="I20" s="18">
        <f>COUNT(I3:I18)</f>
        <v>15</v>
      </c>
      <c r="J20" s="18"/>
      <c r="K20" s="18"/>
      <c r="L20" s="18"/>
      <c r="M20" s="18"/>
      <c r="O20" s="18">
        <f>COUNT(O3:O18)</f>
        <v>15</v>
      </c>
      <c r="P20" s="18"/>
      <c r="Q20" s="18"/>
      <c r="R20" s="18"/>
      <c r="S20" s="18"/>
      <c r="U20" s="18">
        <f>COUNT(U3:U18)</f>
        <v>15</v>
      </c>
      <c r="V20" s="18"/>
      <c r="W20" s="18"/>
      <c r="X20" s="18"/>
      <c r="Y20" s="18"/>
      <c r="Z20" s="1"/>
    </row>
    <row r="21" spans="1:26" x14ac:dyDescent="0.25">
      <c r="A21" s="1" t="s">
        <v>10</v>
      </c>
      <c r="C21" s="5">
        <f>SUM(C3:C18)</f>
        <v>30.8</v>
      </c>
      <c r="D21" s="6">
        <f>SUM(D3:D18)</f>
        <v>79.255000000000024</v>
      </c>
      <c r="E21" s="6">
        <f>SUM(E3:E18)</f>
        <v>40.789513054216883</v>
      </c>
      <c r="F21" s="6">
        <f>SUM(F3:F18)</f>
        <v>135.77528400134463</v>
      </c>
      <c r="G21" s="6">
        <f>SUM(G3:G18)</f>
        <v>102.30279604695963</v>
      </c>
      <c r="I21" s="5">
        <f>SUM(I3:I18)</f>
        <v>30</v>
      </c>
      <c r="J21" s="6">
        <f>SUM(J3:J18)</f>
        <v>77.34375</v>
      </c>
      <c r="K21" s="7">
        <f>SUM(K3:K18)</f>
        <v>40.091090203967035</v>
      </c>
      <c r="L21" s="6">
        <f>SUM(L3:L18)</f>
        <v>133.5456717579541</v>
      </c>
      <c r="M21" s="6">
        <f>SUM(M3:M18)</f>
        <v>100.62774175452707</v>
      </c>
      <c r="O21" s="5">
        <f>SUM(O3:O18)</f>
        <v>48</v>
      </c>
      <c r="P21" s="6">
        <f>SUM(P3:P18)</f>
        <v>198</v>
      </c>
      <c r="Q21" s="6">
        <f>SUM(Q3:Q18)</f>
        <v>39.784955983217962</v>
      </c>
      <c r="R21" s="6">
        <f>SUM(R3:R18)</f>
        <v>133.38000737118682</v>
      </c>
      <c r="S21" s="6">
        <f>SUM(S3:S18)</f>
        <v>161.19247000559182</v>
      </c>
      <c r="U21" s="5">
        <f>SUM(U3:U18)</f>
        <v>45</v>
      </c>
      <c r="V21" s="5">
        <f>SUM(V3:V18)</f>
        <v>165</v>
      </c>
      <c r="W21" s="7">
        <f>SUM(W3:W18)</f>
        <v>42.593906830501858</v>
      </c>
      <c r="X21" s="6">
        <f>SUM(X3:X18)</f>
        <v>142.33697970448495</v>
      </c>
      <c r="Y21" s="6">
        <f>SUM(Y3:Y18)</f>
        <v>152.36960778013378</v>
      </c>
      <c r="Z21" s="6"/>
    </row>
    <row r="22" spans="1:26" ht="18" x14ac:dyDescent="0.35">
      <c r="A22" s="1" t="s">
        <v>11</v>
      </c>
      <c r="C22" s="17">
        <f>D21-C21^2/C20</f>
        <v>19.965000000000018</v>
      </c>
      <c r="D22" s="17"/>
      <c r="E22" s="17"/>
      <c r="F22" s="17"/>
      <c r="G22" s="17"/>
      <c r="I22" s="17">
        <f>J21-I21^2/I20</f>
        <v>17.34375</v>
      </c>
      <c r="J22" s="17"/>
      <c r="K22" s="17"/>
      <c r="L22" s="17"/>
      <c r="M22" s="17"/>
      <c r="O22" s="17">
        <f>P21-O21^2/O20</f>
        <v>44.400000000000006</v>
      </c>
      <c r="P22" s="17"/>
      <c r="Q22" s="17"/>
      <c r="R22" s="17"/>
      <c r="S22" s="17"/>
      <c r="U22" s="17">
        <f>V21-U21^2/U20</f>
        <v>30</v>
      </c>
      <c r="V22" s="17"/>
      <c r="W22" s="17"/>
      <c r="X22" s="17"/>
      <c r="Y22" s="17"/>
      <c r="Z22" s="6"/>
    </row>
    <row r="23" spans="1:26" ht="18" x14ac:dyDescent="0.35">
      <c r="A23" s="1" t="s">
        <v>12</v>
      </c>
      <c r="C23" s="17">
        <f>AVERAGE(C3:C18)</f>
        <v>1.925</v>
      </c>
      <c r="D23" s="17"/>
      <c r="E23" s="17"/>
      <c r="F23" s="17"/>
      <c r="G23" s="17"/>
      <c r="I23" s="17">
        <f>AVERAGE(I3:I18)</f>
        <v>2</v>
      </c>
      <c r="J23" s="17"/>
      <c r="K23" s="17"/>
      <c r="L23" s="17"/>
      <c r="M23" s="17"/>
      <c r="O23" s="17">
        <f>AVERAGE(O3:O18)</f>
        <v>3.2</v>
      </c>
      <c r="P23" s="17"/>
      <c r="Q23" s="17"/>
      <c r="R23" s="17"/>
      <c r="S23" s="17"/>
      <c r="U23" s="17">
        <f>AVERAGE(U3:U18)</f>
        <v>3</v>
      </c>
      <c r="V23" s="17"/>
      <c r="W23" s="17"/>
      <c r="X23" s="17"/>
      <c r="Y23" s="17"/>
      <c r="Z23" s="6"/>
    </row>
    <row r="24" spans="1:26" ht="18" x14ac:dyDescent="0.35">
      <c r="A24" s="1" t="s">
        <v>13</v>
      </c>
      <c r="C24" s="17">
        <f>F21-(E21^2)/C20</f>
        <v>31.788760551336537</v>
      </c>
      <c r="D24" s="17"/>
      <c r="E24" s="17"/>
      <c r="F24" s="17"/>
      <c r="G24" s="17"/>
      <c r="I24" s="17">
        <f>L21-(K21^2)/I20</f>
        <v>26.392637508445986</v>
      </c>
      <c r="J24" s="17"/>
      <c r="K24" s="17"/>
      <c r="L24" s="17"/>
      <c r="M24" s="17"/>
      <c r="O24" s="17">
        <f>R21-Q21^2/O20</f>
        <v>27.857159198747439</v>
      </c>
      <c r="P24" s="17"/>
      <c r="Q24" s="17"/>
      <c r="R24" s="17"/>
      <c r="S24" s="17"/>
      <c r="U24" s="17">
        <f>X21-W21^2/U20</f>
        <v>21.387586432120088</v>
      </c>
      <c r="V24" s="17"/>
      <c r="W24" s="17"/>
      <c r="X24" s="17"/>
      <c r="Y24" s="17"/>
      <c r="Z24" s="6"/>
    </row>
    <row r="25" spans="1:26" ht="18" x14ac:dyDescent="0.35">
      <c r="A25" s="1" t="s">
        <v>14</v>
      </c>
      <c r="C25" s="17">
        <f>AVERAGE(E3:E18)</f>
        <v>2.5493445658885552</v>
      </c>
      <c r="D25" s="17"/>
      <c r="E25" s="17"/>
      <c r="F25" s="17"/>
      <c r="G25" s="17"/>
      <c r="I25" s="17">
        <f>AVERAGE(K3:K18)</f>
        <v>2.6727393469311358</v>
      </c>
      <c r="J25" s="17"/>
      <c r="K25" s="17"/>
      <c r="L25" s="17"/>
      <c r="M25" s="17"/>
      <c r="O25" s="17">
        <f>AVERAGE(Q3:Q18)</f>
        <v>2.6523303988811975</v>
      </c>
      <c r="P25" s="17"/>
      <c r="Q25" s="17"/>
      <c r="R25" s="17"/>
      <c r="S25" s="17"/>
      <c r="U25" s="17">
        <f>AVERAGE(W3:W18)</f>
        <v>2.8395937887001237</v>
      </c>
      <c r="V25" s="17"/>
      <c r="W25" s="17"/>
      <c r="X25" s="17"/>
      <c r="Y25" s="17"/>
      <c r="Z25" s="1"/>
    </row>
    <row r="27" spans="1:26" x14ac:dyDescent="0.25">
      <c r="A27" s="8" t="s">
        <v>15</v>
      </c>
    </row>
    <row r="29" spans="1:26" x14ac:dyDescent="0.25">
      <c r="C29" s="1" t="s">
        <v>16</v>
      </c>
      <c r="D29" s="9"/>
      <c r="E29" s="1" t="s">
        <v>17</v>
      </c>
      <c r="F29" s="9"/>
      <c r="G29" s="1" t="s">
        <v>18</v>
      </c>
      <c r="I29" s="1" t="s">
        <v>19</v>
      </c>
      <c r="J29" s="9"/>
      <c r="K29" s="1" t="s">
        <v>20</v>
      </c>
      <c r="M29" s="1" t="s">
        <v>21</v>
      </c>
    </row>
    <row r="30" spans="1:26" x14ac:dyDescent="0.25">
      <c r="A30" s="1" t="s">
        <v>9</v>
      </c>
      <c r="C30" s="1">
        <f>C20+I20</f>
        <v>31</v>
      </c>
      <c r="D30" s="9"/>
      <c r="E30" s="1">
        <f>C20+O20</f>
        <v>31</v>
      </c>
      <c r="F30" s="9"/>
      <c r="G30" s="1">
        <f>C20+U20</f>
        <v>31</v>
      </c>
      <c r="H30" s="9"/>
      <c r="I30" s="1">
        <f>I20+O20</f>
        <v>30</v>
      </c>
      <c r="J30" s="9"/>
      <c r="K30" s="1">
        <f>SUM(I20,U20)</f>
        <v>30</v>
      </c>
      <c r="M30" s="1">
        <f>SUM(I20,U20)</f>
        <v>30</v>
      </c>
    </row>
    <row r="31" spans="1:26" ht="18" x14ac:dyDescent="0.35">
      <c r="A31" s="1" t="s">
        <v>22</v>
      </c>
      <c r="C31" s="5">
        <f>SUM(C21,I21)</f>
        <v>60.8</v>
      </c>
      <c r="D31" s="9"/>
      <c r="E31" s="5">
        <f>SUM(C21,O21)</f>
        <v>78.8</v>
      </c>
      <c r="F31" s="9"/>
      <c r="G31" s="5">
        <f>SUM(C21,U21)</f>
        <v>75.8</v>
      </c>
      <c r="I31" s="5">
        <f>SUM(I21,O21)</f>
        <v>78</v>
      </c>
      <c r="K31" s="5">
        <f>SUM(I21,U21)</f>
        <v>75</v>
      </c>
      <c r="M31" s="5">
        <f>SUM(O3:O18,U3:U18)</f>
        <v>93</v>
      </c>
    </row>
    <row r="32" spans="1:26" ht="18.75" x14ac:dyDescent="0.35">
      <c r="A32" s="1" t="s">
        <v>23</v>
      </c>
      <c r="C32" s="6">
        <f>SUM(D21,J21)</f>
        <v>156.59875000000002</v>
      </c>
      <c r="D32" s="9"/>
      <c r="E32" s="6">
        <f>SUM(D21,P21)</f>
        <v>277.255</v>
      </c>
      <c r="F32" s="9"/>
      <c r="G32" s="6">
        <f>SUM(D21,V21)</f>
        <v>244.25500000000002</v>
      </c>
      <c r="I32" s="6">
        <f>SUM(J21,P21)</f>
        <v>275.34375</v>
      </c>
      <c r="K32" s="6">
        <f>SUM(J21,V21)</f>
        <v>242.34375</v>
      </c>
      <c r="M32" s="6">
        <f>SUM(P21,V21)</f>
        <v>363</v>
      </c>
    </row>
    <row r="33" spans="1:13" ht="18" x14ac:dyDescent="0.35">
      <c r="A33" s="1" t="s">
        <v>24</v>
      </c>
      <c r="C33" s="6">
        <f>C32-C31^2/C30</f>
        <v>37.352298387096809</v>
      </c>
      <c r="D33" s="10"/>
      <c r="E33" s="6">
        <f>E32-E31^2/E30</f>
        <v>76.950483870967759</v>
      </c>
      <c r="F33" s="10"/>
      <c r="G33" s="6">
        <f>G32-G31^2/G30</f>
        <v>58.911774193548439</v>
      </c>
      <c r="I33" s="6">
        <f>I32-I31^2/I30</f>
        <v>72.543749999999989</v>
      </c>
      <c r="K33" s="6">
        <f>K32-K31^2/K30</f>
        <v>54.84375</v>
      </c>
      <c r="M33" s="6">
        <f>M32-M31^2/M30</f>
        <v>74.699999999999989</v>
      </c>
    </row>
    <row r="34" spans="1:13" ht="18" x14ac:dyDescent="0.35">
      <c r="A34" s="1" t="s">
        <v>25</v>
      </c>
      <c r="C34" s="6">
        <f>C22+I22</f>
        <v>37.308750000000018</v>
      </c>
      <c r="D34" s="10"/>
      <c r="E34" s="6">
        <f>C22+O22</f>
        <v>64.365000000000023</v>
      </c>
      <c r="F34" s="10"/>
      <c r="G34" s="6">
        <f>C22+U22</f>
        <v>49.965000000000018</v>
      </c>
      <c r="I34" s="6">
        <f>I22+O22</f>
        <v>61.743750000000006</v>
      </c>
      <c r="K34" s="6">
        <f>SUM(I22,U22)</f>
        <v>47.34375</v>
      </c>
      <c r="M34" s="6">
        <f>SUM(O22,U22)</f>
        <v>74.400000000000006</v>
      </c>
    </row>
    <row r="35" spans="1:13" ht="18" x14ac:dyDescent="0.35">
      <c r="A35" s="1" t="s">
        <v>26</v>
      </c>
      <c r="C35" s="6">
        <f>AVERAGE(C3:C18,I3:I18)</f>
        <v>1.9612903225806451</v>
      </c>
      <c r="D35" s="10"/>
      <c r="E35" s="6">
        <f>AVERAGE(C3:C18,O3:O18)</f>
        <v>2.5419354838709678</v>
      </c>
      <c r="F35" s="10"/>
      <c r="G35" s="6">
        <f>AVERAGE(C3:C18,U3:U18)</f>
        <v>2.4451612903225803</v>
      </c>
      <c r="I35" s="5">
        <f>AVERAGE(I3:I18,O3:O18)</f>
        <v>2.6</v>
      </c>
      <c r="K35" s="5">
        <f>AVERAGE(I3:I18,U3:U18)</f>
        <v>2.5</v>
      </c>
      <c r="M35" s="5">
        <f>AVERAGE(O3:O18,U3:U18)</f>
        <v>3.1</v>
      </c>
    </row>
    <row r="36" spans="1:13" ht="18" x14ac:dyDescent="0.35">
      <c r="A36" s="1" t="s">
        <v>27</v>
      </c>
      <c r="C36" s="6">
        <f>SUM(E21,K21)</f>
        <v>80.880603258183925</v>
      </c>
      <c r="D36" s="10"/>
      <c r="E36" s="6">
        <f>SUM(E21,Q21)</f>
        <v>80.574469037434852</v>
      </c>
      <c r="F36" s="9"/>
      <c r="G36" s="6">
        <f>SUM(E21,W21)</f>
        <v>83.383419884718734</v>
      </c>
      <c r="I36" s="6">
        <f>SUM(K21,Q21)</f>
        <v>79.876046187184997</v>
      </c>
      <c r="K36" s="7">
        <f>SUM(K21,W21)</f>
        <v>82.684997034468893</v>
      </c>
      <c r="M36" s="6">
        <f>SUM(Q21,W21)</f>
        <v>82.37886281371982</v>
      </c>
    </row>
    <row r="37" spans="1:13" ht="18.75" x14ac:dyDescent="0.35">
      <c r="A37" s="1" t="s">
        <v>28</v>
      </c>
      <c r="C37" s="6">
        <f>F21+L21</f>
        <v>269.32095575929873</v>
      </c>
      <c r="D37" s="10"/>
      <c r="E37" s="6">
        <f>SUM(F21,R21)</f>
        <v>269.15529137253145</v>
      </c>
      <c r="F37" s="10"/>
      <c r="G37" s="6">
        <f>SUM(F21,X21)</f>
        <v>278.1122637058296</v>
      </c>
      <c r="I37" s="6">
        <f>SUM(L21,R21)</f>
        <v>266.92567912914092</v>
      </c>
      <c r="K37" s="6">
        <f>SUM(L21,X21)</f>
        <v>275.88265146243907</v>
      </c>
      <c r="M37" s="6">
        <f>SUM(R21,X21)</f>
        <v>275.7169870756718</v>
      </c>
    </row>
    <row r="38" spans="1:13" ht="18" x14ac:dyDescent="0.35">
      <c r="A38" s="1" t="s">
        <v>29</v>
      </c>
      <c r="C38" s="6">
        <f>C37-C36^2/C30</f>
        <v>58.299278875177691</v>
      </c>
      <c r="D38" s="10"/>
      <c r="E38" s="6">
        <f>E37-E36^2/E30</f>
        <v>59.728031351094415</v>
      </c>
      <c r="F38" s="10"/>
      <c r="G38" s="6">
        <f>G37-G36^2/G30</f>
        <v>53.828563329335822</v>
      </c>
      <c r="I38" s="6">
        <f>I37-I36^2/I30</f>
        <v>54.252920645897206</v>
      </c>
      <c r="K38" s="6">
        <f>K37-K36^2/K30</f>
        <v>47.989026976101428</v>
      </c>
      <c r="M38" s="6">
        <f>M37-M36^2/M30</f>
        <v>49.507752459616114</v>
      </c>
    </row>
    <row r="39" spans="1:13" ht="18" x14ac:dyDescent="0.35">
      <c r="A39" s="1" t="s">
        <v>30</v>
      </c>
      <c r="C39" s="6">
        <f>C24+I24</f>
        <v>58.181398059782524</v>
      </c>
      <c r="D39" s="10"/>
      <c r="E39" s="6">
        <f>C24+O24</f>
        <v>59.645919750083976</v>
      </c>
      <c r="F39" s="9"/>
      <c r="G39" s="6">
        <f>C24+U24</f>
        <v>53.176346983456625</v>
      </c>
      <c r="I39" s="6">
        <f>I24+O24</f>
        <v>54.249796707193426</v>
      </c>
      <c r="K39" s="6">
        <f>I24+U24</f>
        <v>47.780223940566074</v>
      </c>
      <c r="M39" s="6">
        <f>SUM(O24,U24)</f>
        <v>49.244745630867527</v>
      </c>
    </row>
    <row r="40" spans="1:13" ht="18" x14ac:dyDescent="0.35">
      <c r="A40" s="1" t="s">
        <v>31</v>
      </c>
      <c r="C40" s="6">
        <f>C38-C39</f>
        <v>0.11788081539516782</v>
      </c>
      <c r="D40" s="10"/>
      <c r="E40" s="6">
        <f>E38-E39</f>
        <v>8.2111601010439017E-2</v>
      </c>
      <c r="F40" s="9"/>
      <c r="G40" s="6">
        <f>G38-G39</f>
        <v>0.65221634587919652</v>
      </c>
      <c r="I40" s="6">
        <f>I38-I39</f>
        <v>3.123938703780027E-3</v>
      </c>
      <c r="K40" s="6">
        <f>K38-K39</f>
        <v>0.20880303553535384</v>
      </c>
      <c r="M40" s="6">
        <f>M38-M39</f>
        <v>0.26300682874858694</v>
      </c>
    </row>
    <row r="41" spans="1:13" ht="18" x14ac:dyDescent="0.35">
      <c r="A41" s="1" t="s">
        <v>32</v>
      </c>
      <c r="C41" s="6">
        <f>AVERAGE(E3:E18,K3:K18)</f>
        <v>2.6090517180059325</v>
      </c>
      <c r="D41" s="10"/>
      <c r="E41" s="6">
        <f>AVERAGE(E3:E18,Q3:Q18)</f>
        <v>2.5991764205624137</v>
      </c>
      <c r="F41" s="10"/>
      <c r="G41" s="6">
        <f>AVERAGE(E3:E18,W3:W18)</f>
        <v>2.6897877382167339</v>
      </c>
      <c r="I41" s="6">
        <f>AVERAGE(K3:K18,Q3:Q18)</f>
        <v>2.662534872906166</v>
      </c>
      <c r="K41" s="6">
        <f>AVERAGE(K3:K18,W3:W18)</f>
        <v>2.7561665678156304</v>
      </c>
      <c r="M41" s="6">
        <f>AVERAGE(W3:W18,Q3:Q18)</f>
        <v>2.7459620937906601</v>
      </c>
    </row>
    <row r="42" spans="1:13" ht="18" x14ac:dyDescent="0.35">
      <c r="A42" s="1" t="s">
        <v>33</v>
      </c>
      <c r="C42" s="6">
        <f>SUM(G21,M21)</f>
        <v>202.93053780148671</v>
      </c>
      <c r="D42" s="9"/>
      <c r="E42" s="6">
        <f>SUM(G21,S21)</f>
        <v>263.49526605255141</v>
      </c>
      <c r="F42" s="9"/>
      <c r="G42" s="6">
        <f>SUM(G21,Y21)</f>
        <v>254.6724038270934</v>
      </c>
      <c r="I42" s="6">
        <f>SUM(M21,S21)</f>
        <v>261.82021176011887</v>
      </c>
      <c r="K42" s="6">
        <f>SUM(M21,Y21)</f>
        <v>252.99734953466083</v>
      </c>
      <c r="M42" s="6">
        <f>SUM(S21,Y21)</f>
        <v>313.56207778572559</v>
      </c>
    </row>
    <row r="43" spans="1:13" ht="18" x14ac:dyDescent="0.35">
      <c r="A43" s="1" t="s">
        <v>34</v>
      </c>
      <c r="C43" s="6">
        <f>C42-(C31*C36)/C30</f>
        <v>44.300193346725962</v>
      </c>
      <c r="D43" s="10"/>
      <c r="E43" s="6">
        <f>E42-(E31*E36)/E30</f>
        <v>58.680164112233143</v>
      </c>
      <c r="F43" s="10"/>
      <c r="G43" s="6">
        <f>G42-(G31*G36)/G30</f>
        <v>50.786493270265026</v>
      </c>
      <c r="I43" s="6">
        <f>I42-(I31*I36)/I30</f>
        <v>54.142491673437888</v>
      </c>
      <c r="K43" s="6">
        <f>K42-(K31*K36)/K30</f>
        <v>46.284856948488596</v>
      </c>
      <c r="M43" s="6">
        <f>M42-(M31*M36)/M30</f>
        <v>58.18760306319416</v>
      </c>
    </row>
    <row r="44" spans="1:13" ht="18" x14ac:dyDescent="0.35">
      <c r="A44" s="1" t="s">
        <v>35</v>
      </c>
      <c r="C44" s="6">
        <f>G21-(C21*E21)/C20</f>
        <v>23.782983417592121</v>
      </c>
      <c r="D44" s="10"/>
      <c r="E44" s="6">
        <f>G21-(C21*E21)/C20</f>
        <v>23.782983417592121</v>
      </c>
      <c r="F44" s="10"/>
      <c r="G44" s="6">
        <f>G21-C21*E21/C20</f>
        <v>23.782983417592121</v>
      </c>
      <c r="I44" s="7">
        <f>M21-I21*K21/I20</f>
        <v>20.445561346592996</v>
      </c>
      <c r="K44" s="7">
        <f>M21-I21*K21/I20</f>
        <v>20.445561346592996</v>
      </c>
      <c r="M44" s="6">
        <f>S21-O21*Q21/O20</f>
        <v>33.88061085929435</v>
      </c>
    </row>
    <row r="45" spans="1:13" ht="18" x14ac:dyDescent="0.35">
      <c r="A45" s="1" t="s">
        <v>36</v>
      </c>
      <c r="C45" s="7">
        <f>M21-(I21*K21)/I20</f>
        <v>20.445561346592996</v>
      </c>
      <c r="D45" s="9"/>
      <c r="E45" s="6">
        <f>S21-(O21*Q21)/O20</f>
        <v>33.88061085929435</v>
      </c>
      <c r="F45" s="9"/>
      <c r="G45" s="6">
        <f>Y21-(U21*W21)/U20</f>
        <v>24.587887288628195</v>
      </c>
      <c r="I45" s="6">
        <f>S21-O21*Q21/O20</f>
        <v>33.88061085929435</v>
      </c>
      <c r="K45" s="6">
        <f>Y21-U21*W21/U20</f>
        <v>24.587887288628195</v>
      </c>
      <c r="M45" s="6">
        <f>Y21-U21*W21/U20</f>
        <v>24.587887288628195</v>
      </c>
    </row>
    <row r="46" spans="1:13" ht="18" x14ac:dyDescent="0.35">
      <c r="A46" s="1" t="s">
        <v>37</v>
      </c>
      <c r="C46" s="6">
        <f>SUM(C44,C45)</f>
        <v>44.228544764185116</v>
      </c>
      <c r="D46" s="9"/>
      <c r="E46" s="6">
        <f>SUM(E44,E45)</f>
        <v>57.663594276886471</v>
      </c>
      <c r="F46" s="9"/>
      <c r="G46" s="6">
        <f>SUM(G44,G45)</f>
        <v>48.370870706220316</v>
      </c>
      <c r="I46" s="6">
        <f>SUM(I44,I45)</f>
        <v>54.326172205887346</v>
      </c>
      <c r="K46" s="6">
        <f>SUM(K44,K45)</f>
        <v>45.033448635221191</v>
      </c>
      <c r="M46" s="6">
        <f>SUM(M44,M45)</f>
        <v>58.468498147922546</v>
      </c>
    </row>
    <row r="47" spans="1:13" ht="18" x14ac:dyDescent="0.35">
      <c r="A47" s="1" t="s">
        <v>38</v>
      </c>
      <c r="C47" s="6">
        <f>C38-C43^2/C33</f>
        <v>5.7588137552255887</v>
      </c>
      <c r="D47" s="10"/>
      <c r="E47" s="6">
        <f>E38-E43^2/E33</f>
        <v>14.980272961263907</v>
      </c>
      <c r="F47" s="10"/>
      <c r="G47" s="6">
        <f>G38-G43^2/G33</f>
        <v>10.046688924793848</v>
      </c>
      <c r="I47" s="6">
        <f>I38-I43^2/I33</f>
        <v>13.844072128853469</v>
      </c>
      <c r="K47" s="6">
        <f>K38-K43^2/K33</f>
        <v>8.9273657523147065</v>
      </c>
      <c r="M47" s="6">
        <f>M38-M43^2/M33</f>
        <v>4.1824894041965308</v>
      </c>
    </row>
    <row r="48" spans="1:13" ht="18" x14ac:dyDescent="0.35">
      <c r="A48" s="1" t="s">
        <v>39</v>
      </c>
      <c r="C48" s="6">
        <f>C39-C46^2/C34</f>
        <v>5.7496180629312335</v>
      </c>
      <c r="D48" s="10"/>
      <c r="E48" s="6">
        <f>E39-E46^2/E34</f>
        <v>7.9860097845845104</v>
      </c>
      <c r="F48" s="10"/>
      <c r="G48" s="6">
        <f>G39-G46^2/G34</f>
        <v>6.3487450045137308</v>
      </c>
      <c r="I48" s="6">
        <f>I39-I46^2/I34</f>
        <v>6.4500925016061998</v>
      </c>
      <c r="K48" s="6">
        <f>K39-K46^2/K34</f>
        <v>4.9443375568067509</v>
      </c>
      <c r="M48" s="6">
        <f>M39-M46^2/M34</f>
        <v>3.2962876245016446</v>
      </c>
    </row>
    <row r="49" spans="1:13" ht="18" x14ac:dyDescent="0.35">
      <c r="A49" s="1" t="s">
        <v>40</v>
      </c>
      <c r="C49" s="6">
        <f>C47-C48</f>
        <v>9.1956922943552399E-3</v>
      </c>
      <c r="D49" s="9"/>
      <c r="E49" s="6">
        <f>E47-E48</f>
        <v>6.9942631766793966</v>
      </c>
      <c r="F49" s="9"/>
      <c r="G49" s="6">
        <f>G47-G48</f>
        <v>3.6979439202801174</v>
      </c>
      <c r="I49" s="6">
        <f>I47-I48</f>
        <v>7.3939796272472691</v>
      </c>
      <c r="K49" s="6">
        <f>K47-K48</f>
        <v>3.9830281955079556</v>
      </c>
      <c r="M49" s="6">
        <f>M47-M48</f>
        <v>0.88620177969488623</v>
      </c>
    </row>
    <row r="50" spans="1:13" ht="18" x14ac:dyDescent="0.35">
      <c r="A50" s="1" t="s">
        <v>41</v>
      </c>
      <c r="C50" s="6">
        <f>C25-C52*(C23-C35)</f>
        <v>2.5923657916536849</v>
      </c>
      <c r="D50" s="10"/>
      <c r="E50" s="6">
        <f>C25-E52*(C23-E35)</f>
        <v>3.1020473925326959</v>
      </c>
      <c r="F50" s="10"/>
      <c r="G50" s="6">
        <f>C25-G52*(C23-G35)</f>
        <v>3.0529101522104654</v>
      </c>
      <c r="I50" s="6">
        <f>I25-I52*(I23-I35)</f>
        <v>3.2006584209027107</v>
      </c>
      <c r="K50" s="6">
        <f>I25-K52*(I23-K35)</f>
        <v>3.1483401245968383</v>
      </c>
      <c r="M50" s="6">
        <f>O25-M52*(O23-M35)</f>
        <v>2.5737437078221617</v>
      </c>
    </row>
    <row r="51" spans="1:13" ht="18" x14ac:dyDescent="0.35">
      <c r="A51" s="1" t="s">
        <v>42</v>
      </c>
      <c r="C51" s="6">
        <f>I25-C52*(I23-C35)</f>
        <v>2.6268500394483305</v>
      </c>
      <c r="D51" s="10"/>
      <c r="E51" s="6">
        <f>O25-E52*(O23-E35)</f>
        <v>2.0627807171274473</v>
      </c>
      <c r="F51" s="10"/>
      <c r="G51" s="6">
        <f>U25-G52*(U23-G35)</f>
        <v>2.3024571632900854</v>
      </c>
      <c r="I51" s="6">
        <f>O25-I52*(O23-I35)</f>
        <v>2.124411324909623</v>
      </c>
      <c r="K51" s="6">
        <f>U25-K52*(U23-K35)</f>
        <v>2.3639930110344212</v>
      </c>
      <c r="M51" s="6">
        <f>U25-M52*(U23-M35)</f>
        <v>2.9181804797591595</v>
      </c>
    </row>
    <row r="52" spans="1:13" ht="18" x14ac:dyDescent="0.35">
      <c r="A52" s="1" t="s">
        <v>43</v>
      </c>
      <c r="C52" s="6">
        <f>C46/C34</f>
        <v>1.1854737766391288</v>
      </c>
      <c r="D52" s="10"/>
      <c r="E52" s="6">
        <f>E46/E34</f>
        <v>0.89588432031207099</v>
      </c>
      <c r="F52" s="10"/>
      <c r="G52" s="6">
        <f>G46/G34</f>
        <v>0.96809508068088257</v>
      </c>
      <c r="I52" s="6">
        <f>I46/I34</f>
        <v>0.87986512328595756</v>
      </c>
      <c r="K52" s="6">
        <f>K46/K34</f>
        <v>0.95120155533140471</v>
      </c>
      <c r="M52" s="6">
        <f>M46/M34</f>
        <v>0.78586691059035674</v>
      </c>
    </row>
    <row r="53" spans="1:13" ht="18" x14ac:dyDescent="0.35">
      <c r="A53" s="1" t="s">
        <v>44</v>
      </c>
      <c r="C53" s="1">
        <f>C30-2-1</f>
        <v>28</v>
      </c>
      <c r="D53" s="9"/>
      <c r="E53" s="1">
        <f>E30-2-1</f>
        <v>28</v>
      </c>
      <c r="F53" s="9"/>
      <c r="G53" s="1">
        <f>G30-2-1</f>
        <v>28</v>
      </c>
      <c r="I53" s="1">
        <f>I30-2-1</f>
        <v>27</v>
      </c>
      <c r="K53" s="1">
        <f>K30-2-1</f>
        <v>27</v>
      </c>
      <c r="M53" s="1">
        <f>M30-2-1</f>
        <v>27</v>
      </c>
    </row>
    <row r="54" spans="1:13" ht="18" x14ac:dyDescent="0.35">
      <c r="A54" s="1" t="s">
        <v>45</v>
      </c>
      <c r="C54" s="6">
        <f>2-1</f>
        <v>1</v>
      </c>
      <c r="D54" s="10"/>
      <c r="E54" s="6">
        <f>2-1</f>
        <v>1</v>
      </c>
      <c r="F54" s="10"/>
      <c r="G54" s="6">
        <f>2-1</f>
        <v>1</v>
      </c>
      <c r="I54" s="6">
        <f>2-1</f>
        <v>1</v>
      </c>
      <c r="K54" s="6">
        <f>2-1</f>
        <v>1</v>
      </c>
      <c r="M54" s="6">
        <f>2-1</f>
        <v>1</v>
      </c>
    </row>
    <row r="55" spans="1:13" x14ac:dyDescent="0.25">
      <c r="A55" s="1" t="s">
        <v>46</v>
      </c>
      <c r="C55" s="6">
        <f>(C49/C54)/(C48/C53)</f>
        <v>4.4781997938603983E-2</v>
      </c>
      <c r="D55" s="10"/>
      <c r="E55" s="6">
        <f>(E49/E54)/(E48/E53)</f>
        <v>24.52280603575695</v>
      </c>
      <c r="F55" s="10"/>
      <c r="G55" s="6">
        <f>(G49/G54)/(G48/G53)</f>
        <v>16.309117738108608</v>
      </c>
      <c r="I55" s="6">
        <f>(I49/I54)/(I48/I53)</f>
        <v>30.951098745632347</v>
      </c>
      <c r="K55" s="6">
        <f>(K49/K54)/(K48/K53)</f>
        <v>21.750489331106579</v>
      </c>
      <c r="M55" s="6">
        <f>(M49/M54)/(M48/M53)</f>
        <v>7.2589078313150672</v>
      </c>
    </row>
    <row r="56" spans="1:13" x14ac:dyDescent="0.25">
      <c r="A56" s="1" t="s">
        <v>47</v>
      </c>
      <c r="C56" s="6">
        <v>0.84</v>
      </c>
      <c r="D56" s="10"/>
      <c r="E56" s="6">
        <v>0</v>
      </c>
      <c r="F56" s="10"/>
      <c r="G56" s="6">
        <v>0</v>
      </c>
      <c r="H56" s="6"/>
      <c r="I56" s="6">
        <v>0</v>
      </c>
      <c r="J56" s="6"/>
      <c r="K56" s="6">
        <v>0</v>
      </c>
      <c r="L56" s="6"/>
      <c r="M56" s="6">
        <v>0.01</v>
      </c>
    </row>
    <row r="58" spans="1:13" x14ac:dyDescent="0.25">
      <c r="A58" s="1" t="s">
        <v>48</v>
      </c>
      <c r="C58" s="17">
        <v>0.05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</row>
  </sheetData>
  <mergeCells count="27">
    <mergeCell ref="A14:A18"/>
    <mergeCell ref="C1:G1"/>
    <mergeCell ref="I1:M1"/>
    <mergeCell ref="O1:S1"/>
    <mergeCell ref="A3:A8"/>
    <mergeCell ref="A9:A13"/>
    <mergeCell ref="C20:G20"/>
    <mergeCell ref="I20:M20"/>
    <mergeCell ref="O20:S20"/>
    <mergeCell ref="U20:Y20"/>
    <mergeCell ref="C22:G22"/>
    <mergeCell ref="I22:M22"/>
    <mergeCell ref="O22:S22"/>
    <mergeCell ref="U22:Y22"/>
    <mergeCell ref="C23:G23"/>
    <mergeCell ref="I23:M23"/>
    <mergeCell ref="O23:S23"/>
    <mergeCell ref="U23:Y23"/>
    <mergeCell ref="C24:G24"/>
    <mergeCell ref="I24:M24"/>
    <mergeCell ref="O24:S24"/>
    <mergeCell ref="U24:Y24"/>
    <mergeCell ref="C25:G25"/>
    <mergeCell ref="I25:M25"/>
    <mergeCell ref="O25:S25"/>
    <mergeCell ref="U25:Y25"/>
    <mergeCell ref="C58:M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63FF-710D-486C-814E-C22E9D02DE12}">
  <dimension ref="A1:S61"/>
  <sheetViews>
    <sheetView topLeftCell="A38" workbookViewId="0">
      <selection activeCell="C50" sqref="C50"/>
    </sheetView>
  </sheetViews>
  <sheetFormatPr defaultRowHeight="15" x14ac:dyDescent="0.25"/>
  <sheetData>
    <row r="1" spans="3:19" x14ac:dyDescent="0.25">
      <c r="C1" s="18" t="s">
        <v>49</v>
      </c>
      <c r="D1" s="18"/>
      <c r="E1" s="18"/>
      <c r="F1" s="18"/>
      <c r="G1" s="18"/>
      <c r="I1" s="18" t="s">
        <v>50</v>
      </c>
      <c r="J1" s="18"/>
      <c r="K1" s="18"/>
      <c r="L1" s="18"/>
      <c r="M1" s="18"/>
      <c r="O1" s="18" t="s">
        <v>51</v>
      </c>
      <c r="P1" s="18"/>
      <c r="Q1" s="18"/>
      <c r="R1" s="18"/>
      <c r="S1" s="18"/>
    </row>
    <row r="2" spans="3:19" ht="18.75" x14ac:dyDescent="0.25">
      <c r="C2" s="14" t="s">
        <v>4</v>
      </c>
      <c r="D2" s="14" t="s">
        <v>5</v>
      </c>
      <c r="E2" s="3" t="s">
        <v>6</v>
      </c>
      <c r="F2" s="3" t="s">
        <v>7</v>
      </c>
      <c r="G2" s="3" t="s">
        <v>8</v>
      </c>
      <c r="I2" s="14" t="s">
        <v>4</v>
      </c>
      <c r="J2" s="14" t="s">
        <v>5</v>
      </c>
      <c r="K2" s="3" t="s">
        <v>6</v>
      </c>
      <c r="L2" s="3" t="s">
        <v>7</v>
      </c>
      <c r="M2" s="3" t="s">
        <v>8</v>
      </c>
      <c r="O2" s="14" t="s">
        <v>4</v>
      </c>
      <c r="P2" s="14" t="s">
        <v>5</v>
      </c>
      <c r="Q2" s="3" t="s">
        <v>6</v>
      </c>
      <c r="R2" s="3" t="s">
        <v>7</v>
      </c>
      <c r="S2" s="3" t="s">
        <v>8</v>
      </c>
    </row>
    <row r="3" spans="3:19" x14ac:dyDescent="0.25">
      <c r="C3" s="5">
        <v>0.55000000000000004</v>
      </c>
      <c r="D3" s="12">
        <f>C3^2</f>
        <v>0.30250000000000005</v>
      </c>
      <c r="E3" s="12">
        <v>0.49</v>
      </c>
      <c r="F3" s="12">
        <f>E3^2</f>
        <v>0.24009999999999998</v>
      </c>
      <c r="G3" s="12">
        <f>C3*E3</f>
        <v>0.26950000000000002</v>
      </c>
      <c r="I3" s="5">
        <v>0.55000000000000004</v>
      </c>
      <c r="J3" s="12">
        <f>I3^2</f>
        <v>0.30250000000000005</v>
      </c>
      <c r="K3" s="12">
        <v>0.01</v>
      </c>
      <c r="L3" s="12">
        <f>K3^2</f>
        <v>1E-4</v>
      </c>
      <c r="M3" s="12">
        <f>I3*K3</f>
        <v>5.5000000000000005E-3</v>
      </c>
      <c r="O3" s="5">
        <v>0.55000000000000004</v>
      </c>
      <c r="P3" s="12">
        <f>O3^2</f>
        <v>0.30250000000000005</v>
      </c>
      <c r="Q3" s="12">
        <v>0.42707521562725059</v>
      </c>
      <c r="R3" s="12">
        <f>Q3^2</f>
        <v>0.1823932398030626</v>
      </c>
      <c r="S3" s="12">
        <f>O3*Q3</f>
        <v>0.23489136859498785</v>
      </c>
    </row>
    <row r="4" spans="3:19" x14ac:dyDescent="0.25">
      <c r="C4" s="5">
        <v>1.1000000000000001</v>
      </c>
      <c r="D4" s="12">
        <f t="shared" ref="D4:D20" si="0">C4^2</f>
        <v>1.2100000000000002</v>
      </c>
      <c r="E4" s="12">
        <v>0.75</v>
      </c>
      <c r="F4" s="12">
        <f t="shared" ref="F4:F20" si="1">E4^2</f>
        <v>0.5625</v>
      </c>
      <c r="G4" s="12">
        <f t="shared" ref="G4:G20" si="2">C4*E4</f>
        <v>0.82500000000000007</v>
      </c>
      <c r="I4" s="5">
        <v>1.1000000000000001</v>
      </c>
      <c r="J4" s="12">
        <f t="shared" ref="J4:J20" si="3">I4^2</f>
        <v>1.2100000000000002</v>
      </c>
      <c r="K4" s="12">
        <v>0.39</v>
      </c>
      <c r="L4" s="12">
        <f t="shared" ref="L4:L20" si="4">K4^2</f>
        <v>0.15210000000000001</v>
      </c>
      <c r="M4" s="12">
        <f t="shared" ref="M4:M20" si="5">I4*K4</f>
        <v>0.42900000000000005</v>
      </c>
      <c r="O4" s="5">
        <v>1.1000000000000001</v>
      </c>
      <c r="P4" s="12">
        <f t="shared" ref="P4:P18" si="6">O4^2</f>
        <v>1.2100000000000002</v>
      </c>
      <c r="Q4" s="12">
        <v>1.5732032513054888</v>
      </c>
      <c r="R4" s="12">
        <f t="shared" ref="R4:R18" si="7">Q4^2</f>
        <v>2.4749684699181609</v>
      </c>
      <c r="S4" s="12">
        <f t="shared" ref="S4:S18" si="8">O4*Q4</f>
        <v>1.7305235764360378</v>
      </c>
    </row>
    <row r="5" spans="3:19" x14ac:dyDescent="0.25">
      <c r="C5" s="5">
        <v>1.6500000000000001</v>
      </c>
      <c r="D5" s="12">
        <f t="shared" si="0"/>
        <v>2.7225000000000006</v>
      </c>
      <c r="E5" s="12">
        <v>1.58</v>
      </c>
      <c r="F5" s="12">
        <f t="shared" si="1"/>
        <v>2.4964000000000004</v>
      </c>
      <c r="G5" s="12">
        <f t="shared" si="2"/>
        <v>2.6070000000000002</v>
      </c>
      <c r="I5" s="5">
        <v>1.6500000000000001</v>
      </c>
      <c r="J5" s="12">
        <f t="shared" si="3"/>
        <v>2.7225000000000006</v>
      </c>
      <c r="K5" s="12">
        <v>0.7</v>
      </c>
      <c r="L5" s="12">
        <f t="shared" si="4"/>
        <v>0.48999999999999994</v>
      </c>
      <c r="M5" s="12">
        <f t="shared" si="5"/>
        <v>1.155</v>
      </c>
      <c r="O5" s="5">
        <v>1.6500000000000001</v>
      </c>
      <c r="P5" s="12">
        <f t="shared" si="6"/>
        <v>2.7225000000000006</v>
      </c>
      <c r="Q5" s="12">
        <v>2.350115429573584</v>
      </c>
      <c r="R5" s="12">
        <f t="shared" si="7"/>
        <v>5.5230425323198311</v>
      </c>
      <c r="S5" s="12">
        <f t="shared" si="8"/>
        <v>3.8776904587964141</v>
      </c>
    </row>
    <row r="6" spans="3:19" x14ac:dyDescent="0.25">
      <c r="C6" s="5">
        <v>2.2000000000000002</v>
      </c>
      <c r="D6" s="12">
        <f t="shared" si="0"/>
        <v>4.8400000000000007</v>
      </c>
      <c r="E6" s="12">
        <v>1.99</v>
      </c>
      <c r="F6" s="12">
        <f t="shared" si="1"/>
        <v>3.9601000000000002</v>
      </c>
      <c r="G6" s="12">
        <f t="shared" si="2"/>
        <v>4.3780000000000001</v>
      </c>
      <c r="I6" s="5">
        <v>2.2000000000000002</v>
      </c>
      <c r="J6" s="12">
        <f t="shared" si="3"/>
        <v>4.8400000000000007</v>
      </c>
      <c r="K6" s="12">
        <v>1.17</v>
      </c>
      <c r="L6" s="12">
        <f t="shared" si="4"/>
        <v>1.3688999999999998</v>
      </c>
      <c r="M6" s="12">
        <f t="shared" si="5"/>
        <v>2.5739999999999998</v>
      </c>
      <c r="O6" s="5">
        <v>2.2000000000000002</v>
      </c>
      <c r="P6" s="12">
        <f t="shared" si="6"/>
        <v>4.8400000000000007</v>
      </c>
      <c r="Q6" s="12">
        <v>3.0565734553021526</v>
      </c>
      <c r="R6" s="12">
        <f t="shared" si="7"/>
        <v>9.3426412876577398</v>
      </c>
      <c r="S6" s="12">
        <f t="shared" si="8"/>
        <v>6.7244616016647365</v>
      </c>
    </row>
    <row r="7" spans="3:19" x14ac:dyDescent="0.25">
      <c r="C7" s="5">
        <v>3.3000000000000003</v>
      </c>
      <c r="D7" s="12">
        <f t="shared" si="0"/>
        <v>10.890000000000002</v>
      </c>
      <c r="E7" s="12">
        <v>3.03</v>
      </c>
      <c r="F7" s="12">
        <f t="shared" si="1"/>
        <v>9.1808999999999994</v>
      </c>
      <c r="G7" s="12">
        <f t="shared" si="2"/>
        <v>9.9990000000000006</v>
      </c>
      <c r="I7" s="5">
        <v>3.3000000000000003</v>
      </c>
      <c r="J7" s="12">
        <f t="shared" si="3"/>
        <v>10.890000000000002</v>
      </c>
      <c r="K7" s="12">
        <v>2.33</v>
      </c>
      <c r="L7" s="12">
        <f t="shared" si="4"/>
        <v>5.4289000000000005</v>
      </c>
      <c r="M7" s="12">
        <f t="shared" si="5"/>
        <v>7.6890000000000009</v>
      </c>
      <c r="O7" s="5">
        <v>3.3000000000000003</v>
      </c>
      <c r="P7" s="12">
        <f t="shared" si="6"/>
        <v>10.890000000000002</v>
      </c>
      <c r="Q7" s="12">
        <v>4.1172712956557644</v>
      </c>
      <c r="R7" s="12">
        <f t="shared" si="7"/>
        <v>16.951922922030896</v>
      </c>
      <c r="S7" s="12">
        <f t="shared" si="8"/>
        <v>13.586995275664023</v>
      </c>
    </row>
    <row r="8" spans="3:19" x14ac:dyDescent="0.25">
      <c r="C8" s="5">
        <v>4.4000000000000004</v>
      </c>
      <c r="D8" s="12">
        <f t="shared" si="0"/>
        <v>19.360000000000003</v>
      </c>
      <c r="E8" s="12">
        <v>3.79</v>
      </c>
      <c r="F8" s="12">
        <f t="shared" si="1"/>
        <v>14.364100000000001</v>
      </c>
      <c r="G8" s="12">
        <f t="shared" si="2"/>
        <v>16.676000000000002</v>
      </c>
      <c r="I8" s="5">
        <v>4.4000000000000004</v>
      </c>
      <c r="J8" s="12">
        <f t="shared" si="3"/>
        <v>19.360000000000003</v>
      </c>
      <c r="K8" s="12">
        <v>3.82</v>
      </c>
      <c r="L8" s="12">
        <f t="shared" si="4"/>
        <v>14.5924</v>
      </c>
      <c r="M8" s="12">
        <f t="shared" si="5"/>
        <v>16.808</v>
      </c>
      <c r="O8" s="5">
        <v>4.4000000000000004</v>
      </c>
      <c r="P8" s="12">
        <f t="shared" si="6"/>
        <v>19.360000000000003</v>
      </c>
      <c r="Q8" s="12">
        <v>4.4172712956557643</v>
      </c>
      <c r="R8" s="12">
        <f t="shared" si="7"/>
        <v>19.512285699424353</v>
      </c>
      <c r="S8" s="12">
        <f t="shared" si="8"/>
        <v>19.435993700885366</v>
      </c>
    </row>
    <row r="9" spans="3:19" x14ac:dyDescent="0.25">
      <c r="C9" s="5">
        <v>0.55000000000000004</v>
      </c>
      <c r="D9" s="12">
        <f t="shared" si="0"/>
        <v>0.30250000000000005</v>
      </c>
      <c r="E9" s="12">
        <v>0.47</v>
      </c>
      <c r="F9" s="12">
        <f t="shared" si="1"/>
        <v>0.22089999999999999</v>
      </c>
      <c r="G9" s="12">
        <f t="shared" si="2"/>
        <v>0.25850000000000001</v>
      </c>
      <c r="I9" s="5">
        <v>0.55000000000000004</v>
      </c>
      <c r="J9" s="12">
        <f t="shared" si="3"/>
        <v>0.30250000000000005</v>
      </c>
      <c r="K9" s="12">
        <v>0.38</v>
      </c>
      <c r="L9" s="12">
        <f t="shared" si="4"/>
        <v>0.1444</v>
      </c>
      <c r="M9" s="12">
        <f t="shared" si="5"/>
        <v>0.20900000000000002</v>
      </c>
      <c r="O9" s="5">
        <v>0.55000000000000004</v>
      </c>
      <c r="P9" s="12">
        <f t="shared" si="6"/>
        <v>0.30250000000000005</v>
      </c>
      <c r="Q9" s="12">
        <v>0.64461234201342599</v>
      </c>
      <c r="R9" s="12">
        <f t="shared" si="7"/>
        <v>0.41552507147603407</v>
      </c>
      <c r="S9" s="12">
        <f t="shared" si="8"/>
        <v>0.35453678810738432</v>
      </c>
    </row>
    <row r="10" spans="3:19" x14ac:dyDescent="0.25">
      <c r="C10" s="5">
        <v>1.1000000000000001</v>
      </c>
      <c r="D10" s="12">
        <f t="shared" si="0"/>
        <v>1.2100000000000002</v>
      </c>
      <c r="E10" s="12">
        <v>0.53</v>
      </c>
      <c r="F10" s="12">
        <f t="shared" si="1"/>
        <v>0.28090000000000004</v>
      </c>
      <c r="G10" s="12">
        <f t="shared" si="2"/>
        <v>0.58300000000000007</v>
      </c>
      <c r="I10" s="5">
        <v>1.1000000000000001</v>
      </c>
      <c r="J10" s="12">
        <f t="shared" si="3"/>
        <v>1.2100000000000002</v>
      </c>
      <c r="K10" s="12">
        <v>0.54</v>
      </c>
      <c r="L10" s="12">
        <f t="shared" si="4"/>
        <v>0.29160000000000003</v>
      </c>
      <c r="M10" s="12">
        <f t="shared" si="5"/>
        <v>0.59400000000000008</v>
      </c>
      <c r="O10" s="5">
        <v>1.1000000000000001</v>
      </c>
      <c r="P10" s="12">
        <f t="shared" si="6"/>
        <v>1.2100000000000002</v>
      </c>
      <c r="Q10" s="12">
        <v>1.8805241590932025</v>
      </c>
      <c r="R10" s="12">
        <f t="shared" si="7"/>
        <v>3.5363711129331965</v>
      </c>
      <c r="S10" s="12">
        <f t="shared" si="8"/>
        <v>2.0685765750025227</v>
      </c>
    </row>
    <row r="11" spans="3:19" x14ac:dyDescent="0.25">
      <c r="C11" s="5">
        <v>1.6500000000000001</v>
      </c>
      <c r="D11" s="12">
        <f t="shared" si="0"/>
        <v>2.7225000000000006</v>
      </c>
      <c r="E11" s="12">
        <v>1.4</v>
      </c>
      <c r="F11" s="12">
        <f t="shared" si="1"/>
        <v>1.9599999999999997</v>
      </c>
      <c r="G11" s="12">
        <f t="shared" si="2"/>
        <v>2.31</v>
      </c>
      <c r="I11" s="5">
        <v>1.6500000000000001</v>
      </c>
      <c r="J11" s="12">
        <f t="shared" si="3"/>
        <v>2.7225000000000006</v>
      </c>
      <c r="K11" s="12">
        <v>0.79</v>
      </c>
      <c r="L11" s="12">
        <f t="shared" si="4"/>
        <v>0.6241000000000001</v>
      </c>
      <c r="M11" s="12">
        <f t="shared" si="5"/>
        <v>1.3035000000000001</v>
      </c>
      <c r="O11" s="5">
        <v>1.6500000000000001</v>
      </c>
      <c r="P11" s="12">
        <f t="shared" si="6"/>
        <v>2.7225000000000006</v>
      </c>
      <c r="Q11" s="12">
        <v>2.8805241590932025</v>
      </c>
      <c r="R11" s="12">
        <f t="shared" si="7"/>
        <v>8.2974194311196019</v>
      </c>
      <c r="S11" s="12">
        <f t="shared" si="8"/>
        <v>4.7528648625037846</v>
      </c>
    </row>
    <row r="12" spans="3:19" x14ac:dyDescent="0.25">
      <c r="C12" s="5">
        <v>2.2000000000000002</v>
      </c>
      <c r="D12" s="12">
        <f t="shared" si="0"/>
        <v>4.8400000000000007</v>
      </c>
      <c r="E12" s="12">
        <v>1.77</v>
      </c>
      <c r="F12" s="12">
        <f t="shared" si="1"/>
        <v>3.1329000000000002</v>
      </c>
      <c r="G12" s="12">
        <f t="shared" si="2"/>
        <v>3.8940000000000006</v>
      </c>
      <c r="I12" s="5">
        <v>2.2000000000000002</v>
      </c>
      <c r="J12" s="12">
        <f t="shared" si="3"/>
        <v>4.8400000000000007</v>
      </c>
      <c r="K12" s="11">
        <v>1.39</v>
      </c>
      <c r="L12" s="12">
        <f t="shared" si="4"/>
        <v>1.9320999999999997</v>
      </c>
      <c r="M12" s="12">
        <f t="shared" si="5"/>
        <v>3.0579999999999998</v>
      </c>
      <c r="O12" s="5">
        <v>2.2000000000000002</v>
      </c>
      <c r="P12" s="12">
        <f t="shared" si="6"/>
        <v>4.8400000000000007</v>
      </c>
      <c r="Q12" s="11">
        <v>3.6642078980768069</v>
      </c>
      <c r="R12" s="12">
        <f t="shared" si="7"/>
        <v>13.426419520328452</v>
      </c>
      <c r="S12" s="12">
        <f t="shared" si="8"/>
        <v>8.0612573757689763</v>
      </c>
    </row>
    <row r="13" spans="3:19" x14ac:dyDescent="0.25">
      <c r="C13" s="5">
        <v>3.3000000000000003</v>
      </c>
      <c r="D13" s="12">
        <f t="shared" si="0"/>
        <v>10.890000000000002</v>
      </c>
      <c r="E13" s="12">
        <v>2.56</v>
      </c>
      <c r="F13" s="12">
        <f t="shared" si="1"/>
        <v>6.5536000000000003</v>
      </c>
      <c r="G13" s="12">
        <f t="shared" si="2"/>
        <v>8.4480000000000004</v>
      </c>
      <c r="I13" s="5">
        <v>3.3000000000000003</v>
      </c>
      <c r="J13" s="12">
        <f t="shared" si="3"/>
        <v>10.890000000000002</v>
      </c>
      <c r="K13" s="12">
        <v>2.1</v>
      </c>
      <c r="L13" s="12">
        <f t="shared" si="4"/>
        <v>4.41</v>
      </c>
      <c r="M13" s="12">
        <f t="shared" si="5"/>
        <v>6.9300000000000006</v>
      </c>
      <c r="O13" s="5">
        <v>3.3000000000000003</v>
      </c>
      <c r="P13" s="12">
        <f t="shared" si="6"/>
        <v>10.890000000000002</v>
      </c>
      <c r="Q13" s="12">
        <v>4.7771212547196624</v>
      </c>
      <c r="R13" s="12">
        <f t="shared" si="7"/>
        <v>22.820887482294363</v>
      </c>
      <c r="S13" s="12">
        <f t="shared" si="8"/>
        <v>15.764500140574887</v>
      </c>
    </row>
    <row r="14" spans="3:19" x14ac:dyDescent="0.25">
      <c r="C14" s="5">
        <v>4.4000000000000004</v>
      </c>
      <c r="D14" s="12">
        <f t="shared" si="0"/>
        <v>19.360000000000003</v>
      </c>
      <c r="E14" s="12">
        <v>3.62</v>
      </c>
      <c r="F14" s="12">
        <f t="shared" si="1"/>
        <v>13.1044</v>
      </c>
      <c r="G14" s="12">
        <f t="shared" si="2"/>
        <v>15.928000000000003</v>
      </c>
      <c r="I14" s="5">
        <v>4.4000000000000004</v>
      </c>
      <c r="J14" s="12">
        <f t="shared" si="3"/>
        <v>19.360000000000003</v>
      </c>
      <c r="K14" s="12">
        <v>3.24</v>
      </c>
      <c r="L14" s="12">
        <f t="shared" si="4"/>
        <v>10.497600000000002</v>
      </c>
      <c r="M14" s="12">
        <f t="shared" si="5"/>
        <v>14.256000000000002</v>
      </c>
      <c r="O14" s="5">
        <v>0.55000000000000004</v>
      </c>
      <c r="P14" s="12">
        <f t="shared" si="6"/>
        <v>0.30250000000000005</v>
      </c>
      <c r="Q14" s="12">
        <v>0.30776337832294942</v>
      </c>
      <c r="R14" s="12">
        <f t="shared" si="7"/>
        <v>9.4718297036754898E-2</v>
      </c>
      <c r="S14" s="12">
        <f t="shared" si="8"/>
        <v>0.16926985807762218</v>
      </c>
    </row>
    <row r="15" spans="3:19" x14ac:dyDescent="0.25">
      <c r="C15" s="5">
        <v>0.55000000000000004</v>
      </c>
      <c r="D15" s="12">
        <f t="shared" si="0"/>
        <v>0.30250000000000005</v>
      </c>
      <c r="E15" s="12">
        <v>0.23</v>
      </c>
      <c r="F15" s="12">
        <f t="shared" si="1"/>
        <v>5.2900000000000003E-2</v>
      </c>
      <c r="G15" s="12">
        <f t="shared" si="2"/>
        <v>0.12650000000000003</v>
      </c>
      <c r="I15" s="5">
        <v>0.55000000000000004</v>
      </c>
      <c r="J15" s="12">
        <f t="shared" si="3"/>
        <v>0.30250000000000005</v>
      </c>
      <c r="K15" s="12">
        <v>0.35</v>
      </c>
      <c r="L15" s="12">
        <f t="shared" si="4"/>
        <v>0.12249999999999998</v>
      </c>
      <c r="M15" s="12">
        <f t="shared" si="5"/>
        <v>0.1925</v>
      </c>
      <c r="O15" s="5">
        <v>1.1000000000000001</v>
      </c>
      <c r="P15" s="12">
        <f t="shared" si="6"/>
        <v>1.2100000000000002</v>
      </c>
      <c r="Q15" s="12">
        <v>1.3357921019231935</v>
      </c>
      <c r="R15" s="12">
        <f t="shared" si="7"/>
        <v>1.7843405395603835</v>
      </c>
      <c r="S15" s="12">
        <f t="shared" si="8"/>
        <v>1.469371312115513</v>
      </c>
    </row>
    <row r="16" spans="3:19" x14ac:dyDescent="0.25">
      <c r="C16" s="5">
        <v>1.1000000000000001</v>
      </c>
      <c r="D16" s="12">
        <f t="shared" si="0"/>
        <v>1.2100000000000002</v>
      </c>
      <c r="E16" s="12">
        <v>0.54</v>
      </c>
      <c r="F16" s="12">
        <f t="shared" si="1"/>
        <v>0.29160000000000003</v>
      </c>
      <c r="G16" s="12">
        <f t="shared" si="2"/>
        <v>0.59400000000000008</v>
      </c>
      <c r="I16" s="5">
        <v>1.1000000000000001</v>
      </c>
      <c r="J16" s="12">
        <f t="shared" si="3"/>
        <v>1.2100000000000002</v>
      </c>
      <c r="K16" s="12">
        <v>0.72</v>
      </c>
      <c r="L16" s="12">
        <f t="shared" si="4"/>
        <v>0.51839999999999997</v>
      </c>
      <c r="M16" s="12">
        <f t="shared" si="5"/>
        <v>0.79200000000000004</v>
      </c>
      <c r="O16" s="5">
        <v>1.6500000000000001</v>
      </c>
      <c r="P16" s="12">
        <f t="shared" si="6"/>
        <v>2.7225000000000006</v>
      </c>
      <c r="Q16" s="12">
        <v>2.2408165886923368</v>
      </c>
      <c r="R16" s="12">
        <f t="shared" si="7"/>
        <v>5.0212589841587612</v>
      </c>
      <c r="S16" s="12">
        <f t="shared" si="8"/>
        <v>3.6973473713423561</v>
      </c>
    </row>
    <row r="17" spans="1:19" x14ac:dyDescent="0.25">
      <c r="C17" s="5">
        <v>1.6500000000000001</v>
      </c>
      <c r="D17" s="12">
        <f t="shared" si="0"/>
        <v>2.7225000000000006</v>
      </c>
      <c r="E17" s="12">
        <v>1</v>
      </c>
      <c r="F17" s="12">
        <f t="shared" si="1"/>
        <v>1</v>
      </c>
      <c r="G17" s="12">
        <f t="shared" si="2"/>
        <v>1.6500000000000001</v>
      </c>
      <c r="I17" s="5">
        <v>1.6500000000000001</v>
      </c>
      <c r="J17" s="12">
        <f t="shared" si="3"/>
        <v>2.7225000000000006</v>
      </c>
      <c r="K17" s="12">
        <v>1.1100000000000001</v>
      </c>
      <c r="L17" s="12">
        <f t="shared" si="4"/>
        <v>1.2321000000000002</v>
      </c>
      <c r="M17" s="12">
        <f t="shared" si="5"/>
        <v>1.8315000000000003</v>
      </c>
      <c r="O17" s="5">
        <v>2.2000000000000002</v>
      </c>
      <c r="P17" s="12">
        <f t="shared" si="6"/>
        <v>4.8400000000000007</v>
      </c>
      <c r="Q17" s="12">
        <v>2.8276366134635622</v>
      </c>
      <c r="R17" s="12">
        <f t="shared" si="7"/>
        <v>7.9955288177996824</v>
      </c>
      <c r="S17" s="12">
        <f t="shared" si="8"/>
        <v>6.2208005496198373</v>
      </c>
    </row>
    <row r="18" spans="1:19" x14ac:dyDescent="0.25">
      <c r="C18" s="5">
        <v>2.2000000000000002</v>
      </c>
      <c r="D18" s="12">
        <f t="shared" si="0"/>
        <v>4.8400000000000007</v>
      </c>
      <c r="E18" s="12">
        <v>1.1399999999999999</v>
      </c>
      <c r="F18" s="12">
        <f t="shared" si="1"/>
        <v>1.2995999999999999</v>
      </c>
      <c r="G18" s="12">
        <f t="shared" si="2"/>
        <v>2.508</v>
      </c>
      <c r="I18" s="5">
        <v>2.2000000000000002</v>
      </c>
      <c r="J18" s="12">
        <f t="shared" si="3"/>
        <v>4.8400000000000007</v>
      </c>
      <c r="K18" s="12">
        <v>1.38</v>
      </c>
      <c r="L18" s="12">
        <f t="shared" si="4"/>
        <v>1.9043999999999996</v>
      </c>
      <c r="M18" s="12">
        <f t="shared" si="5"/>
        <v>3.036</v>
      </c>
      <c r="O18" s="5">
        <v>3.3000000000000003</v>
      </c>
      <c r="P18" s="12">
        <f t="shared" si="6"/>
        <v>10.890000000000002</v>
      </c>
      <c r="Q18" s="12">
        <v>4.2890046156985369</v>
      </c>
      <c r="R18" s="12">
        <f t="shared" si="7"/>
        <v>18.395560593483353</v>
      </c>
      <c r="S18" s="12">
        <f t="shared" si="8"/>
        <v>14.153715231805172</v>
      </c>
    </row>
    <row r="19" spans="1:19" x14ac:dyDescent="0.25">
      <c r="C19" s="5">
        <v>3.3000000000000003</v>
      </c>
      <c r="D19" s="12">
        <f t="shared" si="0"/>
        <v>10.890000000000002</v>
      </c>
      <c r="E19" s="12">
        <v>2</v>
      </c>
      <c r="F19" s="12">
        <f t="shared" si="1"/>
        <v>4</v>
      </c>
      <c r="G19" s="12">
        <f t="shared" si="2"/>
        <v>6.6000000000000005</v>
      </c>
      <c r="I19" s="5">
        <v>3.3000000000000003</v>
      </c>
      <c r="J19" s="12">
        <f t="shared" si="3"/>
        <v>10.890000000000002</v>
      </c>
      <c r="K19" s="12">
        <v>2.61</v>
      </c>
      <c r="L19" s="12">
        <f t="shared" si="4"/>
        <v>6.8120999999999992</v>
      </c>
      <c r="M19" s="12">
        <f t="shared" si="5"/>
        <v>8.6129999999999995</v>
      </c>
      <c r="O19" s="5"/>
      <c r="P19" s="5"/>
      <c r="Q19" s="12"/>
      <c r="R19" s="12"/>
      <c r="S19" s="12"/>
    </row>
    <row r="20" spans="1:19" x14ac:dyDescent="0.25">
      <c r="C20" s="5">
        <v>4.4000000000000004</v>
      </c>
      <c r="D20" s="12">
        <f t="shared" si="0"/>
        <v>19.360000000000003</v>
      </c>
      <c r="E20" s="12">
        <v>3.24</v>
      </c>
      <c r="F20" s="12">
        <f t="shared" si="1"/>
        <v>10.497600000000002</v>
      </c>
      <c r="G20" s="12">
        <f t="shared" si="2"/>
        <v>14.256000000000002</v>
      </c>
      <c r="I20" s="5">
        <v>4.4000000000000004</v>
      </c>
      <c r="J20" s="12">
        <f t="shared" si="3"/>
        <v>19.360000000000003</v>
      </c>
      <c r="K20" s="12">
        <v>4.13</v>
      </c>
      <c r="L20" s="12">
        <f t="shared" si="4"/>
        <v>17.056899999999999</v>
      </c>
      <c r="M20" s="12">
        <f t="shared" si="5"/>
        <v>18.172000000000001</v>
      </c>
    </row>
    <row r="21" spans="1:19" x14ac:dyDescent="0.25">
      <c r="C21" s="5"/>
      <c r="D21" s="5"/>
      <c r="E21" s="12"/>
      <c r="F21" s="12"/>
      <c r="G21" s="12"/>
    </row>
    <row r="22" spans="1:19" x14ac:dyDescent="0.25">
      <c r="A22" s="13" t="s">
        <v>9</v>
      </c>
      <c r="C22" s="18">
        <f>COUNT(C3:C20)</f>
        <v>18</v>
      </c>
      <c r="D22" s="18"/>
      <c r="E22" s="18"/>
      <c r="F22" s="18"/>
      <c r="G22" s="18"/>
      <c r="H22" s="13"/>
      <c r="I22" s="18">
        <f>COUNT(I3:I20)</f>
        <v>18</v>
      </c>
      <c r="J22" s="18"/>
      <c r="K22" s="18"/>
      <c r="L22" s="18"/>
      <c r="M22" s="18"/>
      <c r="N22" s="13"/>
      <c r="O22" s="18">
        <f>COUNT(O3:O20)</f>
        <v>16</v>
      </c>
      <c r="P22" s="18"/>
      <c r="Q22" s="18"/>
      <c r="R22" s="18"/>
      <c r="S22" s="18"/>
    </row>
    <row r="23" spans="1:19" x14ac:dyDescent="0.25">
      <c r="A23" s="13" t="s">
        <v>10</v>
      </c>
      <c r="C23" s="5">
        <f>SUM(C3:C20)</f>
        <v>39.599999999999994</v>
      </c>
      <c r="D23" s="12">
        <f>SUM(D3:D20)</f>
        <v>117.97500000000001</v>
      </c>
      <c r="E23" s="12">
        <f>SUM(E3:E20)</f>
        <v>30.130000000000003</v>
      </c>
      <c r="F23" s="12">
        <f>SUM(F3:F20)</f>
        <v>73.198499999999996</v>
      </c>
      <c r="G23" s="12">
        <f>SUM(G3:G20)</f>
        <v>91.910499999999985</v>
      </c>
      <c r="H23" s="13"/>
      <c r="I23" s="5">
        <f>SUM(I3:I20)</f>
        <v>39.599999999999994</v>
      </c>
      <c r="J23" s="12">
        <f>SUM(J3:J20)</f>
        <v>117.97500000000001</v>
      </c>
      <c r="K23" s="13">
        <f>SUM(K3:K20)</f>
        <v>27.159999999999997</v>
      </c>
      <c r="L23" s="12">
        <f>SUM(L3:L20)</f>
        <v>67.578599999999994</v>
      </c>
      <c r="M23" s="12">
        <f>SUM(M3:M20)</f>
        <v>87.647999999999996</v>
      </c>
      <c r="N23" s="13"/>
      <c r="O23" s="5">
        <f>SUM(O3:O20)</f>
        <v>30.8</v>
      </c>
      <c r="P23" s="12">
        <f>SUM(P3:P20)</f>
        <v>79.255000000000024</v>
      </c>
      <c r="Q23" s="12">
        <f>SUM(Q3:Q20)</f>
        <v>40.789513054216883</v>
      </c>
      <c r="R23" s="12">
        <f>SUM(R3:R20)</f>
        <v>135.77528400134463</v>
      </c>
      <c r="S23" s="12">
        <f>SUM(S3:S20)</f>
        <v>102.30279604695963</v>
      </c>
    </row>
    <row r="24" spans="1:19" ht="18" x14ac:dyDescent="0.35">
      <c r="A24" s="13" t="s">
        <v>11</v>
      </c>
      <c r="C24" s="17">
        <f>D23-C23^2/C22</f>
        <v>30.855000000000032</v>
      </c>
      <c r="D24" s="17"/>
      <c r="E24" s="17"/>
      <c r="F24" s="17"/>
      <c r="G24" s="17"/>
      <c r="H24" s="13"/>
      <c r="I24" s="17">
        <f>J23-I23^2/I22</f>
        <v>30.855000000000032</v>
      </c>
      <c r="J24" s="17"/>
      <c r="K24" s="17"/>
      <c r="L24" s="17"/>
      <c r="M24" s="17"/>
      <c r="N24" s="13"/>
      <c r="O24" s="17">
        <f>P23-O23^2/O22</f>
        <v>19.965000000000018</v>
      </c>
      <c r="P24" s="17"/>
      <c r="Q24" s="17"/>
      <c r="R24" s="17"/>
      <c r="S24" s="17"/>
    </row>
    <row r="25" spans="1:19" ht="18" x14ac:dyDescent="0.35">
      <c r="A25" s="13" t="s">
        <v>12</v>
      </c>
      <c r="C25" s="17">
        <f>AVERAGE(C3:C20)</f>
        <v>2.1999999999999997</v>
      </c>
      <c r="D25" s="17"/>
      <c r="E25" s="17"/>
      <c r="F25" s="17"/>
      <c r="G25" s="17"/>
      <c r="H25" s="13"/>
      <c r="I25" s="17">
        <f>AVERAGE(I3:I20)</f>
        <v>2.1999999999999997</v>
      </c>
      <c r="J25" s="17"/>
      <c r="K25" s="17"/>
      <c r="L25" s="17"/>
      <c r="M25" s="17"/>
      <c r="N25" s="13"/>
      <c r="O25" s="17">
        <f>AVERAGE(O3:O20)</f>
        <v>1.925</v>
      </c>
      <c r="P25" s="17"/>
      <c r="Q25" s="17"/>
      <c r="R25" s="17"/>
      <c r="S25" s="17"/>
    </row>
    <row r="26" spans="1:19" ht="18" x14ac:dyDescent="0.35">
      <c r="A26" s="13" t="s">
        <v>13</v>
      </c>
      <c r="C26" s="17">
        <f>F23-(E23^2)/C22</f>
        <v>22.764227777777762</v>
      </c>
      <c r="D26" s="17"/>
      <c r="E26" s="17"/>
      <c r="F26" s="17"/>
      <c r="G26" s="17"/>
      <c r="H26" s="13"/>
      <c r="I26" s="17">
        <f>L23-(K23^2)/I22</f>
        <v>26.59717777777778</v>
      </c>
      <c r="J26" s="17"/>
      <c r="K26" s="17"/>
      <c r="L26" s="17"/>
      <c r="M26" s="17"/>
      <c r="N26" s="13"/>
      <c r="O26" s="17">
        <f>R23-Q23^2/O22</f>
        <v>31.788760551336537</v>
      </c>
      <c r="P26" s="17"/>
      <c r="Q26" s="17"/>
      <c r="R26" s="17"/>
      <c r="S26" s="17"/>
    </row>
    <row r="27" spans="1:19" ht="18" x14ac:dyDescent="0.35">
      <c r="A27" s="13" t="s">
        <v>14</v>
      </c>
      <c r="C27" s="17">
        <f>AVERAGE(E3:E20)</f>
        <v>1.673888888888889</v>
      </c>
      <c r="D27" s="17"/>
      <c r="E27" s="17"/>
      <c r="F27" s="17"/>
      <c r="G27" s="17"/>
      <c r="H27" s="13"/>
      <c r="I27" s="17">
        <f>AVERAGE(K3:K20)</f>
        <v>1.5088888888888887</v>
      </c>
      <c r="J27" s="17"/>
      <c r="K27" s="17"/>
      <c r="L27" s="17"/>
      <c r="M27" s="17"/>
      <c r="N27" s="13"/>
      <c r="O27" s="17">
        <f>AVERAGE(Q3:Q20)</f>
        <v>2.5493445658885552</v>
      </c>
      <c r="P27" s="17"/>
      <c r="Q27" s="17"/>
      <c r="R27" s="17"/>
      <c r="S27" s="17"/>
    </row>
    <row r="31" spans="1:19" x14ac:dyDescent="0.25">
      <c r="C31" s="13" t="s">
        <v>52</v>
      </c>
      <c r="D31" s="9"/>
      <c r="E31" s="13" t="s">
        <v>53</v>
      </c>
      <c r="F31" s="9"/>
      <c r="G31" s="13"/>
      <c r="H31" s="13"/>
      <c r="I31" s="13" t="s">
        <v>53</v>
      </c>
      <c r="J31" s="9"/>
      <c r="K31" s="13"/>
      <c r="L31" s="13"/>
      <c r="M31" s="13"/>
    </row>
    <row r="32" spans="1:19" x14ac:dyDescent="0.25">
      <c r="A32" s="13" t="s">
        <v>9</v>
      </c>
      <c r="C32" s="13">
        <f>C22+I22</f>
        <v>36</v>
      </c>
      <c r="D32" s="9"/>
      <c r="E32" s="13">
        <f>C22+O22</f>
        <v>34</v>
      </c>
      <c r="F32" s="9"/>
      <c r="G32" s="13"/>
      <c r="H32" s="9"/>
      <c r="I32" s="13">
        <f>I22+O22</f>
        <v>34</v>
      </c>
      <c r="J32" s="9"/>
      <c r="K32" s="13"/>
      <c r="L32" s="13"/>
      <c r="M32" s="13"/>
    </row>
    <row r="33" spans="1:13" ht="18" x14ac:dyDescent="0.35">
      <c r="A33" s="13" t="s">
        <v>22</v>
      </c>
      <c r="C33" s="5">
        <f>SUM(C23,I23)</f>
        <v>79.199999999999989</v>
      </c>
      <c r="D33" s="9"/>
      <c r="E33" s="5">
        <f>SUM(C23,O23)</f>
        <v>70.399999999999991</v>
      </c>
      <c r="F33" s="9"/>
      <c r="G33" s="5"/>
      <c r="H33" s="13"/>
      <c r="I33" s="5">
        <f>SUM(I23,O23)</f>
        <v>70.399999999999991</v>
      </c>
      <c r="J33" s="13"/>
      <c r="K33" s="5"/>
      <c r="L33" s="13"/>
      <c r="M33" s="5"/>
    </row>
    <row r="34" spans="1:13" ht="18.75" x14ac:dyDescent="0.35">
      <c r="A34" s="13" t="s">
        <v>23</v>
      </c>
      <c r="C34" s="12">
        <f>SUM(D23,J23)</f>
        <v>235.95000000000002</v>
      </c>
      <c r="D34" s="9"/>
      <c r="E34" s="12">
        <f>SUM(D23,P23)</f>
        <v>197.23000000000002</v>
      </c>
      <c r="F34" s="9"/>
      <c r="G34" s="12"/>
      <c r="H34" s="13"/>
      <c r="I34" s="12">
        <f>SUM(J23,P23)</f>
        <v>197.23000000000002</v>
      </c>
      <c r="J34" s="13"/>
      <c r="K34" s="12"/>
      <c r="L34" s="13"/>
      <c r="M34" s="12"/>
    </row>
    <row r="35" spans="1:13" ht="18" x14ac:dyDescent="0.35">
      <c r="A35" s="13" t="s">
        <v>24</v>
      </c>
      <c r="C35" s="12">
        <f>C34-C33^2/C32</f>
        <v>61.710000000000065</v>
      </c>
      <c r="D35" s="10"/>
      <c r="E35" s="12">
        <f>E34-E33^2/E32</f>
        <v>51.460588235294153</v>
      </c>
      <c r="F35" s="10"/>
      <c r="G35" s="12"/>
      <c r="H35" s="13"/>
      <c r="I35" s="12">
        <f>I34-I33^2/I32</f>
        <v>51.460588235294153</v>
      </c>
      <c r="J35" s="13"/>
      <c r="K35" s="12"/>
      <c r="L35" s="13"/>
      <c r="M35" s="12"/>
    </row>
    <row r="36" spans="1:13" ht="18" x14ac:dyDescent="0.35">
      <c r="A36" s="13" t="s">
        <v>25</v>
      </c>
      <c r="C36" s="12">
        <f>C24+I24</f>
        <v>61.710000000000065</v>
      </c>
      <c r="D36" s="10"/>
      <c r="E36" s="12">
        <f>C24+O24</f>
        <v>50.82000000000005</v>
      </c>
      <c r="F36" s="10"/>
      <c r="G36" s="12"/>
      <c r="H36" s="13"/>
      <c r="I36" s="12">
        <f>I24+O24</f>
        <v>50.82000000000005</v>
      </c>
      <c r="J36" s="13"/>
      <c r="K36" s="12"/>
      <c r="L36" s="13"/>
      <c r="M36" s="12"/>
    </row>
    <row r="37" spans="1:13" ht="18" x14ac:dyDescent="0.35">
      <c r="A37" s="13" t="s">
        <v>26</v>
      </c>
      <c r="C37" s="12">
        <f>AVERAGE(C3:C20,I3:I20)</f>
        <v>2.1999999999999997</v>
      </c>
      <c r="D37" s="10"/>
      <c r="E37" s="12">
        <f>AVERAGE(C3:C20,O3:O20)</f>
        <v>2.0705882352941174</v>
      </c>
      <c r="F37" s="10"/>
      <c r="G37" s="12"/>
      <c r="H37" s="13"/>
      <c r="I37" s="5">
        <f>AVERAGE(I3:I20,O3:O20)</f>
        <v>2.0705882352941174</v>
      </c>
      <c r="J37" s="13"/>
      <c r="K37" s="5"/>
      <c r="L37" s="13"/>
      <c r="M37" s="5"/>
    </row>
    <row r="38" spans="1:13" ht="18" x14ac:dyDescent="0.35">
      <c r="A38" s="13" t="s">
        <v>27</v>
      </c>
      <c r="C38" s="12">
        <f>SUM(E23,K23)</f>
        <v>57.29</v>
      </c>
      <c r="D38" s="10"/>
      <c r="E38" s="12">
        <f>SUM(E23,Q23)</f>
        <v>70.919513054216878</v>
      </c>
      <c r="F38" s="9"/>
      <c r="G38" s="12"/>
      <c r="H38" s="13"/>
      <c r="I38" s="12">
        <f>SUM(K23,Q23)</f>
        <v>67.949513054216879</v>
      </c>
      <c r="J38" s="13"/>
      <c r="K38" s="13"/>
      <c r="L38" s="13"/>
      <c r="M38" s="12"/>
    </row>
    <row r="39" spans="1:13" ht="18.75" x14ac:dyDescent="0.35">
      <c r="A39" s="13" t="s">
        <v>28</v>
      </c>
      <c r="C39" s="12">
        <f>F23+L23</f>
        <v>140.77709999999999</v>
      </c>
      <c r="D39" s="10"/>
      <c r="E39" s="12">
        <f>SUM(F23,R23)</f>
        <v>208.97378400134463</v>
      </c>
      <c r="F39" s="10"/>
      <c r="G39" s="12"/>
      <c r="H39" s="13"/>
      <c r="I39" s="12">
        <f>SUM(L23,R23)</f>
        <v>203.35388400134462</v>
      </c>
      <c r="J39" s="13"/>
      <c r="K39" s="12"/>
      <c r="L39" s="13"/>
      <c r="M39" s="12"/>
    </row>
    <row r="40" spans="1:13" ht="18" x14ac:dyDescent="0.35">
      <c r="A40" s="13" t="s">
        <v>29</v>
      </c>
      <c r="C40" s="12">
        <f>C39-C38^2/C32</f>
        <v>49.606430555555548</v>
      </c>
      <c r="D40" s="10"/>
      <c r="E40" s="12">
        <f>E39-E38^2/E32</f>
        <v>61.045038947014092</v>
      </c>
      <c r="F40" s="10"/>
      <c r="G40" s="12"/>
      <c r="H40" s="13"/>
      <c r="I40" s="12">
        <f>I39-I38^2/I32</f>
        <v>67.555756815897865</v>
      </c>
      <c r="J40" s="13"/>
      <c r="K40" s="12"/>
      <c r="L40" s="13"/>
      <c r="M40" s="12"/>
    </row>
    <row r="41" spans="1:13" ht="18" x14ac:dyDescent="0.35">
      <c r="A41" s="13" t="s">
        <v>30</v>
      </c>
      <c r="C41" s="12">
        <f>C26+I26</f>
        <v>49.361405555555542</v>
      </c>
      <c r="D41" s="10"/>
      <c r="E41" s="12">
        <f>C26+O26</f>
        <v>54.552988329114299</v>
      </c>
      <c r="F41" s="9"/>
      <c r="G41" s="12"/>
      <c r="H41" s="13"/>
      <c r="I41" s="12">
        <f>I26+O26</f>
        <v>58.385938329114317</v>
      </c>
      <c r="J41" s="13"/>
      <c r="K41" s="12"/>
      <c r="L41" s="13"/>
      <c r="M41" s="12"/>
    </row>
    <row r="42" spans="1:13" ht="18" x14ac:dyDescent="0.35">
      <c r="A42" s="13" t="s">
        <v>31</v>
      </c>
      <c r="C42" s="12">
        <f>C40-C41</f>
        <v>0.24502500000000538</v>
      </c>
      <c r="D42" s="10"/>
      <c r="E42" s="12">
        <f>E40-E41</f>
        <v>6.4920506178997925</v>
      </c>
      <c r="F42" s="9"/>
      <c r="G42" s="12"/>
      <c r="H42" s="13"/>
      <c r="I42" s="12">
        <f>I40-I41</f>
        <v>9.1698184867835479</v>
      </c>
      <c r="J42" s="13"/>
      <c r="K42" s="12"/>
      <c r="L42" s="13"/>
      <c r="M42" s="12"/>
    </row>
    <row r="43" spans="1:13" ht="18" x14ac:dyDescent="0.35">
      <c r="A43" s="13" t="s">
        <v>32</v>
      </c>
      <c r="C43" s="12">
        <f>AVERAGE(E3:E20,K3:K20)</f>
        <v>1.5913888888888892</v>
      </c>
      <c r="D43" s="10"/>
      <c r="E43" s="12">
        <f>AVERAGE(E3:E20,Q3:Q20)</f>
        <v>2.0858680310063789</v>
      </c>
      <c r="F43" s="10"/>
      <c r="G43" s="12"/>
      <c r="H43" s="13"/>
      <c r="I43" s="12">
        <f>AVERAGE(K3:K20,Q3:Q20)</f>
        <v>1.9985150898299082</v>
      </c>
      <c r="J43" s="13"/>
      <c r="K43" s="12"/>
      <c r="L43" s="13"/>
      <c r="M43" s="12"/>
    </row>
    <row r="44" spans="1:13" ht="18" x14ac:dyDescent="0.35">
      <c r="A44" s="13" t="s">
        <v>33</v>
      </c>
      <c r="C44" s="12">
        <f>SUM(G23,M23)</f>
        <v>179.55849999999998</v>
      </c>
      <c r="D44" s="9"/>
      <c r="E44" s="12">
        <f>SUM(G23,S23)</f>
        <v>194.21329604695961</v>
      </c>
      <c r="F44" s="9"/>
      <c r="G44" s="12"/>
      <c r="H44" s="13"/>
      <c r="I44" s="12">
        <f>SUM(M23,S23)</f>
        <v>189.95079604695962</v>
      </c>
      <c r="J44" s="13"/>
      <c r="K44" s="12"/>
      <c r="L44" s="13"/>
      <c r="M44" s="12"/>
    </row>
    <row r="45" spans="1:13" ht="18" x14ac:dyDescent="0.35">
      <c r="A45" s="13" t="s">
        <v>34</v>
      </c>
      <c r="C45" s="12">
        <f>C44-(C33*C38)/C32</f>
        <v>53.520499999999998</v>
      </c>
      <c r="D45" s="10"/>
      <c r="E45" s="12">
        <f>E44-(E33*E38)/E32</f>
        <v>47.368186664110567</v>
      </c>
      <c r="F45" s="10"/>
      <c r="G45" s="12"/>
      <c r="H45" s="13"/>
      <c r="I45" s="12">
        <f>I44-(I33*I38)/I32</f>
        <v>49.255333722934097</v>
      </c>
      <c r="J45" s="13"/>
      <c r="K45" s="12"/>
      <c r="L45" s="13"/>
      <c r="M45" s="12"/>
    </row>
    <row r="46" spans="1:13" ht="18" x14ac:dyDescent="0.35">
      <c r="A46" s="13" t="s">
        <v>35</v>
      </c>
      <c r="C46" s="12">
        <f>G23-(C23*E23)/C22</f>
        <v>25.624499999999983</v>
      </c>
      <c r="D46" s="10"/>
      <c r="E46" s="12">
        <f>G23-(C23*E23)/C22</f>
        <v>25.624499999999983</v>
      </c>
      <c r="F46" s="10"/>
      <c r="G46" s="12"/>
      <c r="H46" s="13"/>
      <c r="I46" s="13">
        <f>M23-I23*K23/I22</f>
        <v>27.896000000000015</v>
      </c>
      <c r="J46" s="13"/>
      <c r="K46" s="13"/>
      <c r="L46" s="13"/>
      <c r="M46" s="12"/>
    </row>
    <row r="47" spans="1:13" ht="18" x14ac:dyDescent="0.35">
      <c r="A47" s="13" t="s">
        <v>36</v>
      </c>
      <c r="C47" s="13">
        <f>M23-(I23*K23)/I22</f>
        <v>27.896000000000015</v>
      </c>
      <c r="D47" s="9"/>
      <c r="E47" s="12">
        <f>S23-(O23*Q23)/O22</f>
        <v>23.782983417592121</v>
      </c>
      <c r="F47" s="9"/>
      <c r="G47" s="12"/>
      <c r="H47" s="13"/>
      <c r="I47" s="12">
        <f>S23-O23*Q23/O22</f>
        <v>23.782983417592121</v>
      </c>
      <c r="J47" s="13"/>
      <c r="K47" s="12"/>
      <c r="L47" s="13"/>
      <c r="M47" s="12"/>
    </row>
    <row r="48" spans="1:13" ht="18" x14ac:dyDescent="0.35">
      <c r="A48" s="13" t="s">
        <v>37</v>
      </c>
      <c r="C48" s="12">
        <f>SUM(C46,C47)</f>
        <v>53.520499999999998</v>
      </c>
      <c r="D48" s="9"/>
      <c r="E48" s="12">
        <f>SUM(E46,E47)</f>
        <v>49.407483417592104</v>
      </c>
      <c r="F48" s="9"/>
      <c r="G48" s="12"/>
      <c r="H48" s="13"/>
      <c r="I48" s="12">
        <f>SUM(I46,I47)</f>
        <v>51.678983417592136</v>
      </c>
      <c r="J48" s="13"/>
      <c r="K48" s="12"/>
      <c r="L48" s="13"/>
      <c r="M48" s="12"/>
    </row>
    <row r="49" spans="1:13" ht="18" x14ac:dyDescent="0.35">
      <c r="A49" s="13" t="s">
        <v>38</v>
      </c>
      <c r="C49" s="12">
        <f>C40-C45^2/C35</f>
        <v>3.1886065359477556</v>
      </c>
      <c r="D49" s="10"/>
      <c r="E49" s="12">
        <f>E40-E45^2/E35</f>
        <v>17.443805754985526</v>
      </c>
      <c r="F49" s="10"/>
      <c r="G49" s="12"/>
      <c r="H49" s="13"/>
      <c r="I49" s="12">
        <f>I40-I45^2/I35</f>
        <v>20.411175236986161</v>
      </c>
      <c r="J49" s="13"/>
      <c r="K49" s="12"/>
      <c r="L49" s="13"/>
      <c r="M49" s="12"/>
    </row>
    <row r="50" spans="1:13" ht="18" x14ac:dyDescent="0.35">
      <c r="A50" s="13" t="s">
        <v>39</v>
      </c>
      <c r="C50" s="12">
        <f>C41-C48^2/C36</f>
        <v>2.9435815359477502</v>
      </c>
      <c r="D50" s="10"/>
      <c r="E50" s="12">
        <f>E41-E48^2/E36</f>
        <v>6.5187612992119739</v>
      </c>
      <c r="F50" s="10"/>
      <c r="G50" s="12"/>
      <c r="H50" s="13"/>
      <c r="I50" s="12">
        <f>I41-I48^2/I36</f>
        <v>5.8334525543059641</v>
      </c>
      <c r="J50" s="13"/>
      <c r="K50" s="12"/>
      <c r="L50" s="13"/>
      <c r="M50" s="12"/>
    </row>
    <row r="51" spans="1:13" ht="18" x14ac:dyDescent="0.35">
      <c r="A51" s="13" t="s">
        <v>40</v>
      </c>
      <c r="C51" s="12">
        <f>C49-C50</f>
        <v>0.24502500000000538</v>
      </c>
      <c r="D51" s="9"/>
      <c r="E51" s="12">
        <f>E49-E50</f>
        <v>10.925044455773552</v>
      </c>
      <c r="F51" s="9"/>
      <c r="G51" s="12"/>
      <c r="H51" s="13"/>
      <c r="I51" s="12">
        <f>I49-I50</f>
        <v>14.577722682680196</v>
      </c>
      <c r="J51" s="13"/>
      <c r="K51" s="12"/>
      <c r="L51" s="13"/>
      <c r="M51" s="12"/>
    </row>
    <row r="52" spans="1:13" ht="18" x14ac:dyDescent="0.35">
      <c r="A52" s="13" t="s">
        <v>41</v>
      </c>
      <c r="C52" s="12">
        <f>C27-C54*(C25-C37)</f>
        <v>1.673888888888889</v>
      </c>
      <c r="D52" s="10"/>
      <c r="E52" s="12">
        <f>C27-E54*(C25-E37)</f>
        <v>1.5480740597124387</v>
      </c>
      <c r="F52" s="10"/>
      <c r="G52" s="12"/>
      <c r="H52" s="13"/>
      <c r="I52" s="12">
        <f>I27-I54*(I25-I37)</f>
        <v>1.3772897459869482</v>
      </c>
      <c r="J52" s="13"/>
      <c r="K52" s="12"/>
      <c r="L52" s="13"/>
      <c r="M52" s="12"/>
    </row>
    <row r="53" spans="1:13" ht="18" x14ac:dyDescent="0.35">
      <c r="A53" s="13" t="s">
        <v>42</v>
      </c>
      <c r="C53" s="12">
        <f>I27-C54*(I25-C37)</f>
        <v>1.5088888888888887</v>
      </c>
      <c r="D53" s="10"/>
      <c r="E53" s="12">
        <f>O27-E54*(O25-E37)</f>
        <v>2.6908862487120615</v>
      </c>
      <c r="F53" s="10"/>
      <c r="G53" s="12"/>
      <c r="H53" s="13"/>
      <c r="I53" s="12">
        <f>O27-I54*(O25-I37)</f>
        <v>2.6973936016532383</v>
      </c>
      <c r="J53" s="13"/>
      <c r="K53" s="12"/>
      <c r="L53" s="13"/>
      <c r="M53" s="12"/>
    </row>
    <row r="54" spans="1:13" ht="18" x14ac:dyDescent="0.35">
      <c r="A54" s="13" t="s">
        <v>43</v>
      </c>
      <c r="C54" s="12">
        <f>C48/C36</f>
        <v>0.86729055258466925</v>
      </c>
      <c r="D54" s="10"/>
      <c r="E54" s="12">
        <f>E48/E36</f>
        <v>0.97220549818166191</v>
      </c>
      <c r="F54" s="10"/>
      <c r="G54" s="12"/>
      <c r="H54" s="13"/>
      <c r="I54" s="12">
        <f>I48/I36</f>
        <v>1.016902467878632</v>
      </c>
      <c r="J54" s="13"/>
      <c r="K54" s="12"/>
      <c r="L54" s="13"/>
      <c r="M54" s="12"/>
    </row>
    <row r="55" spans="1:13" ht="18" x14ac:dyDescent="0.35">
      <c r="A55" s="13" t="s">
        <v>44</v>
      </c>
      <c r="C55" s="13">
        <f>C32-2-1</f>
        <v>33</v>
      </c>
      <c r="D55" s="9"/>
      <c r="E55" s="13">
        <f>E32-2-1</f>
        <v>31</v>
      </c>
      <c r="F55" s="9"/>
      <c r="G55" s="13"/>
      <c r="H55" s="13"/>
      <c r="I55" s="13">
        <f>I32-2-1</f>
        <v>31</v>
      </c>
      <c r="J55" s="13"/>
      <c r="K55" s="13"/>
      <c r="L55" s="13"/>
      <c r="M55" s="13"/>
    </row>
    <row r="56" spans="1:13" ht="18" x14ac:dyDescent="0.35">
      <c r="A56" s="13" t="s">
        <v>45</v>
      </c>
      <c r="C56" s="12">
        <f>2-1</f>
        <v>1</v>
      </c>
      <c r="D56" s="10"/>
      <c r="E56" s="12">
        <f>2-1</f>
        <v>1</v>
      </c>
      <c r="F56" s="10"/>
      <c r="G56" s="12"/>
      <c r="H56" s="13"/>
      <c r="I56" s="12">
        <f>2-1</f>
        <v>1</v>
      </c>
      <c r="J56" s="13"/>
      <c r="K56" s="12"/>
      <c r="L56" s="13"/>
      <c r="M56" s="12"/>
    </row>
    <row r="57" spans="1:13" x14ac:dyDescent="0.25">
      <c r="A57" s="13" t="s">
        <v>46</v>
      </c>
      <c r="C57" s="12">
        <f>(C51/C56)/(C50/C55)</f>
        <v>2.7469342708038051</v>
      </c>
      <c r="D57" s="10"/>
      <c r="E57" s="12">
        <f>(E51/E56)/(E50/E55)</f>
        <v>51.954100262870696</v>
      </c>
      <c r="F57" s="10"/>
      <c r="G57" s="12"/>
      <c r="H57" s="13"/>
      <c r="I57" s="12">
        <f>(I51/I56)/(I50/I55)</f>
        <v>77.468600105354255</v>
      </c>
      <c r="J57" s="13"/>
      <c r="K57" s="12"/>
      <c r="L57" s="13"/>
      <c r="M57" s="12"/>
    </row>
    <row r="58" spans="1:13" x14ac:dyDescent="0.25">
      <c r="A58" s="13" t="s">
        <v>47</v>
      </c>
      <c r="C58" s="12">
        <v>0.11</v>
      </c>
      <c r="D58" s="9"/>
      <c r="E58" s="12">
        <v>1.91015E-3</v>
      </c>
      <c r="F58" s="9"/>
      <c r="G58" s="12"/>
      <c r="H58" s="13"/>
      <c r="I58" s="12">
        <v>0</v>
      </c>
      <c r="J58" s="13"/>
      <c r="K58" s="12"/>
      <c r="L58" s="13"/>
      <c r="M58" s="12"/>
    </row>
    <row r="59" spans="1:13" x14ac:dyDescent="0.25"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 t="s">
        <v>48</v>
      </c>
      <c r="C60" s="21">
        <v>0.05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x14ac:dyDescent="0.25">
      <c r="E61" s="13"/>
      <c r="F61" s="13"/>
      <c r="G61" s="13"/>
      <c r="H61" s="13"/>
      <c r="I61" s="13"/>
      <c r="J61" s="13"/>
      <c r="K61" s="13"/>
      <c r="L61" s="13"/>
      <c r="M61" s="13"/>
    </row>
  </sheetData>
  <mergeCells count="19">
    <mergeCell ref="C1:G1"/>
    <mergeCell ref="I1:M1"/>
    <mergeCell ref="O1:S1"/>
    <mergeCell ref="C22:G22"/>
    <mergeCell ref="I22:M22"/>
    <mergeCell ref="O22:S22"/>
    <mergeCell ref="C24:G24"/>
    <mergeCell ref="I24:M24"/>
    <mergeCell ref="O24:S24"/>
    <mergeCell ref="C25:G25"/>
    <mergeCell ref="I25:M25"/>
    <mergeCell ref="O25:S25"/>
    <mergeCell ref="C60:M60"/>
    <mergeCell ref="C26:G26"/>
    <mergeCell ref="I26:M26"/>
    <mergeCell ref="O26:S26"/>
    <mergeCell ref="C27:G27"/>
    <mergeCell ref="I27:M27"/>
    <mergeCell ref="O27:S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7E2A-24FC-42FA-BD9D-C9AAB807C0CF}">
  <dimension ref="A1:S60"/>
  <sheetViews>
    <sheetView topLeftCell="A28" workbookViewId="0">
      <selection activeCell="H35" sqref="H35"/>
    </sheetView>
  </sheetViews>
  <sheetFormatPr defaultRowHeight="15" x14ac:dyDescent="0.25"/>
  <sheetData>
    <row r="1" spans="3:19" x14ac:dyDescent="0.25">
      <c r="C1" s="18" t="s">
        <v>49</v>
      </c>
      <c r="D1" s="18"/>
      <c r="E1" s="18"/>
      <c r="F1" s="18"/>
      <c r="G1" s="18"/>
      <c r="I1" s="18" t="s">
        <v>50</v>
      </c>
      <c r="J1" s="18"/>
      <c r="K1" s="18"/>
      <c r="L1" s="18"/>
      <c r="M1" s="18"/>
      <c r="O1" s="18" t="s">
        <v>51</v>
      </c>
      <c r="P1" s="18"/>
      <c r="Q1" s="18"/>
      <c r="R1" s="18"/>
      <c r="S1" s="18"/>
    </row>
    <row r="2" spans="3:19" ht="18.75" x14ac:dyDescent="0.25">
      <c r="C2" s="14" t="s">
        <v>4</v>
      </c>
      <c r="D2" s="14" t="s">
        <v>5</v>
      </c>
      <c r="E2" s="3" t="s">
        <v>6</v>
      </c>
      <c r="F2" s="3" t="s">
        <v>7</v>
      </c>
      <c r="G2" s="3" t="s">
        <v>8</v>
      </c>
      <c r="I2" s="14" t="s">
        <v>4</v>
      </c>
      <c r="J2" s="14" t="s">
        <v>5</v>
      </c>
      <c r="K2" s="3" t="s">
        <v>6</v>
      </c>
      <c r="L2" s="3" t="s">
        <v>7</v>
      </c>
      <c r="M2" s="3" t="s">
        <v>8</v>
      </c>
      <c r="O2" s="14" t="s">
        <v>4</v>
      </c>
      <c r="P2" s="14" t="s">
        <v>5</v>
      </c>
      <c r="Q2" s="3" t="s">
        <v>6</v>
      </c>
      <c r="R2" s="3" t="s">
        <v>7</v>
      </c>
      <c r="S2" s="3" t="s">
        <v>8</v>
      </c>
    </row>
    <row r="3" spans="3:19" x14ac:dyDescent="0.25">
      <c r="C3" s="5">
        <v>0.625</v>
      </c>
      <c r="D3" s="12">
        <f>C3^2</f>
        <v>0.390625</v>
      </c>
      <c r="E3" s="13">
        <v>0.47</v>
      </c>
      <c r="F3" s="12">
        <f>E3^2</f>
        <v>0.22089999999999999</v>
      </c>
      <c r="G3" s="12">
        <f>C3*E3</f>
        <v>0.29374999999999996</v>
      </c>
      <c r="I3" s="5">
        <v>0.625</v>
      </c>
      <c r="J3" s="12">
        <f>I3^2</f>
        <v>0.390625</v>
      </c>
      <c r="K3" s="13">
        <v>0.09</v>
      </c>
      <c r="L3" s="12">
        <f>K3^2</f>
        <v>8.0999999999999996E-3</v>
      </c>
      <c r="M3" s="12">
        <f>I3*K3</f>
        <v>5.6249999999999994E-2</v>
      </c>
      <c r="O3" s="5">
        <v>0.625</v>
      </c>
      <c r="P3" s="12">
        <f>O3^2</f>
        <v>0.390625</v>
      </c>
      <c r="Q3" s="12">
        <v>0.71073111522180898</v>
      </c>
      <c r="R3" s="12">
        <f>Q3^2</f>
        <v>0.50513871814443634</v>
      </c>
      <c r="S3" s="12">
        <f>O3*Q3</f>
        <v>0.44420694701363062</v>
      </c>
    </row>
    <row r="4" spans="3:19" x14ac:dyDescent="0.25">
      <c r="C4" s="5">
        <v>1.25</v>
      </c>
      <c r="D4" s="12">
        <f t="shared" ref="D4:D20" si="0">C4^2</f>
        <v>1.5625</v>
      </c>
      <c r="E4" s="13">
        <v>1.25</v>
      </c>
      <c r="F4" s="12">
        <f t="shared" ref="F4:F20" si="1">E4^2</f>
        <v>1.5625</v>
      </c>
      <c r="G4" s="12">
        <f t="shared" ref="G4:G20" si="2">C4*E4</f>
        <v>1.5625</v>
      </c>
      <c r="I4" s="5">
        <v>1.25</v>
      </c>
      <c r="J4" s="12">
        <f t="shared" ref="J4:J20" si="3">I4^2</f>
        <v>1.5625</v>
      </c>
      <c r="K4" s="13">
        <v>0.42</v>
      </c>
      <c r="L4" s="12">
        <f t="shared" ref="L4:L20" si="4">K4^2</f>
        <v>0.17639999999999997</v>
      </c>
      <c r="M4" s="12">
        <f t="shared" ref="M4:M20" si="5">I4*K4</f>
        <v>0.52500000000000002</v>
      </c>
      <c r="O4" s="5">
        <v>1.25</v>
      </c>
      <c r="P4" s="12">
        <f t="shared" ref="P4:P18" si="6">O4^2</f>
        <v>1.5625</v>
      </c>
      <c r="Q4" s="12">
        <v>1.9340014519729598</v>
      </c>
      <c r="R4" s="12">
        <f t="shared" ref="R4:R18" si="7">Q4^2</f>
        <v>3.7403616162335167</v>
      </c>
      <c r="S4" s="12">
        <f t="shared" ref="S4:S18" si="8">O4*Q4</f>
        <v>2.4175018149662</v>
      </c>
    </row>
    <row r="5" spans="3:19" x14ac:dyDescent="0.25">
      <c r="C5" s="5">
        <v>1.875</v>
      </c>
      <c r="D5" s="12">
        <f t="shared" si="0"/>
        <v>3.515625</v>
      </c>
      <c r="E5" s="13">
        <v>1.86</v>
      </c>
      <c r="F5" s="12">
        <f t="shared" si="1"/>
        <v>3.4596000000000005</v>
      </c>
      <c r="G5" s="12">
        <f t="shared" si="2"/>
        <v>3.4875000000000003</v>
      </c>
      <c r="I5" s="5">
        <v>1.875</v>
      </c>
      <c r="J5" s="12">
        <f t="shared" si="3"/>
        <v>3.515625</v>
      </c>
      <c r="K5" s="13">
        <v>1.05</v>
      </c>
      <c r="L5" s="12">
        <f t="shared" si="4"/>
        <v>1.1025</v>
      </c>
      <c r="M5" s="12">
        <f t="shared" si="5"/>
        <v>1.96875</v>
      </c>
      <c r="O5" s="5">
        <v>1.875</v>
      </c>
      <c r="P5" s="12">
        <f t="shared" si="6"/>
        <v>3.515625</v>
      </c>
      <c r="Q5" s="12">
        <v>2.7107311152218094</v>
      </c>
      <c r="R5" s="12">
        <f t="shared" si="7"/>
        <v>7.3480631790316746</v>
      </c>
      <c r="S5" s="12">
        <f t="shared" si="8"/>
        <v>5.0826208410408924</v>
      </c>
    </row>
    <row r="6" spans="3:19" x14ac:dyDescent="0.25">
      <c r="C6" s="5">
        <v>2.5</v>
      </c>
      <c r="D6" s="12">
        <f t="shared" si="0"/>
        <v>6.25</v>
      </c>
      <c r="E6" s="13">
        <v>2.36</v>
      </c>
      <c r="F6" s="12">
        <f t="shared" si="1"/>
        <v>5.5695999999999994</v>
      </c>
      <c r="G6" s="12">
        <f t="shared" si="2"/>
        <v>5.8999999999999995</v>
      </c>
      <c r="I6" s="5">
        <v>2.5</v>
      </c>
      <c r="J6" s="12">
        <f t="shared" si="3"/>
        <v>6.25</v>
      </c>
      <c r="K6" s="12">
        <v>1.5</v>
      </c>
      <c r="L6" s="12">
        <f t="shared" si="4"/>
        <v>2.25</v>
      </c>
      <c r="M6" s="12">
        <f t="shared" si="5"/>
        <v>3.75</v>
      </c>
      <c r="O6" s="5">
        <v>2.5</v>
      </c>
      <c r="P6" s="12">
        <f t="shared" si="6"/>
        <v>6.25</v>
      </c>
      <c r="Q6" s="12">
        <v>3.4183012913197457</v>
      </c>
      <c r="R6" s="12">
        <f t="shared" si="7"/>
        <v>11.684783718238242</v>
      </c>
      <c r="S6" s="12">
        <f t="shared" si="8"/>
        <v>8.5457532282993647</v>
      </c>
    </row>
    <row r="7" spans="3:19" x14ac:dyDescent="0.25">
      <c r="C7" s="5">
        <v>3.75</v>
      </c>
      <c r="D7" s="12">
        <f t="shared" si="0"/>
        <v>14.0625</v>
      </c>
      <c r="E7" s="13">
        <v>3.66</v>
      </c>
      <c r="F7" s="12">
        <f t="shared" si="1"/>
        <v>13.395600000000002</v>
      </c>
      <c r="G7" s="12">
        <f t="shared" si="2"/>
        <v>13.725000000000001</v>
      </c>
      <c r="I7" s="5">
        <v>3.75</v>
      </c>
      <c r="J7" s="12">
        <f t="shared" si="3"/>
        <v>14.0625</v>
      </c>
      <c r="K7" s="13">
        <v>2.94</v>
      </c>
      <c r="L7" s="12">
        <f t="shared" si="4"/>
        <v>8.6435999999999993</v>
      </c>
      <c r="M7" s="12">
        <f t="shared" si="5"/>
        <v>11.025</v>
      </c>
      <c r="O7" s="5">
        <v>3.75</v>
      </c>
      <c r="P7" s="12">
        <f t="shared" si="6"/>
        <v>14.0625</v>
      </c>
      <c r="Q7" s="12">
        <v>4.4172712956557643</v>
      </c>
      <c r="R7" s="12">
        <f t="shared" si="7"/>
        <v>19.512285699424353</v>
      </c>
      <c r="S7" s="12">
        <f t="shared" si="8"/>
        <v>16.564767358709116</v>
      </c>
    </row>
    <row r="8" spans="3:19" x14ac:dyDescent="0.25">
      <c r="C8" s="5">
        <v>5</v>
      </c>
      <c r="D8" s="12">
        <f t="shared" si="0"/>
        <v>25</v>
      </c>
      <c r="E8" s="13">
        <v>4.5599999999999996</v>
      </c>
      <c r="F8" s="12">
        <f t="shared" si="1"/>
        <v>20.793599999999998</v>
      </c>
      <c r="G8" s="12">
        <f t="shared" si="2"/>
        <v>22.799999999999997</v>
      </c>
      <c r="I8" s="5">
        <v>5</v>
      </c>
      <c r="J8" s="12">
        <f t="shared" si="3"/>
        <v>25</v>
      </c>
      <c r="K8" s="12">
        <v>4.3</v>
      </c>
      <c r="L8" s="12">
        <f t="shared" si="4"/>
        <v>18.489999999999998</v>
      </c>
      <c r="M8" s="12">
        <f t="shared" si="5"/>
        <v>21.5</v>
      </c>
    </row>
    <row r="9" spans="3:19" x14ac:dyDescent="0.25">
      <c r="C9" s="5">
        <v>0.625</v>
      </c>
      <c r="D9" s="12">
        <f t="shared" si="0"/>
        <v>0.390625</v>
      </c>
      <c r="E9" s="13">
        <v>0.41</v>
      </c>
      <c r="F9" s="12">
        <f t="shared" si="1"/>
        <v>0.16809999999999997</v>
      </c>
      <c r="G9" s="12">
        <f t="shared" si="2"/>
        <v>0.25624999999999998</v>
      </c>
      <c r="I9" s="5">
        <v>0.625</v>
      </c>
      <c r="J9" s="12">
        <f t="shared" si="3"/>
        <v>0.390625</v>
      </c>
      <c r="K9" s="13">
        <v>0.13</v>
      </c>
      <c r="L9" s="12">
        <f t="shared" si="4"/>
        <v>1.6900000000000002E-2</v>
      </c>
      <c r="M9" s="12">
        <f t="shared" si="5"/>
        <v>8.1250000000000003E-2</v>
      </c>
      <c r="O9" s="5">
        <v>0.625</v>
      </c>
      <c r="P9" s="12">
        <f t="shared" si="6"/>
        <v>0.390625</v>
      </c>
      <c r="Q9" s="12">
        <v>1.1446827948040577</v>
      </c>
      <c r="R9" s="12">
        <f t="shared" si="7"/>
        <v>1.3102987007204283</v>
      </c>
      <c r="S9" s="12">
        <f t="shared" si="8"/>
        <v>0.71542674675253604</v>
      </c>
    </row>
    <row r="10" spans="3:19" x14ac:dyDescent="0.25">
      <c r="C10" s="5">
        <v>1.25</v>
      </c>
      <c r="D10" s="12">
        <f t="shared" si="0"/>
        <v>1.5625</v>
      </c>
      <c r="E10" s="13">
        <v>1.1399999999999999</v>
      </c>
      <c r="F10" s="12">
        <f t="shared" si="1"/>
        <v>1.2995999999999999</v>
      </c>
      <c r="G10" s="12">
        <f t="shared" si="2"/>
        <v>1.4249999999999998</v>
      </c>
      <c r="I10" s="5">
        <v>1.25</v>
      </c>
      <c r="J10" s="12">
        <f t="shared" si="3"/>
        <v>1.5625</v>
      </c>
      <c r="K10" s="13">
        <v>0.69</v>
      </c>
      <c r="L10" s="12">
        <f t="shared" si="4"/>
        <v>0.47609999999999991</v>
      </c>
      <c r="M10" s="12">
        <f t="shared" si="5"/>
        <v>0.86249999999999993</v>
      </c>
      <c r="O10" s="5">
        <v>1.25</v>
      </c>
      <c r="P10" s="12">
        <f t="shared" si="6"/>
        <v>1.5625</v>
      </c>
      <c r="Q10" s="12">
        <v>1.9928214153728767</v>
      </c>
      <c r="R10" s="12">
        <f t="shared" si="7"/>
        <v>3.9713371935687558</v>
      </c>
      <c r="S10" s="12">
        <f t="shared" si="8"/>
        <v>2.4910267692160959</v>
      </c>
    </row>
    <row r="11" spans="3:19" x14ac:dyDescent="0.25">
      <c r="C11" s="5">
        <v>1.875</v>
      </c>
      <c r="D11" s="12">
        <f t="shared" si="0"/>
        <v>3.515625</v>
      </c>
      <c r="E11" s="13">
        <v>1.42</v>
      </c>
      <c r="F11" s="12">
        <f t="shared" si="1"/>
        <v>2.0164</v>
      </c>
      <c r="G11" s="12">
        <f t="shared" si="2"/>
        <v>2.6624999999999996</v>
      </c>
      <c r="I11" s="5">
        <v>1.875</v>
      </c>
      <c r="J11" s="12">
        <f t="shared" si="3"/>
        <v>3.515625</v>
      </c>
      <c r="K11" s="12">
        <v>1.1000000000000001</v>
      </c>
      <c r="L11" s="12">
        <f t="shared" si="4"/>
        <v>1.2100000000000002</v>
      </c>
      <c r="M11" s="12">
        <f t="shared" si="5"/>
        <v>2.0625</v>
      </c>
      <c r="O11" s="5">
        <v>1.875</v>
      </c>
      <c r="P11" s="12">
        <f t="shared" si="6"/>
        <v>3.515625</v>
      </c>
      <c r="Q11" s="12">
        <v>3.1760912590556813</v>
      </c>
      <c r="R11" s="12">
        <f t="shared" si="7"/>
        <v>10.087555685849903</v>
      </c>
      <c r="S11" s="12">
        <f t="shared" si="8"/>
        <v>5.9551711107294025</v>
      </c>
    </row>
    <row r="12" spans="3:19" x14ac:dyDescent="0.25">
      <c r="C12" s="5">
        <v>2.5</v>
      </c>
      <c r="D12" s="12">
        <f t="shared" si="0"/>
        <v>6.25</v>
      </c>
      <c r="E12" s="13">
        <v>1.98</v>
      </c>
      <c r="F12" s="12">
        <f t="shared" si="1"/>
        <v>3.9203999999999999</v>
      </c>
      <c r="G12" s="12">
        <f t="shared" si="2"/>
        <v>4.95</v>
      </c>
      <c r="I12" s="5">
        <v>2.5</v>
      </c>
      <c r="J12" s="12">
        <f t="shared" si="3"/>
        <v>6.25</v>
      </c>
      <c r="K12" s="13">
        <v>1.28</v>
      </c>
      <c r="L12" s="12">
        <f t="shared" si="4"/>
        <v>1.6384000000000001</v>
      </c>
      <c r="M12" s="12">
        <f t="shared" si="5"/>
        <v>3.2</v>
      </c>
      <c r="O12" s="5">
        <v>2.5</v>
      </c>
      <c r="P12" s="12">
        <f t="shared" si="6"/>
        <v>6.25</v>
      </c>
      <c r="Q12" s="12">
        <v>4.1760912590556813</v>
      </c>
      <c r="R12" s="12">
        <f t="shared" si="7"/>
        <v>17.439738203961266</v>
      </c>
      <c r="S12" s="12">
        <f t="shared" si="8"/>
        <v>10.440228147639203</v>
      </c>
    </row>
    <row r="13" spans="3:19" x14ac:dyDescent="0.25">
      <c r="C13" s="5">
        <v>3.75</v>
      </c>
      <c r="D13" s="12">
        <f t="shared" si="0"/>
        <v>14.0625</v>
      </c>
      <c r="E13" s="13">
        <v>2.95</v>
      </c>
      <c r="F13" s="12">
        <f t="shared" si="1"/>
        <v>8.7025000000000006</v>
      </c>
      <c r="G13" s="12">
        <f t="shared" si="2"/>
        <v>11.0625</v>
      </c>
      <c r="I13" s="5">
        <v>3.75</v>
      </c>
      <c r="J13" s="12">
        <f t="shared" si="3"/>
        <v>14.0625</v>
      </c>
      <c r="K13" s="13">
        <v>2.48</v>
      </c>
      <c r="L13" s="12">
        <f t="shared" si="4"/>
        <v>6.1504000000000003</v>
      </c>
      <c r="M13" s="12">
        <f t="shared" si="5"/>
        <v>9.3000000000000007</v>
      </c>
      <c r="O13" s="5">
        <v>3.75</v>
      </c>
      <c r="P13" s="12">
        <f t="shared" si="6"/>
        <v>14.0625</v>
      </c>
      <c r="Q13" s="12">
        <v>4.7771212547196624</v>
      </c>
      <c r="R13" s="12">
        <f t="shared" si="7"/>
        <v>22.820887482294363</v>
      </c>
      <c r="S13" s="12">
        <f t="shared" si="8"/>
        <v>17.914204705198735</v>
      </c>
    </row>
    <row r="14" spans="3:19" x14ac:dyDescent="0.25">
      <c r="C14" s="5">
        <v>5</v>
      </c>
      <c r="D14" s="12">
        <f t="shared" si="0"/>
        <v>25</v>
      </c>
      <c r="E14" s="13">
        <v>4.3600000000000003</v>
      </c>
      <c r="F14" s="12">
        <f t="shared" si="1"/>
        <v>19.009600000000002</v>
      </c>
      <c r="G14" s="12">
        <f t="shared" si="2"/>
        <v>21.8</v>
      </c>
      <c r="I14" s="5">
        <v>5</v>
      </c>
      <c r="J14" s="12">
        <f t="shared" si="3"/>
        <v>25</v>
      </c>
      <c r="K14" s="13">
        <v>3.84</v>
      </c>
      <c r="L14" s="12">
        <f t="shared" si="4"/>
        <v>14.7456</v>
      </c>
      <c r="M14" s="12">
        <f t="shared" si="5"/>
        <v>19.2</v>
      </c>
      <c r="O14" s="5">
        <v>0.625</v>
      </c>
      <c r="P14" s="12">
        <f t="shared" si="6"/>
        <v>0.390625</v>
      </c>
      <c r="Q14" s="12">
        <v>0.51918259972037362</v>
      </c>
      <c r="R14" s="12">
        <f t="shared" si="7"/>
        <v>0.26955057185240572</v>
      </c>
      <c r="S14" s="12">
        <f t="shared" si="8"/>
        <v>0.32448912482523351</v>
      </c>
    </row>
    <row r="15" spans="3:19" x14ac:dyDescent="0.25">
      <c r="C15" s="5">
        <v>0.625</v>
      </c>
      <c r="D15" s="12">
        <f t="shared" si="0"/>
        <v>0.390625</v>
      </c>
      <c r="E15" s="13">
        <v>0.39</v>
      </c>
      <c r="F15" s="12">
        <f t="shared" si="1"/>
        <v>0.15210000000000001</v>
      </c>
      <c r="G15" s="12">
        <f t="shared" si="2"/>
        <v>0.24375000000000002</v>
      </c>
      <c r="I15" s="5">
        <v>0.625</v>
      </c>
      <c r="J15" s="12">
        <f t="shared" si="3"/>
        <v>0.390625</v>
      </c>
      <c r="K15" s="13">
        <v>0.62</v>
      </c>
      <c r="L15" s="12">
        <f t="shared" si="4"/>
        <v>0.38440000000000002</v>
      </c>
      <c r="M15" s="12">
        <f t="shared" si="5"/>
        <v>0.38750000000000001</v>
      </c>
      <c r="O15" s="5">
        <v>1.25</v>
      </c>
      <c r="P15" s="12">
        <f t="shared" si="6"/>
        <v>1.5625</v>
      </c>
      <c r="Q15" s="12">
        <v>1.5657587417617291</v>
      </c>
      <c r="R15" s="12">
        <f t="shared" si="7"/>
        <v>2.4516004374032732</v>
      </c>
      <c r="S15" s="12">
        <f t="shared" si="8"/>
        <v>1.9571984272021614</v>
      </c>
    </row>
    <row r="16" spans="3:19" x14ac:dyDescent="0.25">
      <c r="C16" s="5">
        <v>1.25</v>
      </c>
      <c r="D16" s="12">
        <f t="shared" si="0"/>
        <v>1.5625</v>
      </c>
      <c r="E16" s="13">
        <v>0.65</v>
      </c>
      <c r="F16" s="12">
        <f t="shared" si="1"/>
        <v>0.42250000000000004</v>
      </c>
      <c r="G16" s="12">
        <f t="shared" si="2"/>
        <v>0.8125</v>
      </c>
      <c r="I16" s="5">
        <v>1.25</v>
      </c>
      <c r="J16" s="12">
        <f t="shared" si="3"/>
        <v>1.5625</v>
      </c>
      <c r="K16" s="13">
        <v>0.86</v>
      </c>
      <c r="L16" s="12">
        <f t="shared" si="4"/>
        <v>0.73959999999999992</v>
      </c>
      <c r="M16" s="12">
        <f t="shared" si="5"/>
        <v>1.075</v>
      </c>
      <c r="O16" s="5">
        <v>1.875</v>
      </c>
      <c r="P16" s="12">
        <f t="shared" si="6"/>
        <v>3.515625</v>
      </c>
      <c r="Q16" s="12">
        <v>2.3309932190414244</v>
      </c>
      <c r="R16" s="12">
        <f t="shared" si="7"/>
        <v>5.433529387217102</v>
      </c>
      <c r="S16" s="12">
        <f t="shared" si="8"/>
        <v>4.3706122857026708</v>
      </c>
    </row>
    <row r="17" spans="1:19" x14ac:dyDescent="0.25">
      <c r="C17" s="5">
        <v>1.875</v>
      </c>
      <c r="D17" s="12">
        <f t="shared" si="0"/>
        <v>3.515625</v>
      </c>
      <c r="E17" s="13">
        <v>1.33</v>
      </c>
      <c r="F17" s="12">
        <f t="shared" si="1"/>
        <v>1.7689000000000001</v>
      </c>
      <c r="G17" s="12">
        <f t="shared" si="2"/>
        <v>2.4937500000000004</v>
      </c>
      <c r="I17" s="5">
        <v>1.875</v>
      </c>
      <c r="J17" s="12">
        <f t="shared" si="3"/>
        <v>3.515625</v>
      </c>
      <c r="K17" s="13">
        <v>1.33</v>
      </c>
      <c r="L17" s="12">
        <f t="shared" si="4"/>
        <v>1.7689000000000001</v>
      </c>
      <c r="M17" s="12">
        <f t="shared" si="5"/>
        <v>2.4937500000000004</v>
      </c>
      <c r="O17" s="5">
        <v>2.5</v>
      </c>
      <c r="P17" s="12">
        <f t="shared" si="6"/>
        <v>6.25</v>
      </c>
      <c r="Q17" s="12">
        <v>2.9283067753449252</v>
      </c>
      <c r="R17" s="12">
        <f t="shared" si="7"/>
        <v>8.5749805705309949</v>
      </c>
      <c r="S17" s="12">
        <f t="shared" si="8"/>
        <v>7.3207669383623131</v>
      </c>
    </row>
    <row r="18" spans="1:19" x14ac:dyDescent="0.25">
      <c r="C18" s="5">
        <v>2.5</v>
      </c>
      <c r="D18" s="12">
        <f t="shared" si="0"/>
        <v>6.25</v>
      </c>
      <c r="E18" s="13">
        <v>1.52</v>
      </c>
      <c r="F18" s="12">
        <f t="shared" si="1"/>
        <v>2.3104</v>
      </c>
      <c r="G18" s="12">
        <f t="shared" si="2"/>
        <v>3.8</v>
      </c>
      <c r="I18" s="5">
        <v>2.5</v>
      </c>
      <c r="J18" s="12">
        <f t="shared" si="3"/>
        <v>6.25</v>
      </c>
      <c r="K18" s="12">
        <v>1.8</v>
      </c>
      <c r="L18" s="12">
        <f t="shared" si="4"/>
        <v>3.24</v>
      </c>
      <c r="M18" s="12">
        <f t="shared" si="5"/>
        <v>4.5</v>
      </c>
      <c r="O18" s="5">
        <v>3.75</v>
      </c>
      <c r="P18" s="12">
        <f t="shared" si="6"/>
        <v>14.0625</v>
      </c>
      <c r="Q18" s="12">
        <v>4.2890046156985369</v>
      </c>
      <c r="R18" s="12">
        <f t="shared" si="7"/>
        <v>18.395560593483353</v>
      </c>
      <c r="S18" s="12">
        <f t="shared" si="8"/>
        <v>16.083767308869515</v>
      </c>
    </row>
    <row r="19" spans="1:19" x14ac:dyDescent="0.25">
      <c r="C19" s="5">
        <v>3.75</v>
      </c>
      <c r="D19" s="12">
        <f t="shared" si="0"/>
        <v>14.0625</v>
      </c>
      <c r="E19" s="13">
        <v>2.69</v>
      </c>
      <c r="F19" s="12">
        <f t="shared" si="1"/>
        <v>7.2360999999999995</v>
      </c>
      <c r="G19" s="12">
        <f t="shared" si="2"/>
        <v>10.0875</v>
      </c>
      <c r="I19" s="5">
        <v>3.75</v>
      </c>
      <c r="J19" s="12">
        <f t="shared" si="3"/>
        <v>14.0625</v>
      </c>
      <c r="K19" s="13">
        <v>3.22</v>
      </c>
      <c r="L19" s="12">
        <f t="shared" si="4"/>
        <v>10.368400000000001</v>
      </c>
      <c r="M19" s="12">
        <f t="shared" si="5"/>
        <v>12.075000000000001</v>
      </c>
    </row>
    <row r="20" spans="1:19" x14ac:dyDescent="0.25">
      <c r="C20" s="5">
        <v>5</v>
      </c>
      <c r="D20" s="12">
        <f t="shared" si="0"/>
        <v>25</v>
      </c>
      <c r="E20" s="13">
        <v>4.29</v>
      </c>
      <c r="F20" s="12">
        <f t="shared" si="1"/>
        <v>18.4041</v>
      </c>
      <c r="G20" s="12">
        <f t="shared" si="2"/>
        <v>21.45</v>
      </c>
      <c r="I20" s="5">
        <v>5</v>
      </c>
      <c r="J20" s="12">
        <f t="shared" si="3"/>
        <v>25</v>
      </c>
      <c r="K20" s="13">
        <v>4.13</v>
      </c>
      <c r="L20" s="12">
        <f t="shared" si="4"/>
        <v>17.056899999999999</v>
      </c>
      <c r="M20" s="12">
        <f t="shared" si="5"/>
        <v>20.65</v>
      </c>
    </row>
    <row r="22" spans="1:19" x14ac:dyDescent="0.25">
      <c r="A22" s="13" t="s">
        <v>9</v>
      </c>
      <c r="C22" s="18">
        <f>COUNT(C3:C20)</f>
        <v>18</v>
      </c>
      <c r="D22" s="18"/>
      <c r="E22" s="18"/>
      <c r="F22" s="18"/>
      <c r="G22" s="18"/>
      <c r="H22" s="13"/>
      <c r="I22" s="18">
        <f>COUNT(I3:I20)</f>
        <v>18</v>
      </c>
      <c r="J22" s="18"/>
      <c r="K22" s="18"/>
      <c r="L22" s="18"/>
      <c r="M22" s="18"/>
      <c r="N22" s="13"/>
      <c r="O22" s="18">
        <f>COUNT(O3:O20)</f>
        <v>15</v>
      </c>
      <c r="P22" s="18"/>
      <c r="Q22" s="18"/>
      <c r="R22" s="18"/>
      <c r="S22" s="18"/>
    </row>
    <row r="23" spans="1:19" x14ac:dyDescent="0.25">
      <c r="A23" s="13" t="s">
        <v>10</v>
      </c>
      <c r="C23" s="5">
        <f>SUM(C3:C20)</f>
        <v>45</v>
      </c>
      <c r="D23" s="12">
        <f>SUM(D3:D20)</f>
        <v>152.34375</v>
      </c>
      <c r="E23" s="12">
        <f>SUM(E3:E20)</f>
        <v>37.29</v>
      </c>
      <c r="F23" s="12">
        <f>SUM(F3:F20)</f>
        <v>110.41250000000001</v>
      </c>
      <c r="G23" s="12">
        <f>SUM(G3:G20)</f>
        <v>128.8125</v>
      </c>
      <c r="H23" s="13"/>
      <c r="I23" s="5">
        <f>SUM(I3:I20)</f>
        <v>45</v>
      </c>
      <c r="J23" s="12">
        <f>SUM(J3:J20)</f>
        <v>152.34375</v>
      </c>
      <c r="K23" s="13">
        <f>SUM(K3:K20)</f>
        <v>31.78</v>
      </c>
      <c r="L23" s="12">
        <f>SUM(L3:L20)</f>
        <v>88.466200000000001</v>
      </c>
      <c r="M23" s="12">
        <f>SUM(M3:M20)</f>
        <v>114.71250000000001</v>
      </c>
      <c r="N23" s="13"/>
      <c r="O23" s="5">
        <f>SUM(O3:O20)</f>
        <v>30</v>
      </c>
      <c r="P23" s="12">
        <f>SUM(P3:P20)</f>
        <v>77.34375</v>
      </c>
      <c r="Q23" s="12">
        <f>SUM(Q3:Q20)</f>
        <v>40.091090203967035</v>
      </c>
      <c r="R23" s="12">
        <f>SUM(R3:R20)</f>
        <v>133.5456717579541</v>
      </c>
      <c r="S23" s="12">
        <f>SUM(S3:S20)</f>
        <v>100.62774175452707</v>
      </c>
    </row>
    <row r="24" spans="1:19" ht="18" x14ac:dyDescent="0.35">
      <c r="A24" s="13" t="s">
        <v>11</v>
      </c>
      <c r="C24" s="17">
        <f>D23-C23^2/C22</f>
        <v>39.84375</v>
      </c>
      <c r="D24" s="17"/>
      <c r="E24" s="17"/>
      <c r="F24" s="17"/>
      <c r="G24" s="17"/>
      <c r="H24" s="13"/>
      <c r="I24" s="17">
        <f>J23-I23^2/I22</f>
        <v>39.84375</v>
      </c>
      <c r="J24" s="17"/>
      <c r="K24" s="17"/>
      <c r="L24" s="17"/>
      <c r="M24" s="17"/>
      <c r="N24" s="13"/>
      <c r="O24" s="17">
        <f>P23-O23^2/O22</f>
        <v>17.34375</v>
      </c>
      <c r="P24" s="17"/>
      <c r="Q24" s="17"/>
      <c r="R24" s="17"/>
      <c r="S24" s="17"/>
    </row>
    <row r="25" spans="1:19" ht="18" x14ac:dyDescent="0.35">
      <c r="A25" s="13" t="s">
        <v>12</v>
      </c>
      <c r="C25" s="17">
        <f>AVERAGE(C3:C20)</f>
        <v>2.5</v>
      </c>
      <c r="D25" s="17"/>
      <c r="E25" s="17"/>
      <c r="F25" s="17"/>
      <c r="G25" s="17"/>
      <c r="H25" s="13"/>
      <c r="I25" s="17">
        <f>AVERAGE(I3:I20)</f>
        <v>2.5</v>
      </c>
      <c r="J25" s="17"/>
      <c r="K25" s="17"/>
      <c r="L25" s="17"/>
      <c r="M25" s="17"/>
      <c r="N25" s="13"/>
      <c r="O25" s="17">
        <f>AVERAGE(O3:O20)</f>
        <v>2</v>
      </c>
      <c r="P25" s="17"/>
      <c r="Q25" s="17"/>
      <c r="R25" s="17"/>
      <c r="S25" s="17"/>
    </row>
    <row r="26" spans="1:19" ht="18" x14ac:dyDescent="0.35">
      <c r="A26" s="13" t="s">
        <v>13</v>
      </c>
      <c r="C26" s="17">
        <f>F23-(E23^2)/C22</f>
        <v>33.160050000000012</v>
      </c>
      <c r="D26" s="17"/>
      <c r="E26" s="17"/>
      <c r="F26" s="17"/>
      <c r="G26" s="17"/>
      <c r="H26" s="13"/>
      <c r="I26" s="17">
        <f>L23-(K23^2)/I22</f>
        <v>32.356844444444441</v>
      </c>
      <c r="J26" s="17"/>
      <c r="K26" s="17"/>
      <c r="L26" s="17"/>
      <c r="M26" s="17"/>
      <c r="N26" s="13"/>
      <c r="O26" s="17">
        <f>R23-Q23^2/O22</f>
        <v>26.392637508445986</v>
      </c>
      <c r="P26" s="17"/>
      <c r="Q26" s="17"/>
      <c r="R26" s="17"/>
      <c r="S26" s="17"/>
    </row>
    <row r="27" spans="1:19" ht="18" x14ac:dyDescent="0.35">
      <c r="A27" s="13" t="s">
        <v>14</v>
      </c>
      <c r="C27" s="17">
        <f>AVERAGE(E3:E20)</f>
        <v>2.0716666666666668</v>
      </c>
      <c r="D27" s="17"/>
      <c r="E27" s="17"/>
      <c r="F27" s="17"/>
      <c r="G27" s="17"/>
      <c r="H27" s="13"/>
      <c r="I27" s="17">
        <f>AVERAGE(K3:K20)</f>
        <v>1.7655555555555555</v>
      </c>
      <c r="J27" s="17"/>
      <c r="K27" s="17"/>
      <c r="L27" s="17"/>
      <c r="M27" s="17"/>
      <c r="N27" s="13"/>
      <c r="O27" s="17">
        <f>AVERAGE(Q3:Q20)</f>
        <v>2.6727393469311358</v>
      </c>
      <c r="P27" s="17"/>
      <c r="Q27" s="17"/>
      <c r="R27" s="17"/>
      <c r="S27" s="17"/>
    </row>
    <row r="31" spans="1:19" x14ac:dyDescent="0.25">
      <c r="C31" s="13" t="s">
        <v>52</v>
      </c>
      <c r="D31" s="9"/>
      <c r="E31" s="13" t="s">
        <v>53</v>
      </c>
      <c r="F31" s="9"/>
      <c r="G31" s="13"/>
      <c r="H31" s="13"/>
      <c r="I31" s="13" t="s">
        <v>53</v>
      </c>
      <c r="J31" s="9"/>
      <c r="K31" s="13"/>
      <c r="L31" s="13"/>
      <c r="M31" s="13"/>
    </row>
    <row r="32" spans="1:19" x14ac:dyDescent="0.25">
      <c r="A32" s="13" t="s">
        <v>9</v>
      </c>
      <c r="C32" s="13">
        <f>C22+I22</f>
        <v>36</v>
      </c>
      <c r="D32" s="9"/>
      <c r="E32" s="13">
        <f>C22+O22</f>
        <v>33</v>
      </c>
      <c r="F32" s="9"/>
      <c r="G32" s="13"/>
      <c r="H32" s="9"/>
      <c r="I32" s="13">
        <f>I22+O22</f>
        <v>33</v>
      </c>
      <c r="J32" s="9"/>
      <c r="K32" s="13"/>
      <c r="L32" s="13"/>
      <c r="M32" s="13"/>
    </row>
    <row r="33" spans="1:13" ht="18" x14ac:dyDescent="0.35">
      <c r="A33" s="13" t="s">
        <v>22</v>
      </c>
      <c r="C33" s="5">
        <f>SUM(C23,I23)</f>
        <v>90</v>
      </c>
      <c r="D33" s="9"/>
      <c r="E33" s="5">
        <f>SUM(C23,O23)</f>
        <v>75</v>
      </c>
      <c r="F33" s="9"/>
      <c r="G33" s="5"/>
      <c r="H33" s="13"/>
      <c r="I33" s="5">
        <f>SUM(I23,O23)</f>
        <v>75</v>
      </c>
      <c r="J33" s="13"/>
      <c r="K33" s="5"/>
      <c r="L33" s="13"/>
      <c r="M33" s="5"/>
    </row>
    <row r="34" spans="1:13" ht="18.75" x14ac:dyDescent="0.35">
      <c r="A34" s="13" t="s">
        <v>23</v>
      </c>
      <c r="C34" s="12">
        <f>SUM(D23,J23)</f>
        <v>304.6875</v>
      </c>
      <c r="D34" s="9"/>
      <c r="E34" s="12">
        <f>SUM(D23,P23)</f>
        <v>229.6875</v>
      </c>
      <c r="F34" s="9"/>
      <c r="G34" s="12"/>
      <c r="H34" s="13"/>
      <c r="I34" s="12">
        <f>SUM(J23,P23)</f>
        <v>229.6875</v>
      </c>
      <c r="J34" s="13"/>
      <c r="K34" s="12"/>
      <c r="L34" s="13"/>
      <c r="M34" s="12"/>
    </row>
    <row r="35" spans="1:13" ht="18" x14ac:dyDescent="0.35">
      <c r="A35" s="13" t="s">
        <v>24</v>
      </c>
      <c r="C35" s="12">
        <f>C34-C33^2/C32</f>
        <v>79.6875</v>
      </c>
      <c r="D35" s="10"/>
      <c r="E35" s="12">
        <f>E34-E33^2/E32</f>
        <v>59.232954545454533</v>
      </c>
      <c r="F35" s="10"/>
      <c r="G35" s="12"/>
      <c r="H35" s="13"/>
      <c r="I35" s="12">
        <f>I34-I33^2/I32</f>
        <v>59.232954545454533</v>
      </c>
      <c r="J35" s="13"/>
      <c r="K35" s="12"/>
      <c r="L35" s="13"/>
      <c r="M35" s="12"/>
    </row>
    <row r="36" spans="1:13" ht="18" x14ac:dyDescent="0.35">
      <c r="A36" s="13" t="s">
        <v>25</v>
      </c>
      <c r="C36" s="12">
        <f>C24+I24</f>
        <v>79.6875</v>
      </c>
      <c r="D36" s="10"/>
      <c r="E36" s="12">
        <f>C24+O24</f>
        <v>57.1875</v>
      </c>
      <c r="F36" s="10"/>
      <c r="G36" s="12"/>
      <c r="H36" s="13"/>
      <c r="I36" s="12">
        <f>I24+O24</f>
        <v>57.1875</v>
      </c>
      <c r="J36" s="13"/>
      <c r="K36" s="12"/>
      <c r="L36" s="13"/>
      <c r="M36" s="12"/>
    </row>
    <row r="37" spans="1:13" ht="18" x14ac:dyDescent="0.35">
      <c r="A37" s="13" t="s">
        <v>26</v>
      </c>
      <c r="C37" s="12">
        <f>AVERAGE(C3:C20,I3:I20)</f>
        <v>2.5</v>
      </c>
      <c r="D37" s="10"/>
      <c r="E37" s="12">
        <f>AVERAGE(C3:C20,O3:O20)</f>
        <v>2.2727272727272729</v>
      </c>
      <c r="F37" s="10"/>
      <c r="G37" s="12"/>
      <c r="H37" s="13"/>
      <c r="I37" s="5">
        <f>AVERAGE(I3:I20,O3:O20)</f>
        <v>2.2727272727272729</v>
      </c>
      <c r="J37" s="13"/>
      <c r="K37" s="5"/>
      <c r="L37" s="13"/>
      <c r="M37" s="5"/>
    </row>
    <row r="38" spans="1:13" ht="18" x14ac:dyDescent="0.35">
      <c r="A38" s="13" t="s">
        <v>27</v>
      </c>
      <c r="C38" s="12">
        <f>SUM(E23,K23)</f>
        <v>69.069999999999993</v>
      </c>
      <c r="D38" s="10"/>
      <c r="E38" s="12">
        <f>SUM(E23,Q23)</f>
        <v>77.381090203967034</v>
      </c>
      <c r="F38" s="9"/>
      <c r="G38" s="12"/>
      <c r="H38" s="13"/>
      <c r="I38" s="12">
        <f>SUM(K23,Q23)</f>
        <v>71.871090203967043</v>
      </c>
      <c r="J38" s="13"/>
      <c r="K38" s="13"/>
      <c r="L38" s="13"/>
      <c r="M38" s="12"/>
    </row>
    <row r="39" spans="1:13" ht="18.75" x14ac:dyDescent="0.35">
      <c r="A39" s="13" t="s">
        <v>28</v>
      </c>
      <c r="C39" s="12">
        <f>F23+L23</f>
        <v>198.87870000000001</v>
      </c>
      <c r="D39" s="10"/>
      <c r="E39" s="12">
        <f>SUM(F23,R23)</f>
        <v>243.95817175795412</v>
      </c>
      <c r="F39" s="10"/>
      <c r="G39" s="12"/>
      <c r="H39" s="13"/>
      <c r="I39" s="12">
        <f>SUM(L23,R23)</f>
        <v>222.01187175795411</v>
      </c>
      <c r="J39" s="13"/>
      <c r="K39" s="12"/>
      <c r="L39" s="13"/>
      <c r="M39" s="12"/>
    </row>
    <row r="40" spans="1:13" ht="18" x14ac:dyDescent="0.35">
      <c r="A40" s="13" t="s">
        <v>29</v>
      </c>
      <c r="C40" s="12">
        <f>C39-C38^2/C32</f>
        <v>66.360230555555603</v>
      </c>
      <c r="D40" s="10"/>
      <c r="E40" s="12">
        <f>E39-E38^2/E32</f>
        <v>62.508683238121307</v>
      </c>
      <c r="F40" s="10"/>
      <c r="G40" s="12"/>
      <c r="H40" s="13"/>
      <c r="I40" s="12">
        <f>I39-I38^2/I32</f>
        <v>65.482974572900531</v>
      </c>
      <c r="J40" s="13"/>
      <c r="K40" s="12"/>
      <c r="L40" s="13"/>
      <c r="M40" s="12"/>
    </row>
    <row r="41" spans="1:13" ht="18" x14ac:dyDescent="0.35">
      <c r="A41" s="13" t="s">
        <v>30</v>
      </c>
      <c r="C41" s="12">
        <f>C26+I26</f>
        <v>65.516894444444461</v>
      </c>
      <c r="D41" s="10"/>
      <c r="E41" s="12">
        <f>C26+O26</f>
        <v>59.552687508445999</v>
      </c>
      <c r="F41" s="9"/>
      <c r="G41" s="12"/>
      <c r="H41" s="13"/>
      <c r="I41" s="12">
        <f>I26+O26</f>
        <v>58.749481952890427</v>
      </c>
      <c r="J41" s="13"/>
      <c r="K41" s="12"/>
      <c r="L41" s="13"/>
      <c r="M41" s="12"/>
    </row>
    <row r="42" spans="1:13" ht="18" x14ac:dyDescent="0.35">
      <c r="A42" s="13" t="s">
        <v>31</v>
      </c>
      <c r="C42" s="12">
        <f>C40-C41</f>
        <v>0.84333611111114237</v>
      </c>
      <c r="D42" s="10"/>
      <c r="E42" s="12">
        <f>E40-E41</f>
        <v>2.9559957296753083</v>
      </c>
      <c r="F42" s="9"/>
      <c r="G42" s="12"/>
      <c r="H42" s="13"/>
      <c r="I42" s="12">
        <f>I40-I41</f>
        <v>6.7334926200101037</v>
      </c>
      <c r="J42" s="13"/>
      <c r="K42" s="12"/>
      <c r="L42" s="13"/>
      <c r="M42" s="12"/>
    </row>
    <row r="43" spans="1:13" ht="18" x14ac:dyDescent="0.35">
      <c r="A43" s="13" t="s">
        <v>32</v>
      </c>
      <c r="C43" s="12">
        <f>AVERAGE(E3:E20,K3:K20)</f>
        <v>1.9186111111111108</v>
      </c>
      <c r="D43" s="10"/>
      <c r="E43" s="12">
        <f>AVERAGE(E3:E20,Q3:Q20)</f>
        <v>2.3448815213323337</v>
      </c>
      <c r="F43" s="10"/>
      <c r="G43" s="12"/>
      <c r="H43" s="13"/>
      <c r="I43" s="12">
        <f>AVERAGE(K3:K20,Q3:Q20)</f>
        <v>2.1779118243626372</v>
      </c>
      <c r="J43" s="13"/>
      <c r="K43" s="12"/>
      <c r="L43" s="13"/>
      <c r="M43" s="12"/>
    </row>
    <row r="44" spans="1:13" ht="18" x14ac:dyDescent="0.35">
      <c r="A44" s="13" t="s">
        <v>33</v>
      </c>
      <c r="C44" s="12">
        <f>SUM(G23,M23)</f>
        <v>243.52500000000001</v>
      </c>
      <c r="D44" s="9"/>
      <c r="E44" s="12">
        <f>SUM(G23,S23)</f>
        <v>229.44024175452705</v>
      </c>
      <c r="F44" s="9"/>
      <c r="G44" s="12"/>
      <c r="H44" s="13"/>
      <c r="I44" s="12">
        <f>SUM(M23,S23)</f>
        <v>215.34024175452709</v>
      </c>
      <c r="J44" s="13"/>
      <c r="K44" s="12"/>
      <c r="L44" s="13"/>
      <c r="M44" s="12"/>
    </row>
    <row r="45" spans="1:13" ht="18" x14ac:dyDescent="0.35">
      <c r="A45" s="13" t="s">
        <v>34</v>
      </c>
      <c r="C45" s="12">
        <f>C44-(C33*C38)/C32</f>
        <v>70.850000000000023</v>
      </c>
      <c r="D45" s="10"/>
      <c r="E45" s="12">
        <f>E44-(E33*E38)/E32</f>
        <v>53.574127654601966</v>
      </c>
      <c r="F45" s="10"/>
      <c r="G45" s="12"/>
      <c r="H45" s="13"/>
      <c r="I45" s="12">
        <f>I44-(I33*I38)/I32</f>
        <v>51.996854927329252</v>
      </c>
      <c r="J45" s="13"/>
      <c r="K45" s="12"/>
      <c r="L45" s="13"/>
      <c r="M45" s="12"/>
    </row>
    <row r="46" spans="1:13" ht="18" x14ac:dyDescent="0.35">
      <c r="A46" s="13" t="s">
        <v>35</v>
      </c>
      <c r="C46" s="12">
        <f>G23-(C23*E23)/C22</f>
        <v>35.587500000000006</v>
      </c>
      <c r="D46" s="10"/>
      <c r="E46" s="12">
        <f>G23-(C23*E23)/C22</f>
        <v>35.587500000000006</v>
      </c>
      <c r="F46" s="10"/>
      <c r="G46" s="12"/>
      <c r="H46" s="13"/>
      <c r="I46" s="13">
        <f>M23-I23*K23/I22</f>
        <v>35.262500000000003</v>
      </c>
      <c r="J46" s="13"/>
      <c r="K46" s="13"/>
      <c r="L46" s="13"/>
      <c r="M46" s="12"/>
    </row>
    <row r="47" spans="1:13" ht="18" x14ac:dyDescent="0.35">
      <c r="A47" s="13" t="s">
        <v>36</v>
      </c>
      <c r="C47" s="15">
        <f>M23-(I23*K23)/I22</f>
        <v>35.262500000000003</v>
      </c>
      <c r="D47" s="9"/>
      <c r="E47" s="12">
        <f>S23-(O23*Q23)/O22</f>
        <v>20.445561346592996</v>
      </c>
      <c r="F47" s="9"/>
      <c r="G47" s="12"/>
      <c r="H47" s="13"/>
      <c r="I47" s="12">
        <f>S23-O23*Q23/O22</f>
        <v>20.445561346592996</v>
      </c>
      <c r="J47" s="13"/>
      <c r="K47" s="12"/>
      <c r="L47" s="13"/>
      <c r="M47" s="12"/>
    </row>
    <row r="48" spans="1:13" ht="18" x14ac:dyDescent="0.35">
      <c r="A48" s="13" t="s">
        <v>37</v>
      </c>
      <c r="C48" s="12">
        <f>SUM(C46,C47)</f>
        <v>70.850000000000009</v>
      </c>
      <c r="D48" s="9"/>
      <c r="E48" s="12">
        <f>SUM(E46,E47)</f>
        <v>56.033061346593001</v>
      </c>
      <c r="F48" s="9"/>
      <c r="G48" s="12"/>
      <c r="H48" s="13"/>
      <c r="I48" s="12">
        <f>SUM(I46,I47)</f>
        <v>55.708061346592999</v>
      </c>
      <c r="J48" s="13"/>
      <c r="K48" s="12"/>
      <c r="L48" s="13"/>
      <c r="M48" s="12"/>
    </row>
    <row r="49" spans="1:13" ht="18" x14ac:dyDescent="0.35">
      <c r="A49" s="13" t="s">
        <v>38</v>
      </c>
      <c r="C49" s="12">
        <f>C40-C45^2/C35</f>
        <v>3.3676344771241844</v>
      </c>
      <c r="D49" s="10"/>
      <c r="E49" s="12">
        <f>E40-E45^2/E35</f>
        <v>14.052765818890663</v>
      </c>
      <c r="F49" s="10"/>
      <c r="G49" s="12"/>
      <c r="H49" s="13"/>
      <c r="I49" s="12">
        <f>I40-I45^2/I35</f>
        <v>19.838232670671701</v>
      </c>
      <c r="J49" s="13"/>
      <c r="K49" s="12"/>
      <c r="L49" s="13"/>
      <c r="M49" s="12"/>
    </row>
    <row r="50" spans="1:13" ht="18" x14ac:dyDescent="0.35">
      <c r="A50" s="13" t="s">
        <v>39</v>
      </c>
      <c r="C50" s="12">
        <f>C41-C48^2/C36</f>
        <v>2.5242983660130776</v>
      </c>
      <c r="D50" s="10"/>
      <c r="E50" s="12">
        <f>E41-E48^2/E36</f>
        <v>4.6507602713565177</v>
      </c>
      <c r="F50" s="10"/>
      <c r="G50" s="12"/>
      <c r="H50" s="13"/>
      <c r="I50" s="12">
        <f>I41-I48^2/I36</f>
        <v>4.4825862327458381</v>
      </c>
      <c r="J50" s="13"/>
      <c r="K50" s="12"/>
      <c r="L50" s="13"/>
      <c r="M50" s="12"/>
    </row>
    <row r="51" spans="1:13" ht="18" x14ac:dyDescent="0.35">
      <c r="A51" s="13" t="s">
        <v>40</v>
      </c>
      <c r="C51" s="12">
        <f>C49-C50</f>
        <v>0.84333611111110685</v>
      </c>
      <c r="D51" s="9"/>
      <c r="E51" s="12">
        <f>E49-E50</f>
        <v>9.4020055475341451</v>
      </c>
      <c r="F51" s="9"/>
      <c r="G51" s="12"/>
      <c r="H51" s="13"/>
      <c r="I51" s="12">
        <f>I49-I50</f>
        <v>15.355646437925863</v>
      </c>
      <c r="J51" s="13"/>
      <c r="K51" s="12"/>
      <c r="L51" s="13"/>
      <c r="M51" s="12"/>
    </row>
    <row r="52" spans="1:13" ht="18" x14ac:dyDescent="0.35">
      <c r="A52" s="13" t="s">
        <v>41</v>
      </c>
      <c r="C52" s="12">
        <f>C27-C54*(C25-C37)</f>
        <v>2.0716666666666668</v>
      </c>
      <c r="D52" s="10"/>
      <c r="E52" s="12">
        <f>C27-E54*(C25-E37)</f>
        <v>1.8489818724427505</v>
      </c>
      <c r="F52" s="10"/>
      <c r="G52" s="12"/>
      <c r="H52" s="13"/>
      <c r="I52" s="12">
        <f>I27-I54*(I25-I37)</f>
        <v>1.5441623659019323</v>
      </c>
      <c r="J52" s="13"/>
      <c r="K52" s="12"/>
      <c r="L52" s="13"/>
      <c r="M52" s="12"/>
    </row>
    <row r="53" spans="1:13" ht="18" x14ac:dyDescent="0.35">
      <c r="A53" s="13" t="s">
        <v>42</v>
      </c>
      <c r="C53" s="12">
        <f>I27-C54*(I25-C37)</f>
        <v>1.7655555555555555</v>
      </c>
      <c r="D53" s="10"/>
      <c r="E53" s="12">
        <f>O27-E54*(O25-E37)</f>
        <v>2.9399610999998358</v>
      </c>
      <c r="F53" s="10"/>
      <c r="G53" s="12"/>
      <c r="H53" s="13"/>
      <c r="I53" s="12">
        <f>O27-I54*(O25-I37)</f>
        <v>2.9384111745154842</v>
      </c>
      <c r="J53" s="13"/>
      <c r="K53" s="12"/>
      <c r="L53" s="13"/>
      <c r="M53" s="12"/>
    </row>
    <row r="54" spans="1:13" ht="18" x14ac:dyDescent="0.35">
      <c r="A54" s="13" t="s">
        <v>43</v>
      </c>
      <c r="C54" s="12">
        <f>C48/C36</f>
        <v>0.88909803921568642</v>
      </c>
      <c r="D54" s="10"/>
      <c r="E54" s="12">
        <f>E48/E36</f>
        <v>0.9798130945852328</v>
      </c>
      <c r="F54" s="10"/>
      <c r="G54" s="12"/>
      <c r="H54" s="13"/>
      <c r="I54" s="12">
        <f>I48/I36</f>
        <v>0.97413003447594315</v>
      </c>
      <c r="J54" s="13"/>
      <c r="K54" s="12"/>
      <c r="L54" s="13"/>
      <c r="M54" s="12"/>
    </row>
    <row r="55" spans="1:13" ht="18" x14ac:dyDescent="0.35">
      <c r="A55" s="13" t="s">
        <v>44</v>
      </c>
      <c r="C55" s="13">
        <f>C32-2-1</f>
        <v>33</v>
      </c>
      <c r="D55" s="9"/>
      <c r="E55" s="13">
        <f>E32-2-1</f>
        <v>30</v>
      </c>
      <c r="F55" s="9"/>
      <c r="G55" s="13"/>
      <c r="H55" s="13"/>
      <c r="I55" s="13">
        <f>I32-2-1</f>
        <v>30</v>
      </c>
      <c r="J55" s="13"/>
      <c r="K55" s="13"/>
      <c r="L55" s="13"/>
      <c r="M55" s="13"/>
    </row>
    <row r="56" spans="1:13" ht="18" x14ac:dyDescent="0.35">
      <c r="A56" s="13" t="s">
        <v>45</v>
      </c>
      <c r="C56" s="12">
        <v>1</v>
      </c>
      <c r="D56" s="10"/>
      <c r="E56" s="12">
        <f>2-1</f>
        <v>1</v>
      </c>
      <c r="F56" s="10"/>
      <c r="G56" s="12"/>
      <c r="H56" s="13"/>
      <c r="I56" s="12">
        <f>2-1</f>
        <v>1</v>
      </c>
      <c r="J56" s="13"/>
      <c r="K56" s="12"/>
      <c r="L56" s="13"/>
      <c r="M56" s="12"/>
    </row>
    <row r="57" spans="1:13" x14ac:dyDescent="0.25">
      <c r="A57" s="13" t="s">
        <v>46</v>
      </c>
      <c r="C57" s="12">
        <f>(C51/C56)/(C50/C55)</f>
        <v>11.024882019244767</v>
      </c>
      <c r="D57" s="10"/>
      <c r="E57" s="12">
        <f>(E51/E56)/(E50/E55)</f>
        <v>60.648184376046977</v>
      </c>
      <c r="F57" s="10"/>
      <c r="G57" s="12"/>
      <c r="H57" s="13"/>
      <c r="I57" s="12">
        <f>(I51/I56)/(I50/I55)</f>
        <v>102.76866282516326</v>
      </c>
      <c r="J57" s="13"/>
      <c r="K57" s="12"/>
      <c r="L57" s="13"/>
      <c r="M57" s="12"/>
    </row>
    <row r="58" spans="1:13" x14ac:dyDescent="0.25">
      <c r="A58" s="13" t="s">
        <v>47</v>
      </c>
      <c r="C58" s="12">
        <v>0</v>
      </c>
      <c r="D58" s="9"/>
      <c r="E58" s="12">
        <v>1.91015E-3</v>
      </c>
      <c r="F58" s="9"/>
      <c r="G58" s="12"/>
      <c r="H58" s="13"/>
      <c r="I58" s="12">
        <v>0</v>
      </c>
      <c r="J58" s="13"/>
      <c r="K58" s="12"/>
      <c r="L58" s="13"/>
      <c r="M58" s="12"/>
    </row>
    <row r="59" spans="1:13" x14ac:dyDescent="0.25"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 t="s">
        <v>48</v>
      </c>
      <c r="C60" s="21">
        <v>0.05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</row>
  </sheetData>
  <mergeCells count="19">
    <mergeCell ref="C1:G1"/>
    <mergeCell ref="I1:M1"/>
    <mergeCell ref="O1:S1"/>
    <mergeCell ref="C22:G22"/>
    <mergeCell ref="I22:M22"/>
    <mergeCell ref="O22:S22"/>
    <mergeCell ref="C24:G24"/>
    <mergeCell ref="I24:M24"/>
    <mergeCell ref="O24:S24"/>
    <mergeCell ref="C25:G25"/>
    <mergeCell ref="I25:M25"/>
    <mergeCell ref="O25:S25"/>
    <mergeCell ref="C60:M60"/>
    <mergeCell ref="C26:G26"/>
    <mergeCell ref="I26:M26"/>
    <mergeCell ref="O26:S26"/>
    <mergeCell ref="C27:G27"/>
    <mergeCell ref="I27:M27"/>
    <mergeCell ref="O27:S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6FE8-014C-4105-BC64-D5C324CDD017}">
  <dimension ref="A1:S60"/>
  <sheetViews>
    <sheetView topLeftCell="A46" workbookViewId="0">
      <selection activeCell="D8" sqref="D8"/>
    </sheetView>
  </sheetViews>
  <sheetFormatPr defaultRowHeight="15" x14ac:dyDescent="0.25"/>
  <sheetData>
    <row r="1" spans="3:19" x14ac:dyDescent="0.25">
      <c r="C1" s="18" t="s">
        <v>49</v>
      </c>
      <c r="D1" s="18"/>
      <c r="E1" s="18"/>
      <c r="F1" s="18"/>
      <c r="G1" s="18"/>
      <c r="I1" s="18" t="s">
        <v>50</v>
      </c>
      <c r="J1" s="18"/>
      <c r="K1" s="18"/>
      <c r="L1" s="18"/>
      <c r="M1" s="18"/>
      <c r="O1" s="18" t="s">
        <v>51</v>
      </c>
      <c r="P1" s="18"/>
      <c r="Q1" s="18"/>
      <c r="R1" s="18"/>
      <c r="S1" s="18"/>
    </row>
    <row r="2" spans="3:19" ht="18.75" x14ac:dyDescent="0.25"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</row>
    <row r="3" spans="3:19" x14ac:dyDescent="0.25">
      <c r="C3" s="5">
        <v>1</v>
      </c>
      <c r="D3" s="12">
        <f>C3^2</f>
        <v>1</v>
      </c>
      <c r="E3" s="13">
        <v>0.62</v>
      </c>
      <c r="F3" s="12">
        <f>E3^2</f>
        <v>0.38440000000000002</v>
      </c>
      <c r="G3" s="13">
        <f>C3*E3</f>
        <v>0.62</v>
      </c>
      <c r="I3" s="5">
        <v>1</v>
      </c>
      <c r="J3" s="12">
        <f>I3^2</f>
        <v>1</v>
      </c>
      <c r="K3" s="13">
        <v>0.42</v>
      </c>
      <c r="L3" s="12">
        <f>K3^2</f>
        <v>0.17639999999999997</v>
      </c>
      <c r="M3" s="13">
        <f>I3*K3</f>
        <v>0.42</v>
      </c>
      <c r="O3" s="5">
        <v>1</v>
      </c>
      <c r="P3" s="12">
        <f>O3^2</f>
        <v>1</v>
      </c>
      <c r="Q3" s="12">
        <v>0.56704294260067023</v>
      </c>
      <c r="R3" s="12">
        <f>Q3^2</f>
        <v>0.32153769875322702</v>
      </c>
      <c r="S3" s="12">
        <f>O3*Q3</f>
        <v>0.56704294260067023</v>
      </c>
    </row>
    <row r="4" spans="3:19" x14ac:dyDescent="0.25">
      <c r="C4" s="5">
        <v>2</v>
      </c>
      <c r="D4" s="12">
        <f t="shared" ref="D4:D20" si="0">C4^2</f>
        <v>4</v>
      </c>
      <c r="E4" s="13">
        <v>1.24</v>
      </c>
      <c r="F4" s="12">
        <f t="shared" ref="F4:F20" si="1">E4^2</f>
        <v>1.5376000000000001</v>
      </c>
      <c r="G4" s="13">
        <f t="shared" ref="G4:G20" si="2">C4*E4</f>
        <v>2.48</v>
      </c>
      <c r="I4" s="5">
        <v>2</v>
      </c>
      <c r="J4" s="12">
        <f t="shared" ref="J4:J20" si="3">I4^2</f>
        <v>4</v>
      </c>
      <c r="K4" s="13">
        <v>0.62</v>
      </c>
      <c r="L4" s="12">
        <f t="shared" ref="L4:L20" si="4">K4^2</f>
        <v>0.38440000000000002</v>
      </c>
      <c r="M4" s="13">
        <f t="shared" ref="M4:M20" si="5">I4*K4</f>
        <v>1.24</v>
      </c>
      <c r="O4" s="5">
        <v>2</v>
      </c>
      <c r="P4" s="12">
        <f t="shared" ref="P4:P18" si="6">O4^2</f>
        <v>4</v>
      </c>
      <c r="Q4" s="12">
        <v>1.6474492796776015</v>
      </c>
      <c r="R4" s="12">
        <f t="shared" ref="R4:R18" si="7">Q4^2</f>
        <v>2.7140891291102478</v>
      </c>
      <c r="S4" s="12">
        <f t="shared" ref="S4:S18" si="8">O4*Q4</f>
        <v>3.2948985593552029</v>
      </c>
    </row>
    <row r="5" spans="3:19" x14ac:dyDescent="0.25">
      <c r="C5" s="5">
        <v>3</v>
      </c>
      <c r="D5" s="12">
        <f t="shared" si="0"/>
        <v>9</v>
      </c>
      <c r="E5" s="13">
        <v>1.55</v>
      </c>
      <c r="F5" s="12">
        <f t="shared" si="1"/>
        <v>2.4025000000000003</v>
      </c>
      <c r="G5" s="13">
        <f t="shared" si="2"/>
        <v>4.6500000000000004</v>
      </c>
      <c r="I5" s="5">
        <v>3</v>
      </c>
      <c r="J5" s="12">
        <f t="shared" si="3"/>
        <v>9</v>
      </c>
      <c r="K5" s="13">
        <v>1.28</v>
      </c>
      <c r="L5" s="12">
        <f t="shared" si="4"/>
        <v>1.6384000000000001</v>
      </c>
      <c r="M5" s="13">
        <f t="shared" si="5"/>
        <v>3.84</v>
      </c>
      <c r="O5" s="5">
        <v>3</v>
      </c>
      <c r="P5" s="12">
        <f t="shared" si="6"/>
        <v>9</v>
      </c>
      <c r="Q5" s="12">
        <v>2.5857923786135095</v>
      </c>
      <c r="R5" s="12">
        <f t="shared" si="7"/>
        <v>6.6863222252957115</v>
      </c>
      <c r="S5" s="12">
        <f t="shared" si="8"/>
        <v>7.7573771358405281</v>
      </c>
    </row>
    <row r="6" spans="3:19" x14ac:dyDescent="0.25">
      <c r="C6" s="5">
        <v>4</v>
      </c>
      <c r="D6" s="12">
        <f t="shared" si="0"/>
        <v>16</v>
      </c>
      <c r="E6" s="13">
        <v>2.2400000000000002</v>
      </c>
      <c r="F6" s="12">
        <f t="shared" si="1"/>
        <v>5.0176000000000007</v>
      </c>
      <c r="G6" s="13">
        <f t="shared" si="2"/>
        <v>8.9600000000000009</v>
      </c>
      <c r="I6" s="5">
        <v>4</v>
      </c>
      <c r="J6" s="12">
        <f t="shared" si="3"/>
        <v>16</v>
      </c>
      <c r="K6" s="13">
        <v>1.41</v>
      </c>
      <c r="L6" s="12">
        <f t="shared" si="4"/>
        <v>1.9880999999999998</v>
      </c>
      <c r="M6" s="13">
        <f t="shared" si="5"/>
        <v>5.64</v>
      </c>
      <c r="O6" s="5">
        <v>4</v>
      </c>
      <c r="P6" s="12">
        <f t="shared" si="6"/>
        <v>16</v>
      </c>
      <c r="Q6" s="12">
        <v>3.3769086061615203</v>
      </c>
      <c r="R6" s="12">
        <f t="shared" si="7"/>
        <v>11.403511734367742</v>
      </c>
      <c r="S6" s="12">
        <f t="shared" si="8"/>
        <v>13.507634424646081</v>
      </c>
    </row>
    <row r="7" spans="3:19" x14ac:dyDescent="0.25">
      <c r="C7" s="5">
        <v>6</v>
      </c>
      <c r="D7" s="12">
        <f t="shared" si="0"/>
        <v>36</v>
      </c>
      <c r="E7" s="13">
        <v>3.48</v>
      </c>
      <c r="F7" s="12">
        <f t="shared" si="1"/>
        <v>12.1104</v>
      </c>
      <c r="G7" s="13">
        <f t="shared" si="2"/>
        <v>20.88</v>
      </c>
      <c r="I7" s="5">
        <v>6</v>
      </c>
      <c r="J7" s="12">
        <f t="shared" si="3"/>
        <v>36</v>
      </c>
      <c r="K7" s="12">
        <v>2.9</v>
      </c>
      <c r="L7" s="12">
        <f t="shared" si="4"/>
        <v>8.41</v>
      </c>
      <c r="M7" s="13">
        <f t="shared" si="5"/>
        <v>17.399999999999999</v>
      </c>
      <c r="O7" s="5">
        <v>6</v>
      </c>
      <c r="P7" s="12">
        <f t="shared" si="6"/>
        <v>36</v>
      </c>
      <c r="Q7" s="12">
        <v>4.4172712956557643</v>
      </c>
      <c r="R7" s="12">
        <f t="shared" si="7"/>
        <v>19.512285699424353</v>
      </c>
      <c r="S7" s="12">
        <f t="shared" si="8"/>
        <v>26.503627773934586</v>
      </c>
    </row>
    <row r="8" spans="3:19" x14ac:dyDescent="0.25">
      <c r="C8" s="5">
        <v>8</v>
      </c>
      <c r="D8" s="12">
        <f t="shared" si="0"/>
        <v>64</v>
      </c>
      <c r="E8" s="13">
        <v>4.3899999999999997</v>
      </c>
      <c r="F8" s="12">
        <f t="shared" si="1"/>
        <v>19.272099999999998</v>
      </c>
      <c r="G8" s="13">
        <f t="shared" si="2"/>
        <v>35.119999999999997</v>
      </c>
      <c r="I8" s="5">
        <v>8</v>
      </c>
      <c r="J8" s="12">
        <f t="shared" si="3"/>
        <v>64</v>
      </c>
      <c r="K8" s="12">
        <v>4.3</v>
      </c>
      <c r="L8" s="12">
        <f t="shared" si="4"/>
        <v>18.489999999999998</v>
      </c>
      <c r="M8" s="13">
        <f t="shared" si="5"/>
        <v>34.4</v>
      </c>
    </row>
    <row r="9" spans="3:19" x14ac:dyDescent="0.25">
      <c r="C9" s="5">
        <v>1</v>
      </c>
      <c r="D9" s="12">
        <f t="shared" si="0"/>
        <v>1</v>
      </c>
      <c r="E9" s="13">
        <v>0.27</v>
      </c>
      <c r="F9" s="12">
        <f t="shared" si="1"/>
        <v>7.2900000000000006E-2</v>
      </c>
      <c r="G9" s="13">
        <f t="shared" si="2"/>
        <v>0.27</v>
      </c>
      <c r="I9" s="5">
        <v>1</v>
      </c>
      <c r="J9" s="12">
        <f t="shared" si="3"/>
        <v>1</v>
      </c>
      <c r="K9" s="13">
        <v>0.28000000000000003</v>
      </c>
      <c r="L9" s="12">
        <f t="shared" si="4"/>
        <v>7.8400000000000011E-2</v>
      </c>
      <c r="M9" s="13">
        <f t="shared" si="5"/>
        <v>0.28000000000000003</v>
      </c>
      <c r="O9" s="5">
        <v>1</v>
      </c>
      <c r="P9" s="12">
        <f t="shared" si="6"/>
        <v>1</v>
      </c>
      <c r="Q9" s="12">
        <v>0.93305321036938693</v>
      </c>
      <c r="R9" s="12">
        <f t="shared" si="7"/>
        <v>0.87058829338061938</v>
      </c>
      <c r="S9" s="12">
        <f t="shared" si="8"/>
        <v>0.93305321036938693</v>
      </c>
    </row>
    <row r="10" spans="3:19" x14ac:dyDescent="0.25">
      <c r="C10" s="5">
        <v>2</v>
      </c>
      <c r="D10" s="12">
        <f t="shared" si="0"/>
        <v>4</v>
      </c>
      <c r="E10" s="13">
        <v>0.59</v>
      </c>
      <c r="F10" s="12">
        <f t="shared" si="1"/>
        <v>0.34809999999999997</v>
      </c>
      <c r="G10" s="13">
        <f t="shared" si="2"/>
        <v>1.18</v>
      </c>
      <c r="I10" s="5">
        <v>2</v>
      </c>
      <c r="J10" s="12">
        <f t="shared" si="3"/>
        <v>4</v>
      </c>
      <c r="K10" s="13">
        <v>0.56999999999999995</v>
      </c>
      <c r="L10" s="12">
        <f t="shared" si="4"/>
        <v>0.32489999999999997</v>
      </c>
      <c r="M10" s="13">
        <f t="shared" si="5"/>
        <v>1.1399999999999999</v>
      </c>
      <c r="O10" s="5">
        <v>2</v>
      </c>
      <c r="P10" s="12">
        <f t="shared" si="6"/>
        <v>4</v>
      </c>
      <c r="Q10" s="12">
        <v>1.9652378937407882</v>
      </c>
      <c r="R10" s="12">
        <f t="shared" si="7"/>
        <v>3.8621599789947294</v>
      </c>
      <c r="S10" s="12">
        <f t="shared" si="8"/>
        <v>3.9304757874815763</v>
      </c>
    </row>
    <row r="11" spans="3:19" x14ac:dyDescent="0.25">
      <c r="C11" s="5">
        <v>3</v>
      </c>
      <c r="D11" s="12">
        <f t="shared" si="0"/>
        <v>9</v>
      </c>
      <c r="E11" s="13">
        <v>1.49</v>
      </c>
      <c r="F11" s="12">
        <f t="shared" si="1"/>
        <v>2.2201</v>
      </c>
      <c r="G11" s="13">
        <f t="shared" si="2"/>
        <v>4.47</v>
      </c>
      <c r="I11" s="5">
        <v>3</v>
      </c>
      <c r="J11" s="12">
        <f t="shared" si="3"/>
        <v>9</v>
      </c>
      <c r="K11" s="13">
        <v>1.1299999999999999</v>
      </c>
      <c r="L11" s="12">
        <f t="shared" si="4"/>
        <v>1.2768999999999997</v>
      </c>
      <c r="M11" s="13">
        <f t="shared" si="5"/>
        <v>3.3899999999999997</v>
      </c>
      <c r="O11" s="5">
        <v>3</v>
      </c>
      <c r="P11" s="12">
        <f t="shared" si="6"/>
        <v>9</v>
      </c>
      <c r="Q11" s="12">
        <v>3.2099495263166489</v>
      </c>
      <c r="R11" s="12">
        <f t="shared" si="7"/>
        <v>10.303775961500479</v>
      </c>
      <c r="S11" s="12">
        <f t="shared" si="8"/>
        <v>9.6298485789499466</v>
      </c>
    </row>
    <row r="12" spans="3:19" x14ac:dyDescent="0.25">
      <c r="C12" s="5">
        <v>4</v>
      </c>
      <c r="D12" s="12">
        <f t="shared" si="0"/>
        <v>16</v>
      </c>
      <c r="E12" s="13">
        <v>1.87</v>
      </c>
      <c r="F12" s="12">
        <f t="shared" si="1"/>
        <v>3.4969000000000006</v>
      </c>
      <c r="G12" s="13">
        <f t="shared" si="2"/>
        <v>7.48</v>
      </c>
      <c r="I12" s="5">
        <v>4</v>
      </c>
      <c r="J12" s="12">
        <f t="shared" si="3"/>
        <v>16</v>
      </c>
      <c r="K12" s="13">
        <v>1.43</v>
      </c>
      <c r="L12" s="12">
        <f t="shared" si="4"/>
        <v>2.0448999999999997</v>
      </c>
      <c r="M12" s="13">
        <f t="shared" si="5"/>
        <v>5.72</v>
      </c>
      <c r="O12" s="5">
        <v>4</v>
      </c>
      <c r="P12" s="12">
        <f t="shared" si="6"/>
        <v>16</v>
      </c>
      <c r="Q12" s="12">
        <v>4.0791812460476251</v>
      </c>
      <c r="R12" s="12">
        <f t="shared" si="7"/>
        <v>16.639719638106655</v>
      </c>
      <c r="S12" s="12">
        <f t="shared" si="8"/>
        <v>16.3167249841905</v>
      </c>
    </row>
    <row r="13" spans="3:19" x14ac:dyDescent="0.25">
      <c r="C13" s="5">
        <v>6</v>
      </c>
      <c r="D13" s="12">
        <f t="shared" si="0"/>
        <v>36</v>
      </c>
      <c r="E13" s="13">
        <v>3.04</v>
      </c>
      <c r="F13" s="12">
        <f t="shared" si="1"/>
        <v>9.2416</v>
      </c>
      <c r="G13" s="13">
        <f t="shared" si="2"/>
        <v>18.240000000000002</v>
      </c>
      <c r="I13" s="5">
        <v>6</v>
      </c>
      <c r="J13" s="12">
        <f t="shared" si="3"/>
        <v>36</v>
      </c>
      <c r="K13" s="13">
        <v>2.46</v>
      </c>
      <c r="L13" s="12">
        <f t="shared" si="4"/>
        <v>6.0515999999999996</v>
      </c>
      <c r="M13" s="13">
        <f t="shared" si="5"/>
        <v>14.76</v>
      </c>
      <c r="O13" s="5">
        <v>6</v>
      </c>
      <c r="P13" s="12">
        <f t="shared" si="6"/>
        <v>36</v>
      </c>
      <c r="Q13" s="12">
        <v>4.7771212547196624</v>
      </c>
      <c r="R13" s="12">
        <f t="shared" si="7"/>
        <v>22.820887482294363</v>
      </c>
      <c r="S13" s="12">
        <f t="shared" si="8"/>
        <v>28.662727528317973</v>
      </c>
    </row>
    <row r="14" spans="3:19" x14ac:dyDescent="0.25">
      <c r="C14" s="5">
        <v>8</v>
      </c>
      <c r="D14" s="12">
        <f t="shared" si="0"/>
        <v>64</v>
      </c>
      <c r="E14" s="13">
        <v>4.1399999999999997</v>
      </c>
      <c r="F14" s="12">
        <f t="shared" si="1"/>
        <v>17.139599999999998</v>
      </c>
      <c r="G14" s="13">
        <f t="shared" si="2"/>
        <v>33.119999999999997</v>
      </c>
      <c r="I14" s="5">
        <v>8</v>
      </c>
      <c r="J14" s="12">
        <f t="shared" si="3"/>
        <v>64</v>
      </c>
      <c r="K14" s="13">
        <v>3.85</v>
      </c>
      <c r="L14" s="12">
        <f t="shared" si="4"/>
        <v>14.822500000000002</v>
      </c>
      <c r="M14" s="13">
        <f t="shared" si="5"/>
        <v>30.8</v>
      </c>
      <c r="O14" s="5">
        <v>1</v>
      </c>
      <c r="P14" s="12">
        <f t="shared" si="6"/>
        <v>1</v>
      </c>
      <c r="Q14" s="12">
        <v>0.65656615578293209</v>
      </c>
      <c r="R14" s="12">
        <f t="shared" si="7"/>
        <v>0.43107911691957745</v>
      </c>
      <c r="S14" s="12">
        <f t="shared" si="8"/>
        <v>0.65656615578293209</v>
      </c>
    </row>
    <row r="15" spans="3:19" x14ac:dyDescent="0.25">
      <c r="C15" s="5">
        <v>1</v>
      </c>
      <c r="D15" s="12">
        <f t="shared" si="0"/>
        <v>1</v>
      </c>
      <c r="E15" s="13">
        <v>0.32</v>
      </c>
      <c r="F15" s="12">
        <f t="shared" si="1"/>
        <v>0.1024</v>
      </c>
      <c r="G15" s="13">
        <f t="shared" si="2"/>
        <v>0.32</v>
      </c>
      <c r="I15" s="5">
        <v>1</v>
      </c>
      <c r="J15" s="12">
        <f t="shared" si="3"/>
        <v>1</v>
      </c>
      <c r="K15" s="13">
        <v>0.24</v>
      </c>
      <c r="L15" s="12">
        <f t="shared" si="4"/>
        <v>5.7599999999999998E-2</v>
      </c>
      <c r="M15" s="13">
        <f t="shared" si="5"/>
        <v>0.24</v>
      </c>
      <c r="O15" s="5">
        <v>2</v>
      </c>
      <c r="P15" s="12">
        <f t="shared" si="6"/>
        <v>4</v>
      </c>
      <c r="Q15" s="12">
        <v>1.4327021149312498</v>
      </c>
      <c r="R15" s="12">
        <f t="shared" si="7"/>
        <v>2.052635350128476</v>
      </c>
      <c r="S15" s="12">
        <f t="shared" si="8"/>
        <v>2.8654042298624995</v>
      </c>
    </row>
    <row r="16" spans="3:19" x14ac:dyDescent="0.25">
      <c r="C16" s="5">
        <v>2</v>
      </c>
      <c r="D16" s="12">
        <f t="shared" si="0"/>
        <v>4</v>
      </c>
      <c r="E16" s="13">
        <v>1.1100000000000001</v>
      </c>
      <c r="F16" s="12">
        <f t="shared" si="1"/>
        <v>1.2321000000000002</v>
      </c>
      <c r="G16" s="13">
        <f t="shared" si="2"/>
        <v>2.2200000000000002</v>
      </c>
      <c r="I16" s="5">
        <v>2</v>
      </c>
      <c r="J16" s="12">
        <f t="shared" si="3"/>
        <v>4</v>
      </c>
      <c r="K16" s="13">
        <v>0.87</v>
      </c>
      <c r="L16" s="12">
        <f t="shared" si="4"/>
        <v>0.75690000000000002</v>
      </c>
      <c r="M16" s="13">
        <f t="shared" si="5"/>
        <v>1.74</v>
      </c>
      <c r="O16" s="5">
        <v>3</v>
      </c>
      <c r="P16" s="12">
        <f t="shared" si="6"/>
        <v>9</v>
      </c>
      <c r="Q16" s="12">
        <v>2.5576408515395497</v>
      </c>
      <c r="R16" s="12">
        <f t="shared" si="7"/>
        <v>6.5415267254639531</v>
      </c>
      <c r="S16" s="12">
        <f t="shared" si="8"/>
        <v>7.6729225546186495</v>
      </c>
    </row>
    <row r="17" spans="1:19" x14ac:dyDescent="0.25">
      <c r="C17" s="5">
        <v>3</v>
      </c>
      <c r="D17" s="12">
        <f t="shared" si="0"/>
        <v>9</v>
      </c>
      <c r="E17" s="13">
        <v>1.36</v>
      </c>
      <c r="F17" s="12">
        <f t="shared" si="1"/>
        <v>1.8496000000000004</v>
      </c>
      <c r="G17" s="13">
        <f t="shared" si="2"/>
        <v>4.08</v>
      </c>
      <c r="I17" s="5">
        <v>3</v>
      </c>
      <c r="J17" s="12">
        <f t="shared" si="3"/>
        <v>9</v>
      </c>
      <c r="K17" s="13">
        <v>1.17</v>
      </c>
      <c r="L17" s="12">
        <f t="shared" si="4"/>
        <v>1.3688999999999998</v>
      </c>
      <c r="M17" s="13">
        <f t="shared" si="5"/>
        <v>3.51</v>
      </c>
      <c r="O17" s="5">
        <v>4</v>
      </c>
      <c r="P17" s="12">
        <f t="shared" si="6"/>
        <v>16</v>
      </c>
      <c r="Q17" s="12">
        <v>3.2900346113625183</v>
      </c>
      <c r="R17" s="12">
        <f t="shared" si="7"/>
        <v>10.824327743963316</v>
      </c>
      <c r="S17" s="12">
        <f t="shared" si="8"/>
        <v>13.160138445450073</v>
      </c>
    </row>
    <row r="18" spans="1:19" x14ac:dyDescent="0.25">
      <c r="C18" s="5">
        <v>4</v>
      </c>
      <c r="D18" s="12">
        <f t="shared" si="0"/>
        <v>16</v>
      </c>
      <c r="E18" s="13">
        <v>1.55</v>
      </c>
      <c r="F18" s="12">
        <f t="shared" si="1"/>
        <v>2.4025000000000003</v>
      </c>
      <c r="G18" s="13">
        <f t="shared" si="2"/>
        <v>6.2</v>
      </c>
      <c r="I18" s="5">
        <v>4</v>
      </c>
      <c r="J18" s="12">
        <f t="shared" si="3"/>
        <v>16</v>
      </c>
      <c r="K18" s="13">
        <v>1.71</v>
      </c>
      <c r="L18" s="12">
        <f t="shared" si="4"/>
        <v>2.9240999999999997</v>
      </c>
      <c r="M18" s="13">
        <f t="shared" si="5"/>
        <v>6.84</v>
      </c>
      <c r="O18" s="5">
        <v>6</v>
      </c>
      <c r="P18" s="12">
        <f t="shared" si="6"/>
        <v>36</v>
      </c>
      <c r="Q18" s="12">
        <v>4.2890046156985369</v>
      </c>
      <c r="R18" s="12">
        <f t="shared" si="7"/>
        <v>18.395560593483353</v>
      </c>
      <c r="S18" s="12">
        <f t="shared" si="8"/>
        <v>25.734027694191219</v>
      </c>
    </row>
    <row r="19" spans="1:19" x14ac:dyDescent="0.25">
      <c r="C19" s="5">
        <v>6</v>
      </c>
      <c r="D19" s="12">
        <f t="shared" si="0"/>
        <v>36</v>
      </c>
      <c r="E19" s="13">
        <v>2.75</v>
      </c>
      <c r="F19" s="12">
        <f t="shared" si="1"/>
        <v>7.5625</v>
      </c>
      <c r="G19" s="13">
        <f t="shared" si="2"/>
        <v>16.5</v>
      </c>
      <c r="I19" s="5">
        <v>6</v>
      </c>
      <c r="J19" s="12">
        <f t="shared" si="3"/>
        <v>36</v>
      </c>
      <c r="K19" s="13">
        <v>2.85</v>
      </c>
      <c r="L19" s="12">
        <f t="shared" si="4"/>
        <v>8.1225000000000005</v>
      </c>
      <c r="M19" s="13">
        <f t="shared" si="5"/>
        <v>17.100000000000001</v>
      </c>
    </row>
    <row r="20" spans="1:19" x14ac:dyDescent="0.25">
      <c r="C20" s="5">
        <v>8</v>
      </c>
      <c r="D20" s="12">
        <f t="shared" si="0"/>
        <v>64</v>
      </c>
      <c r="E20" s="13">
        <v>3.99</v>
      </c>
      <c r="F20" s="12">
        <f t="shared" si="1"/>
        <v>15.920100000000001</v>
      </c>
      <c r="G20" s="13">
        <f t="shared" si="2"/>
        <v>31.92</v>
      </c>
      <c r="I20" s="5">
        <v>8</v>
      </c>
      <c r="J20" s="12">
        <f t="shared" si="3"/>
        <v>64</v>
      </c>
      <c r="K20" s="13">
        <v>4.13</v>
      </c>
      <c r="L20" s="12">
        <f t="shared" si="4"/>
        <v>17.056899999999999</v>
      </c>
      <c r="M20" s="13">
        <f t="shared" si="5"/>
        <v>33.04</v>
      </c>
    </row>
    <row r="22" spans="1:19" x14ac:dyDescent="0.25">
      <c r="A22" s="13" t="s">
        <v>9</v>
      </c>
      <c r="C22" s="18">
        <f>COUNT(C3:C20)</f>
        <v>18</v>
      </c>
      <c r="D22" s="18"/>
      <c r="E22" s="18"/>
      <c r="F22" s="18"/>
      <c r="G22" s="18"/>
      <c r="H22" s="13"/>
      <c r="I22" s="18">
        <f>COUNT(I3:I20)</f>
        <v>18</v>
      </c>
      <c r="J22" s="18"/>
      <c r="K22" s="18"/>
      <c r="L22" s="18"/>
      <c r="M22" s="18"/>
      <c r="N22" s="13"/>
      <c r="O22" s="18">
        <f>COUNT(O3:O20)</f>
        <v>15</v>
      </c>
      <c r="P22" s="18"/>
      <c r="Q22" s="18"/>
      <c r="R22" s="18"/>
      <c r="S22" s="18"/>
    </row>
    <row r="23" spans="1:19" x14ac:dyDescent="0.25">
      <c r="A23" s="13" t="s">
        <v>10</v>
      </c>
      <c r="C23" s="5">
        <f>SUM(C3:C20)</f>
        <v>72</v>
      </c>
      <c r="D23" s="12">
        <f>SUM(D3:D20)</f>
        <v>390</v>
      </c>
      <c r="E23" s="12">
        <f>SUM(E3:E20)</f>
        <v>36</v>
      </c>
      <c r="F23" s="12">
        <f>SUM(F3:F20)</f>
        <v>102.313</v>
      </c>
      <c r="G23" s="12">
        <f>SUM(G3:G20)</f>
        <v>198.71000000000004</v>
      </c>
      <c r="H23" s="13"/>
      <c r="I23" s="5">
        <f>SUM(I3:I20)</f>
        <v>72</v>
      </c>
      <c r="J23" s="12">
        <f>SUM(J3:J20)</f>
        <v>390</v>
      </c>
      <c r="K23" s="13">
        <f>SUM(K3:K20)</f>
        <v>31.62</v>
      </c>
      <c r="L23" s="12">
        <f>SUM(L3:L20)</f>
        <v>85.973399999999998</v>
      </c>
      <c r="M23" s="12">
        <f>SUM(M3:M20)</f>
        <v>181.49999999999997</v>
      </c>
      <c r="N23" s="13"/>
      <c r="O23" s="5">
        <f>SUM(O3:O20)</f>
        <v>48</v>
      </c>
      <c r="P23" s="12">
        <f>SUM(P3:P20)</f>
        <v>198</v>
      </c>
      <c r="Q23" s="12">
        <f>SUM(Q3:Q20)</f>
        <v>39.784955983217962</v>
      </c>
      <c r="R23" s="12">
        <f>SUM(R3:R20)</f>
        <v>133.38000737118682</v>
      </c>
      <c r="S23" s="12">
        <f>SUM(S3:S20)</f>
        <v>161.19247000559182</v>
      </c>
    </row>
    <row r="24" spans="1:19" ht="18" x14ac:dyDescent="0.35">
      <c r="A24" s="13" t="s">
        <v>11</v>
      </c>
      <c r="C24" s="17">
        <f>D23-C23^2/C22</f>
        <v>102</v>
      </c>
      <c r="D24" s="17"/>
      <c r="E24" s="17"/>
      <c r="F24" s="17"/>
      <c r="G24" s="17"/>
      <c r="H24" s="13"/>
      <c r="I24" s="17">
        <f>J23-I23^2/I22</f>
        <v>102</v>
      </c>
      <c r="J24" s="17"/>
      <c r="K24" s="17"/>
      <c r="L24" s="17"/>
      <c r="M24" s="17"/>
      <c r="N24" s="13"/>
      <c r="O24" s="17">
        <f>P23-O23^2/O22</f>
        <v>44.400000000000006</v>
      </c>
      <c r="P24" s="17"/>
      <c r="Q24" s="17"/>
      <c r="R24" s="17"/>
      <c r="S24" s="17"/>
    </row>
    <row r="25" spans="1:19" ht="18" x14ac:dyDescent="0.35">
      <c r="A25" s="13" t="s">
        <v>12</v>
      </c>
      <c r="C25" s="17">
        <f>AVERAGE(C3:C20)</f>
        <v>4</v>
      </c>
      <c r="D25" s="17"/>
      <c r="E25" s="17"/>
      <c r="F25" s="17"/>
      <c r="G25" s="17"/>
      <c r="H25" s="13"/>
      <c r="I25" s="17">
        <f>AVERAGE(I3:I20)</f>
        <v>4</v>
      </c>
      <c r="J25" s="17"/>
      <c r="K25" s="17"/>
      <c r="L25" s="17"/>
      <c r="M25" s="17"/>
      <c r="N25" s="13"/>
      <c r="O25" s="17">
        <f>AVERAGE(O3:O20)</f>
        <v>3.2</v>
      </c>
      <c r="P25" s="17"/>
      <c r="Q25" s="17"/>
      <c r="R25" s="17"/>
      <c r="S25" s="17"/>
    </row>
    <row r="26" spans="1:19" ht="18" x14ac:dyDescent="0.35">
      <c r="A26" s="13" t="s">
        <v>13</v>
      </c>
      <c r="C26" s="17">
        <f>F23-(E23^2)/C22</f>
        <v>30.313000000000002</v>
      </c>
      <c r="D26" s="17"/>
      <c r="E26" s="17"/>
      <c r="F26" s="17"/>
      <c r="G26" s="17"/>
      <c r="H26" s="13"/>
      <c r="I26" s="17">
        <f>L23-(K23^2)/I22</f>
        <v>30.427599999999991</v>
      </c>
      <c r="J26" s="17"/>
      <c r="K26" s="17"/>
      <c r="L26" s="17"/>
      <c r="M26" s="17"/>
      <c r="N26" s="13"/>
      <c r="O26" s="17">
        <f>R23-Q23^2/O22</f>
        <v>27.857159198747439</v>
      </c>
      <c r="P26" s="17"/>
      <c r="Q26" s="17"/>
      <c r="R26" s="17"/>
      <c r="S26" s="17"/>
    </row>
    <row r="27" spans="1:19" ht="18" x14ac:dyDescent="0.35">
      <c r="A27" s="13" t="s">
        <v>14</v>
      </c>
      <c r="C27" s="17">
        <f>AVERAGE(E3:E20)</f>
        <v>2</v>
      </c>
      <c r="D27" s="17"/>
      <c r="E27" s="17"/>
      <c r="F27" s="17"/>
      <c r="G27" s="17"/>
      <c r="H27" s="13"/>
      <c r="I27" s="17">
        <f>AVERAGE(K3:K20)</f>
        <v>1.7566666666666668</v>
      </c>
      <c r="J27" s="17"/>
      <c r="K27" s="17"/>
      <c r="L27" s="17"/>
      <c r="M27" s="17"/>
      <c r="N27" s="13"/>
      <c r="O27" s="17">
        <f>AVERAGE(Q3:Q20)</f>
        <v>2.6523303988811975</v>
      </c>
      <c r="P27" s="17"/>
      <c r="Q27" s="17"/>
      <c r="R27" s="17"/>
      <c r="S27" s="17"/>
    </row>
    <row r="31" spans="1:19" x14ac:dyDescent="0.25">
      <c r="C31" s="13" t="s">
        <v>52</v>
      </c>
      <c r="D31" s="9"/>
      <c r="E31" s="13" t="s">
        <v>53</v>
      </c>
      <c r="F31" s="9"/>
      <c r="G31" s="13"/>
      <c r="H31" s="13"/>
      <c r="I31" s="13" t="s">
        <v>53</v>
      </c>
      <c r="J31" s="9"/>
      <c r="K31" s="13"/>
      <c r="L31" s="13"/>
      <c r="M31" s="13"/>
    </row>
    <row r="32" spans="1:19" x14ac:dyDescent="0.25">
      <c r="A32" s="13" t="s">
        <v>9</v>
      </c>
      <c r="C32" s="13">
        <f>C22+I22</f>
        <v>36</v>
      </c>
      <c r="D32" s="9"/>
      <c r="E32" s="13">
        <f>C22+O22</f>
        <v>33</v>
      </c>
      <c r="F32" s="9"/>
      <c r="G32" s="13"/>
      <c r="H32" s="9"/>
      <c r="I32" s="13">
        <f>I22+O22</f>
        <v>33</v>
      </c>
      <c r="J32" s="9"/>
      <c r="K32" s="13"/>
      <c r="L32" s="13"/>
      <c r="M32" s="13"/>
    </row>
    <row r="33" spans="1:13" ht="18" x14ac:dyDescent="0.35">
      <c r="A33" s="13" t="s">
        <v>22</v>
      </c>
      <c r="C33" s="5">
        <f>SUM(C23,I23)</f>
        <v>144</v>
      </c>
      <c r="D33" s="9"/>
      <c r="E33" s="5">
        <f>SUM(C23,O23)</f>
        <v>120</v>
      </c>
      <c r="F33" s="9"/>
      <c r="G33" s="5"/>
      <c r="H33" s="13"/>
      <c r="I33" s="5">
        <f>SUM(I23,O23)</f>
        <v>120</v>
      </c>
      <c r="J33" s="13"/>
      <c r="K33" s="5"/>
      <c r="L33" s="13"/>
      <c r="M33" s="5"/>
    </row>
    <row r="34" spans="1:13" ht="18.75" x14ac:dyDescent="0.35">
      <c r="A34" s="13" t="s">
        <v>23</v>
      </c>
      <c r="C34" s="12">
        <f>SUM(D23,J23)</f>
        <v>780</v>
      </c>
      <c r="D34" s="9"/>
      <c r="E34" s="12">
        <f>SUM(D23,P23)</f>
        <v>588</v>
      </c>
      <c r="F34" s="9"/>
      <c r="G34" s="12"/>
      <c r="H34" s="13"/>
      <c r="I34" s="12">
        <f>SUM(J23,P23)</f>
        <v>588</v>
      </c>
      <c r="J34" s="13"/>
      <c r="K34" s="12"/>
      <c r="L34" s="13"/>
      <c r="M34" s="12"/>
    </row>
    <row r="35" spans="1:13" ht="18" x14ac:dyDescent="0.35">
      <c r="A35" s="13" t="s">
        <v>24</v>
      </c>
      <c r="C35" s="12">
        <f>C34-C33^2/C32</f>
        <v>204</v>
      </c>
      <c r="D35" s="10"/>
      <c r="E35" s="12">
        <f>E34-E33^2/E32</f>
        <v>151.63636363636363</v>
      </c>
      <c r="F35" s="10"/>
      <c r="G35" s="12"/>
      <c r="H35" s="13"/>
      <c r="I35" s="12">
        <f>I34-I33^2/I32</f>
        <v>151.63636363636363</v>
      </c>
      <c r="J35" s="13"/>
      <c r="K35" s="12"/>
      <c r="L35" s="13"/>
      <c r="M35" s="12"/>
    </row>
    <row r="36" spans="1:13" ht="18" x14ac:dyDescent="0.35">
      <c r="A36" s="13" t="s">
        <v>25</v>
      </c>
      <c r="C36" s="12">
        <f>C24+I24</f>
        <v>204</v>
      </c>
      <c r="D36" s="10"/>
      <c r="E36" s="12">
        <f>C24+O24</f>
        <v>146.4</v>
      </c>
      <c r="F36" s="10"/>
      <c r="G36" s="12"/>
      <c r="H36" s="13"/>
      <c r="I36" s="12">
        <f>I24+O24</f>
        <v>146.4</v>
      </c>
      <c r="J36" s="13"/>
      <c r="K36" s="12"/>
      <c r="L36" s="13"/>
      <c r="M36" s="12"/>
    </row>
    <row r="37" spans="1:13" ht="18" x14ac:dyDescent="0.35">
      <c r="A37" s="13" t="s">
        <v>26</v>
      </c>
      <c r="C37" s="12">
        <f>AVERAGE(C3:C20,I3:I20)</f>
        <v>4</v>
      </c>
      <c r="D37" s="10"/>
      <c r="E37" s="12">
        <f>AVERAGE(C3:C20,O3:O20)</f>
        <v>3.6363636363636362</v>
      </c>
      <c r="F37" s="10"/>
      <c r="G37" s="12"/>
      <c r="H37" s="13"/>
      <c r="I37" s="5">
        <f>AVERAGE(I3:I20,O3:O20)</f>
        <v>3.6363636363636362</v>
      </c>
      <c r="J37" s="13"/>
      <c r="K37" s="5"/>
      <c r="L37" s="13"/>
      <c r="M37" s="5"/>
    </row>
    <row r="38" spans="1:13" ht="18" x14ac:dyDescent="0.35">
      <c r="A38" s="13" t="s">
        <v>27</v>
      </c>
      <c r="C38" s="12">
        <f>SUM(E23,K23)</f>
        <v>67.62</v>
      </c>
      <c r="D38" s="10"/>
      <c r="E38" s="12">
        <f>SUM(E23,Q23)</f>
        <v>75.784955983217969</v>
      </c>
      <c r="F38" s="9"/>
      <c r="G38" s="12"/>
      <c r="H38" s="13"/>
      <c r="I38" s="12">
        <f>SUM(K23,Q23)</f>
        <v>71.40495598321796</v>
      </c>
      <c r="J38" s="13"/>
      <c r="K38" s="13"/>
      <c r="L38" s="13"/>
      <c r="M38" s="12"/>
    </row>
    <row r="39" spans="1:13" ht="18.75" x14ac:dyDescent="0.35">
      <c r="A39" s="13" t="s">
        <v>28</v>
      </c>
      <c r="C39" s="12">
        <f>F23+L23</f>
        <v>188.28640000000001</v>
      </c>
      <c r="D39" s="10"/>
      <c r="E39" s="12">
        <f>SUM(F23,R23)</f>
        <v>235.69300737118681</v>
      </c>
      <c r="F39" s="10"/>
      <c r="G39" s="12"/>
      <c r="H39" s="13"/>
      <c r="I39" s="12">
        <f>SUM(L23,R23)</f>
        <v>219.35340737118682</v>
      </c>
      <c r="J39" s="13"/>
      <c r="K39" s="12"/>
      <c r="L39" s="13"/>
      <c r="M39" s="12"/>
    </row>
    <row r="40" spans="1:13" ht="18" x14ac:dyDescent="0.35">
      <c r="A40" s="13" t="s">
        <v>29</v>
      </c>
      <c r="C40" s="12">
        <f>C39-C38^2/C32</f>
        <v>61.273499999999999</v>
      </c>
      <c r="D40" s="10"/>
      <c r="E40" s="12">
        <f>E39-E38^2/E32</f>
        <v>61.651808783966032</v>
      </c>
      <c r="F40" s="10"/>
      <c r="G40" s="12"/>
      <c r="H40" s="13"/>
      <c r="I40" s="12">
        <f>I39-I38^2/I32</f>
        <v>64.848324372238523</v>
      </c>
      <c r="J40" s="13"/>
      <c r="K40" s="12"/>
      <c r="L40" s="13"/>
      <c r="M40" s="12"/>
    </row>
    <row r="41" spans="1:13" ht="18" x14ac:dyDescent="0.35">
      <c r="A41" s="13" t="s">
        <v>30</v>
      </c>
      <c r="C41" s="12">
        <f>C26+I26</f>
        <v>60.740599999999993</v>
      </c>
      <c r="D41" s="10"/>
      <c r="E41" s="12">
        <f>C26+O26</f>
        <v>58.170159198747442</v>
      </c>
      <c r="F41" s="9"/>
      <c r="G41" s="12"/>
      <c r="H41" s="13"/>
      <c r="I41" s="12">
        <f>I26+O26</f>
        <v>58.28475919874743</v>
      </c>
      <c r="J41" s="13"/>
      <c r="K41" s="12"/>
      <c r="L41" s="13"/>
      <c r="M41" s="12"/>
    </row>
    <row r="42" spans="1:13" ht="18" x14ac:dyDescent="0.35">
      <c r="A42" s="13" t="s">
        <v>31</v>
      </c>
      <c r="C42" s="12">
        <f>C40-C41</f>
        <v>0.53290000000000504</v>
      </c>
      <c r="D42" s="10"/>
      <c r="E42" s="12">
        <f>E40-E41</f>
        <v>3.4816495852185909</v>
      </c>
      <c r="F42" s="9"/>
      <c r="G42" s="12"/>
      <c r="H42" s="13"/>
      <c r="I42" s="12">
        <f>I40-I41</f>
        <v>6.5635651734910923</v>
      </c>
      <c r="J42" s="13"/>
      <c r="K42" s="12"/>
      <c r="L42" s="13"/>
      <c r="M42" s="12"/>
    </row>
    <row r="43" spans="1:13" ht="18" x14ac:dyDescent="0.35">
      <c r="A43" s="13" t="s">
        <v>32</v>
      </c>
      <c r="C43" s="12">
        <f>AVERAGE(E3:E20,K3:K20)</f>
        <v>1.8783333333333334</v>
      </c>
      <c r="D43" s="10"/>
      <c r="E43" s="12">
        <f>AVERAGE(E3:E20,Q3:Q20)</f>
        <v>2.2965138176732709</v>
      </c>
      <c r="F43" s="10"/>
      <c r="G43" s="12"/>
      <c r="H43" s="13"/>
      <c r="I43" s="12">
        <f>AVERAGE(K3:K20,Q3:Q20)</f>
        <v>2.1637865449459994</v>
      </c>
      <c r="J43" s="13"/>
      <c r="K43" s="12"/>
      <c r="L43" s="13"/>
      <c r="M43" s="12"/>
    </row>
    <row r="44" spans="1:13" ht="18" x14ac:dyDescent="0.35">
      <c r="A44" s="13" t="s">
        <v>33</v>
      </c>
      <c r="C44" s="12">
        <f>SUM(G23,M23)</f>
        <v>380.21000000000004</v>
      </c>
      <c r="D44" s="9"/>
      <c r="E44" s="12">
        <f>SUM(G23,S23)</f>
        <v>359.90247000559185</v>
      </c>
      <c r="F44" s="9"/>
      <c r="G44" s="12"/>
      <c r="H44" s="13"/>
      <c r="I44" s="12">
        <f>SUM(M23,S23)</f>
        <v>342.69247000559176</v>
      </c>
      <c r="J44" s="13"/>
      <c r="K44" s="12"/>
      <c r="L44" s="13"/>
      <c r="M44" s="12"/>
    </row>
    <row r="45" spans="1:13" ht="18" x14ac:dyDescent="0.35">
      <c r="A45" s="13" t="s">
        <v>34</v>
      </c>
      <c r="C45" s="12">
        <f>C44-(C33*C38)/C32</f>
        <v>109.73000000000002</v>
      </c>
      <c r="D45" s="10"/>
      <c r="E45" s="12">
        <f>E44-(E33*E38)/E32</f>
        <v>84.320811884799241</v>
      </c>
      <c r="F45" s="10"/>
      <c r="G45" s="12"/>
      <c r="H45" s="13"/>
      <c r="I45" s="12">
        <f>I44-(I33*I38)/I32</f>
        <v>83.038084612071884</v>
      </c>
      <c r="J45" s="13"/>
      <c r="K45" s="12"/>
      <c r="L45" s="13"/>
      <c r="M45" s="12"/>
    </row>
    <row r="46" spans="1:13" ht="18" x14ac:dyDescent="0.35">
      <c r="A46" s="13" t="s">
        <v>35</v>
      </c>
      <c r="C46" s="12">
        <f>G23-(C23*E23)/C22</f>
        <v>54.710000000000036</v>
      </c>
      <c r="D46" s="10"/>
      <c r="E46" s="12">
        <f>G23-(C23*E23)/C22</f>
        <v>54.710000000000036</v>
      </c>
      <c r="F46" s="10"/>
      <c r="G46" s="12"/>
      <c r="H46" s="13"/>
      <c r="I46" s="13">
        <f>M23-I23*K23/I22</f>
        <v>55.019999999999982</v>
      </c>
      <c r="J46" s="13"/>
      <c r="K46" s="13"/>
      <c r="L46" s="13"/>
      <c r="M46" s="12"/>
    </row>
    <row r="47" spans="1:13" ht="18" x14ac:dyDescent="0.35">
      <c r="A47" s="13" t="s">
        <v>36</v>
      </c>
      <c r="C47" s="13">
        <f>M23-(I23*K23)/I22</f>
        <v>55.019999999999982</v>
      </c>
      <c r="D47" s="9"/>
      <c r="E47" s="12">
        <f>S23-(O23*Q23)/O22</f>
        <v>33.88061085929435</v>
      </c>
      <c r="F47" s="9"/>
      <c r="G47" s="12"/>
      <c r="H47" s="13"/>
      <c r="I47" s="12">
        <f>S23-O23*Q23/O22</f>
        <v>33.88061085929435</v>
      </c>
      <c r="J47" s="13"/>
      <c r="K47" s="12"/>
      <c r="L47" s="13"/>
      <c r="M47" s="12"/>
    </row>
    <row r="48" spans="1:13" ht="18" x14ac:dyDescent="0.35">
      <c r="A48" s="13" t="s">
        <v>37</v>
      </c>
      <c r="C48" s="12">
        <f>SUM(C46,C47)</f>
        <v>109.73000000000002</v>
      </c>
      <c r="D48" s="9"/>
      <c r="E48" s="12">
        <f>SUM(E46,E47)</f>
        <v>88.590610859294387</v>
      </c>
      <c r="F48" s="9"/>
      <c r="G48" s="12"/>
      <c r="H48" s="13"/>
      <c r="I48" s="12">
        <f>SUM(I46,I47)</f>
        <v>88.900610859294332</v>
      </c>
      <c r="J48" s="13"/>
      <c r="K48" s="12"/>
      <c r="L48" s="13"/>
      <c r="M48" s="12"/>
    </row>
    <row r="49" spans="1:13" ht="18" x14ac:dyDescent="0.35">
      <c r="A49" s="13" t="s">
        <v>38</v>
      </c>
      <c r="C49" s="12">
        <f>C40-C45^2/C35</f>
        <v>2.2505936274509608</v>
      </c>
      <c r="D49" s="10"/>
      <c r="E49" s="12">
        <f>E40-E45^2/E35</f>
        <v>14.763324080111886</v>
      </c>
      <c r="F49" s="10"/>
      <c r="G49" s="12"/>
      <c r="H49" s="13"/>
      <c r="I49" s="12">
        <f>I40-I45^2/I35</f>
        <v>19.375567503858605</v>
      </c>
      <c r="J49" s="13"/>
      <c r="K49" s="12"/>
      <c r="L49" s="13"/>
      <c r="M49" s="12"/>
    </row>
    <row r="50" spans="1:13" ht="18" x14ac:dyDescent="0.35">
      <c r="A50" s="13" t="s">
        <v>39</v>
      </c>
      <c r="C50" s="12">
        <f>C41-C48^2/C36</f>
        <v>1.7176936274509558</v>
      </c>
      <c r="D50" s="10"/>
      <c r="E50" s="12">
        <f>E41-E48^2/E36</f>
        <v>4.5615776931263454</v>
      </c>
      <c r="F50" s="10"/>
      <c r="G50" s="12"/>
      <c r="H50" s="13"/>
      <c r="I50" s="12">
        <f>I41-I48^2/I36</f>
        <v>4.3003424558807524</v>
      </c>
      <c r="J50" s="13"/>
      <c r="K50" s="12"/>
      <c r="L50" s="13"/>
      <c r="M50" s="12"/>
    </row>
    <row r="51" spans="1:13" ht="18" x14ac:dyDescent="0.35">
      <c r="A51" s="13" t="s">
        <v>40</v>
      </c>
      <c r="C51" s="12">
        <f>C49-C50</f>
        <v>0.53290000000000504</v>
      </c>
      <c r="D51" s="9"/>
      <c r="E51" s="12">
        <f>E49-E50</f>
        <v>10.20174638698554</v>
      </c>
      <c r="F51" s="9"/>
      <c r="G51" s="12"/>
      <c r="H51" s="13"/>
      <c r="I51" s="12">
        <f>I49-I50</f>
        <v>15.075225047977852</v>
      </c>
      <c r="J51" s="13"/>
      <c r="K51" s="12"/>
      <c r="L51" s="13"/>
      <c r="M51" s="12"/>
    </row>
    <row r="52" spans="1:13" ht="18" x14ac:dyDescent="0.35">
      <c r="A52" s="13" t="s">
        <v>41</v>
      </c>
      <c r="C52" s="12">
        <f>C27-C54*(C25-C37)</f>
        <v>2</v>
      </c>
      <c r="D52" s="10"/>
      <c r="E52" s="12">
        <f>C27-E54*(C25-E37)</f>
        <v>1.7799537733251505</v>
      </c>
      <c r="F52" s="10"/>
      <c r="G52" s="12"/>
      <c r="H52" s="13"/>
      <c r="I52" s="12">
        <f>I27-I54*(I25-I37)</f>
        <v>1.5358504449595274</v>
      </c>
      <c r="J52" s="13"/>
      <c r="K52" s="12"/>
      <c r="L52" s="13"/>
      <c r="M52" s="12"/>
    </row>
    <row r="53" spans="1:13" ht="18" x14ac:dyDescent="0.35">
      <c r="A53" s="13" t="s">
        <v>42</v>
      </c>
      <c r="C53" s="12">
        <f>I27-C54*(I25-C37)</f>
        <v>1.7566666666666668</v>
      </c>
      <c r="D53" s="10"/>
      <c r="E53" s="12">
        <f>O27-E54*(O25-E37)</f>
        <v>2.9163858708910166</v>
      </c>
      <c r="F53" s="10"/>
      <c r="G53" s="12"/>
      <c r="H53" s="13"/>
      <c r="I53" s="12">
        <f>O27-I54*(O25-I37)</f>
        <v>2.9173098649297646</v>
      </c>
      <c r="J53" s="13"/>
      <c r="K53" s="12"/>
      <c r="L53" s="13"/>
      <c r="M53" s="12"/>
    </row>
    <row r="54" spans="1:13" ht="18" x14ac:dyDescent="0.35">
      <c r="A54" s="13" t="s">
        <v>43</v>
      </c>
      <c r="C54" s="12">
        <f>C48/C36</f>
        <v>0.53789215686274516</v>
      </c>
      <c r="D54" s="10"/>
      <c r="E54" s="12">
        <f>E48/E36</f>
        <v>0.60512712335583596</v>
      </c>
      <c r="F54" s="10"/>
      <c r="G54" s="12"/>
      <c r="H54" s="13"/>
      <c r="I54" s="12">
        <f>I48/I36</f>
        <v>0.60724460969463334</v>
      </c>
      <c r="J54" s="13"/>
      <c r="K54" s="12"/>
      <c r="L54" s="13"/>
      <c r="M54" s="12"/>
    </row>
    <row r="55" spans="1:13" ht="18" x14ac:dyDescent="0.35">
      <c r="A55" s="13" t="s">
        <v>44</v>
      </c>
      <c r="C55" s="13">
        <f>C32-2-1</f>
        <v>33</v>
      </c>
      <c r="D55" s="9"/>
      <c r="E55" s="13">
        <f>E32-2-1</f>
        <v>30</v>
      </c>
      <c r="F55" s="9"/>
      <c r="G55" s="13"/>
      <c r="H55" s="13"/>
      <c r="I55" s="13">
        <f>I32-2-1</f>
        <v>30</v>
      </c>
      <c r="J55" s="13"/>
      <c r="K55" s="13"/>
      <c r="L55" s="13"/>
      <c r="M55" s="13"/>
    </row>
    <row r="56" spans="1:13" ht="18" x14ac:dyDescent="0.35">
      <c r="A56" s="13" t="s">
        <v>45</v>
      </c>
      <c r="C56" s="12">
        <f>2-1</f>
        <v>1</v>
      </c>
      <c r="D56" s="10"/>
      <c r="E56" s="12">
        <f>2-1</f>
        <v>1</v>
      </c>
      <c r="F56" s="10"/>
      <c r="G56" s="12"/>
      <c r="H56" s="13"/>
      <c r="I56" s="12">
        <f>2-1</f>
        <v>1</v>
      </c>
      <c r="J56" s="13"/>
      <c r="K56" s="12"/>
      <c r="L56" s="13"/>
      <c r="M56" s="12"/>
    </row>
    <row r="57" spans="1:13" x14ac:dyDescent="0.25">
      <c r="A57" s="13" t="s">
        <v>46</v>
      </c>
      <c r="C57" s="12">
        <f>(C51/C56)/(C50/C55)</f>
        <v>10.237972429400703</v>
      </c>
      <c r="D57" s="10"/>
      <c r="E57" s="12">
        <f>(E51/E56)/(E50/E55)</f>
        <v>67.093539165351501</v>
      </c>
      <c r="F57" s="10"/>
      <c r="G57" s="12"/>
      <c r="H57" s="13"/>
      <c r="I57" s="12">
        <f>(I51/I56)/(I50/I55)</f>
        <v>105.16761306320404</v>
      </c>
      <c r="J57" s="13"/>
      <c r="K57" s="12"/>
      <c r="L57" s="13"/>
      <c r="M57" s="12"/>
    </row>
    <row r="58" spans="1:13" x14ac:dyDescent="0.25">
      <c r="A58" s="13" t="s">
        <v>47</v>
      </c>
      <c r="C58" s="12">
        <v>0</v>
      </c>
      <c r="D58" s="9"/>
      <c r="E58" s="12">
        <v>1.91015E-3</v>
      </c>
      <c r="F58" s="9"/>
      <c r="G58" s="12"/>
      <c r="H58" s="13"/>
      <c r="I58" s="12">
        <v>0</v>
      </c>
      <c r="J58" s="13"/>
      <c r="K58" s="12"/>
      <c r="L58" s="13"/>
      <c r="M58" s="12"/>
    </row>
    <row r="59" spans="1:13" x14ac:dyDescent="0.25"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 t="s">
        <v>48</v>
      </c>
      <c r="C60" s="21">
        <v>0.05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</row>
  </sheetData>
  <mergeCells count="19">
    <mergeCell ref="C1:G1"/>
    <mergeCell ref="I1:M1"/>
    <mergeCell ref="O1:S1"/>
    <mergeCell ref="C22:G22"/>
    <mergeCell ref="I22:M22"/>
    <mergeCell ref="O22:S22"/>
    <mergeCell ref="C24:G24"/>
    <mergeCell ref="I24:M24"/>
    <mergeCell ref="O24:S24"/>
    <mergeCell ref="C25:G25"/>
    <mergeCell ref="I25:M25"/>
    <mergeCell ref="O25:S25"/>
    <mergeCell ref="C60:M60"/>
    <mergeCell ref="C26:G26"/>
    <mergeCell ref="I26:M26"/>
    <mergeCell ref="O26:S26"/>
    <mergeCell ref="C27:G27"/>
    <mergeCell ref="I27:M27"/>
    <mergeCell ref="O27:S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19D9-727F-4392-8F20-44F978A4825E}">
  <dimension ref="A1:S60"/>
  <sheetViews>
    <sheetView tabSelected="1" topLeftCell="A32" zoomScale="62" zoomScaleNormal="62" workbookViewId="0">
      <selection activeCell="C58" sqref="C58"/>
    </sheetView>
  </sheetViews>
  <sheetFormatPr defaultRowHeight="15" x14ac:dyDescent="0.25"/>
  <sheetData>
    <row r="1" spans="3:19" x14ac:dyDescent="0.25">
      <c r="C1" s="18" t="s">
        <v>49</v>
      </c>
      <c r="D1" s="18"/>
      <c r="E1" s="18"/>
      <c r="F1" s="18"/>
      <c r="G1" s="18"/>
      <c r="I1" s="18" t="s">
        <v>50</v>
      </c>
      <c r="J1" s="18"/>
      <c r="K1" s="18"/>
      <c r="L1" s="18"/>
      <c r="M1" s="18"/>
      <c r="O1" s="18" t="s">
        <v>51</v>
      </c>
      <c r="P1" s="18"/>
      <c r="Q1" s="18"/>
      <c r="R1" s="18"/>
      <c r="S1" s="18"/>
    </row>
    <row r="2" spans="3:19" ht="18" x14ac:dyDescent="0.25">
      <c r="C2" s="14" t="s">
        <v>4</v>
      </c>
      <c r="D2" s="14" t="s">
        <v>5</v>
      </c>
      <c r="E2" s="3" t="s">
        <v>6</v>
      </c>
      <c r="F2" s="14" t="s">
        <v>7</v>
      </c>
      <c r="G2" s="3" t="s">
        <v>8</v>
      </c>
      <c r="I2" s="14" t="s">
        <v>4</v>
      </c>
      <c r="J2" s="14" t="s">
        <v>5</v>
      </c>
      <c r="K2" s="3" t="s">
        <v>6</v>
      </c>
      <c r="L2" s="14" t="s">
        <v>7</v>
      </c>
      <c r="M2" s="3" t="s">
        <v>8</v>
      </c>
      <c r="O2" s="14" t="s">
        <v>4</v>
      </c>
      <c r="P2" s="14" t="s">
        <v>5</v>
      </c>
      <c r="Q2" s="3" t="s">
        <v>6</v>
      </c>
      <c r="R2" s="14" t="s">
        <v>7</v>
      </c>
      <c r="S2" s="3" t="s">
        <v>8</v>
      </c>
    </row>
    <row r="3" spans="3:19" x14ac:dyDescent="0.25">
      <c r="C3" s="5">
        <v>1</v>
      </c>
      <c r="D3" s="5">
        <f>C3^2</f>
        <v>1</v>
      </c>
      <c r="E3" s="13">
        <v>0.77</v>
      </c>
      <c r="F3" s="12">
        <f>E3^2</f>
        <v>0.59289999999999998</v>
      </c>
      <c r="G3" s="12">
        <f>C3*E3</f>
        <v>0.77</v>
      </c>
      <c r="I3" s="5">
        <v>1</v>
      </c>
      <c r="J3" s="5">
        <f>I3^2</f>
        <v>1</v>
      </c>
      <c r="K3" s="13">
        <v>0.32</v>
      </c>
      <c r="L3" s="12">
        <f>K3^2</f>
        <v>0.1024</v>
      </c>
      <c r="M3" s="12">
        <f>I3*K3</f>
        <v>0.32</v>
      </c>
      <c r="O3" s="5">
        <v>1</v>
      </c>
      <c r="P3" s="5">
        <f>O3^2</f>
        <v>1</v>
      </c>
      <c r="Q3" s="12">
        <v>0.90897216921789781</v>
      </c>
      <c r="R3" s="12">
        <f>Q3^2</f>
        <v>0.82623040441269069</v>
      </c>
      <c r="S3" s="12">
        <f>O3*Q3</f>
        <v>0.90897216921789781</v>
      </c>
    </row>
    <row r="4" spans="3:19" x14ac:dyDescent="0.25">
      <c r="C4" s="5">
        <v>2</v>
      </c>
      <c r="D4" s="5">
        <f t="shared" ref="D4:D20" si="0">C4^2</f>
        <v>4</v>
      </c>
      <c r="E4" s="12">
        <v>1.55</v>
      </c>
      <c r="F4" s="12">
        <f t="shared" ref="F4:F20" si="1">E4^2</f>
        <v>2.4025000000000003</v>
      </c>
      <c r="G4" s="12">
        <f t="shared" ref="G4:G20" si="2">C4*E4</f>
        <v>3.1</v>
      </c>
      <c r="I4" s="5">
        <v>2</v>
      </c>
      <c r="J4" s="5">
        <f t="shared" ref="J4:J20" si="3">I4^2</f>
        <v>4</v>
      </c>
      <c r="K4" s="12">
        <v>0.67</v>
      </c>
      <c r="L4" s="12">
        <f t="shared" ref="L4:L20" si="4">K4^2</f>
        <v>0.44890000000000008</v>
      </c>
      <c r="M4" s="12">
        <f t="shared" ref="M4:M20" si="5">I4*K4</f>
        <v>1.34</v>
      </c>
      <c r="O4" s="5">
        <v>2</v>
      </c>
      <c r="P4" s="5">
        <f t="shared" ref="P4:P18" si="6">O4^2</f>
        <v>4</v>
      </c>
      <c r="Q4" s="12">
        <v>2.019925259609423</v>
      </c>
      <c r="R4" s="12">
        <f t="shared" ref="R4:R18" si="7">Q4^2</f>
        <v>4.0800980544081948</v>
      </c>
      <c r="S4" s="12">
        <f t="shared" ref="S4:S18" si="8">O4*Q4</f>
        <v>4.0398505192188461</v>
      </c>
    </row>
    <row r="5" spans="3:19" x14ac:dyDescent="0.25">
      <c r="C5" s="5">
        <v>3</v>
      </c>
      <c r="D5" s="5">
        <f t="shared" si="0"/>
        <v>9</v>
      </c>
      <c r="E5" s="12">
        <v>2.21</v>
      </c>
      <c r="F5" s="12">
        <f t="shared" si="1"/>
        <v>4.8841000000000001</v>
      </c>
      <c r="G5" s="12">
        <f t="shared" si="2"/>
        <v>6.63</v>
      </c>
      <c r="I5" s="5">
        <v>3</v>
      </c>
      <c r="J5" s="5">
        <f t="shared" si="3"/>
        <v>9</v>
      </c>
      <c r="K5" s="12">
        <v>1.46</v>
      </c>
      <c r="L5" s="12">
        <f t="shared" si="4"/>
        <v>2.1315999999999997</v>
      </c>
      <c r="M5" s="12">
        <f t="shared" si="5"/>
        <v>4.38</v>
      </c>
      <c r="O5" s="5">
        <v>3</v>
      </c>
      <c r="P5" s="5">
        <f t="shared" si="6"/>
        <v>9</v>
      </c>
      <c r="Q5" s="12">
        <v>2.8711836083284981</v>
      </c>
      <c r="R5" s="12">
        <f t="shared" si="7"/>
        <v>8.2436953127342534</v>
      </c>
      <c r="S5" s="12">
        <f t="shared" si="8"/>
        <v>8.6135508249854951</v>
      </c>
    </row>
    <row r="6" spans="3:19" x14ac:dyDescent="0.25">
      <c r="C6" s="5">
        <v>4</v>
      </c>
      <c r="D6" s="5">
        <f t="shared" si="0"/>
        <v>16</v>
      </c>
      <c r="E6" s="12">
        <v>2.59</v>
      </c>
      <c r="F6" s="12">
        <f t="shared" si="1"/>
        <v>6.7080999999999991</v>
      </c>
      <c r="G6" s="12">
        <f t="shared" si="2"/>
        <v>10.36</v>
      </c>
      <c r="I6" s="5">
        <v>4</v>
      </c>
      <c r="J6" s="5">
        <f t="shared" si="3"/>
        <v>16</v>
      </c>
      <c r="K6" s="12">
        <v>2.25</v>
      </c>
      <c r="L6" s="12">
        <f t="shared" si="4"/>
        <v>5.0625</v>
      </c>
      <c r="M6" s="12">
        <f t="shared" si="5"/>
        <v>9</v>
      </c>
      <c r="O6" s="5">
        <v>4</v>
      </c>
      <c r="P6" s="5">
        <f t="shared" si="6"/>
        <v>16</v>
      </c>
      <c r="Q6" s="12">
        <v>3.7462448717201982</v>
      </c>
      <c r="R6" s="12">
        <f t="shared" si="7"/>
        <v>14.034350638889883</v>
      </c>
      <c r="S6" s="12">
        <f t="shared" si="8"/>
        <v>14.984979486880793</v>
      </c>
    </row>
    <row r="7" spans="3:19" x14ac:dyDescent="0.25">
      <c r="C7" s="5">
        <v>5</v>
      </c>
      <c r="D7" s="5">
        <f t="shared" si="0"/>
        <v>25</v>
      </c>
      <c r="E7" s="12">
        <v>2.73</v>
      </c>
      <c r="F7" s="12">
        <f t="shared" si="1"/>
        <v>7.4528999999999996</v>
      </c>
      <c r="G7" s="12">
        <f t="shared" si="2"/>
        <v>13.65</v>
      </c>
      <c r="I7" s="5">
        <v>5</v>
      </c>
      <c r="J7" s="5">
        <f t="shared" si="3"/>
        <v>25</v>
      </c>
      <c r="K7" s="12">
        <v>2.76</v>
      </c>
      <c r="L7" s="12">
        <f t="shared" si="4"/>
        <v>7.6175999999999986</v>
      </c>
      <c r="M7" s="12">
        <f t="shared" si="5"/>
        <v>13.799999999999999</v>
      </c>
      <c r="O7" s="5">
        <v>5</v>
      </c>
      <c r="P7" s="5">
        <f t="shared" si="6"/>
        <v>25</v>
      </c>
      <c r="Q7" s="12">
        <v>4.3472748673841792</v>
      </c>
      <c r="R7" s="12">
        <f t="shared" si="7"/>
        <v>18.898798772590133</v>
      </c>
      <c r="S7" s="12">
        <f t="shared" si="8"/>
        <v>21.736374336920896</v>
      </c>
    </row>
    <row r="8" spans="3:19" x14ac:dyDescent="0.25">
      <c r="C8" s="5">
        <v>6</v>
      </c>
      <c r="D8" s="5">
        <f t="shared" si="0"/>
        <v>36</v>
      </c>
      <c r="E8" s="12">
        <v>3.36</v>
      </c>
      <c r="F8" s="12">
        <f t="shared" si="1"/>
        <v>11.289599999999998</v>
      </c>
      <c r="G8" s="12">
        <f t="shared" si="2"/>
        <v>20.16</v>
      </c>
      <c r="I8" s="5">
        <v>6</v>
      </c>
      <c r="J8" s="5">
        <f t="shared" si="3"/>
        <v>36</v>
      </c>
      <c r="K8" s="12">
        <v>3.76</v>
      </c>
      <c r="L8" s="12">
        <f t="shared" si="4"/>
        <v>14.137599999999999</v>
      </c>
      <c r="M8" s="12">
        <f t="shared" si="5"/>
        <v>22.56</v>
      </c>
      <c r="S8" s="12"/>
    </row>
    <row r="9" spans="3:19" x14ac:dyDescent="0.25">
      <c r="C9" s="5">
        <v>1</v>
      </c>
      <c r="D9" s="5">
        <f t="shared" si="0"/>
        <v>1</v>
      </c>
      <c r="E9" s="12">
        <v>0.45</v>
      </c>
      <c r="F9" s="12">
        <f t="shared" si="1"/>
        <v>0.20250000000000001</v>
      </c>
      <c r="G9" s="12">
        <f t="shared" si="2"/>
        <v>0.45</v>
      </c>
      <c r="I9" s="5">
        <v>1</v>
      </c>
      <c r="J9" s="5">
        <f t="shared" si="3"/>
        <v>1</v>
      </c>
      <c r="K9" s="12">
        <v>0.17</v>
      </c>
      <c r="L9" s="12">
        <f t="shared" si="4"/>
        <v>2.8900000000000006E-2</v>
      </c>
      <c r="M9" s="12">
        <f t="shared" si="5"/>
        <v>0.17</v>
      </c>
      <c r="O9" s="5">
        <v>1</v>
      </c>
      <c r="P9" s="5">
        <f t="shared" si="6"/>
        <v>1</v>
      </c>
      <c r="Q9" s="12">
        <v>1.2809702017350135</v>
      </c>
      <c r="R9" s="12">
        <f t="shared" si="7"/>
        <v>1.6408846577330412</v>
      </c>
      <c r="S9" s="12">
        <f t="shared" si="8"/>
        <v>1.2809702017350135</v>
      </c>
    </row>
    <row r="10" spans="3:19" x14ac:dyDescent="0.25">
      <c r="C10" s="5">
        <v>2</v>
      </c>
      <c r="D10" s="5">
        <f t="shared" si="0"/>
        <v>4</v>
      </c>
      <c r="E10" s="12">
        <v>1.1499999999999999</v>
      </c>
      <c r="F10" s="12">
        <f t="shared" si="1"/>
        <v>1.3224999999999998</v>
      </c>
      <c r="G10" s="12">
        <f t="shared" si="2"/>
        <v>2.2999999999999998</v>
      </c>
      <c r="I10" s="5">
        <v>2</v>
      </c>
      <c r="J10" s="5">
        <f t="shared" si="3"/>
        <v>4</v>
      </c>
      <c r="K10" s="12">
        <v>0.69</v>
      </c>
      <c r="L10" s="12">
        <f t="shared" si="4"/>
        <v>0.47609999999999991</v>
      </c>
      <c r="M10" s="12">
        <f t="shared" si="5"/>
        <v>1.38</v>
      </c>
      <c r="O10" s="5">
        <v>2</v>
      </c>
      <c r="P10" s="5">
        <f t="shared" si="6"/>
        <v>4</v>
      </c>
      <c r="Q10" s="12">
        <v>2.5150534077683813</v>
      </c>
      <c r="R10" s="12">
        <f t="shared" si="7"/>
        <v>6.3254936439273477</v>
      </c>
      <c r="S10" s="12">
        <f t="shared" si="8"/>
        <v>5.0301068155367625</v>
      </c>
    </row>
    <row r="11" spans="3:19" x14ac:dyDescent="0.25">
      <c r="C11" s="5">
        <v>3</v>
      </c>
      <c r="D11" s="5">
        <f t="shared" si="0"/>
        <v>9</v>
      </c>
      <c r="E11" s="12">
        <v>1.89</v>
      </c>
      <c r="F11" s="12">
        <f t="shared" si="1"/>
        <v>3.5720999999999998</v>
      </c>
      <c r="G11" s="12">
        <f t="shared" si="2"/>
        <v>5.67</v>
      </c>
      <c r="I11" s="5">
        <v>3</v>
      </c>
      <c r="J11" s="5">
        <f t="shared" si="3"/>
        <v>9</v>
      </c>
      <c r="K11" s="12">
        <v>1.21</v>
      </c>
      <c r="L11" s="12">
        <f t="shared" si="4"/>
        <v>1.4641</v>
      </c>
      <c r="M11" s="12">
        <f t="shared" si="5"/>
        <v>3.63</v>
      </c>
      <c r="O11" s="5">
        <v>3</v>
      </c>
      <c r="P11" s="5">
        <f t="shared" si="6"/>
        <v>9</v>
      </c>
      <c r="Q11" s="12">
        <v>3.378634853476651</v>
      </c>
      <c r="R11" s="12">
        <f t="shared" si="7"/>
        <v>11.415173473127192</v>
      </c>
      <c r="S11" s="12">
        <f t="shared" si="8"/>
        <v>10.135904560429953</v>
      </c>
    </row>
    <row r="12" spans="3:19" x14ac:dyDescent="0.25">
      <c r="C12" s="5">
        <v>4</v>
      </c>
      <c r="D12" s="5">
        <f t="shared" si="0"/>
        <v>16</v>
      </c>
      <c r="E12" s="12">
        <v>2.37</v>
      </c>
      <c r="F12" s="12">
        <f t="shared" si="1"/>
        <v>5.6169000000000002</v>
      </c>
      <c r="G12" s="12">
        <f t="shared" si="2"/>
        <v>9.48</v>
      </c>
      <c r="I12" s="5">
        <v>4</v>
      </c>
      <c r="J12" s="5">
        <f t="shared" si="3"/>
        <v>16</v>
      </c>
      <c r="K12" s="12">
        <v>1.97</v>
      </c>
      <c r="L12" s="12">
        <f t="shared" si="4"/>
        <v>3.8809</v>
      </c>
      <c r="M12" s="12">
        <f t="shared" si="5"/>
        <v>7.88</v>
      </c>
      <c r="O12" s="5">
        <v>4</v>
      </c>
      <c r="P12" s="5">
        <f t="shared" si="6"/>
        <v>16</v>
      </c>
      <c r="Q12" s="12">
        <v>4.1383026981662816</v>
      </c>
      <c r="R12" s="12">
        <f t="shared" si="7"/>
        <v>17.125549221650328</v>
      </c>
      <c r="S12" s="12">
        <f t="shared" si="8"/>
        <v>16.553210792665126</v>
      </c>
    </row>
    <row r="13" spans="3:19" x14ac:dyDescent="0.25">
      <c r="C13" s="5">
        <v>5</v>
      </c>
      <c r="D13" s="5">
        <f t="shared" si="0"/>
        <v>25</v>
      </c>
      <c r="E13" s="12">
        <v>2.62</v>
      </c>
      <c r="F13" s="12">
        <f t="shared" si="1"/>
        <v>6.8644000000000007</v>
      </c>
      <c r="G13" s="12">
        <f t="shared" si="2"/>
        <v>13.100000000000001</v>
      </c>
      <c r="I13" s="5">
        <v>5</v>
      </c>
      <c r="J13" s="5">
        <f t="shared" si="3"/>
        <v>25</v>
      </c>
      <c r="K13" s="12">
        <v>2.38</v>
      </c>
      <c r="L13" s="12">
        <f t="shared" si="4"/>
        <v>5.6643999999999997</v>
      </c>
      <c r="M13" s="12">
        <f t="shared" si="5"/>
        <v>11.899999999999999</v>
      </c>
      <c r="O13" s="5">
        <v>5</v>
      </c>
      <c r="P13" s="5">
        <f t="shared" si="6"/>
        <v>25</v>
      </c>
      <c r="Q13" s="12">
        <v>4.2632414347745815</v>
      </c>
      <c r="R13" s="12">
        <f t="shared" si="7"/>
        <v>18.175227531178834</v>
      </c>
      <c r="S13" s="12">
        <f t="shared" si="8"/>
        <v>21.316207173872908</v>
      </c>
    </row>
    <row r="14" spans="3:19" x14ac:dyDescent="0.25">
      <c r="C14" s="5">
        <v>6</v>
      </c>
      <c r="D14" s="5">
        <f t="shared" si="0"/>
        <v>36</v>
      </c>
      <c r="E14" s="12">
        <v>3.06</v>
      </c>
      <c r="F14" s="12">
        <f t="shared" si="1"/>
        <v>9.3635999999999999</v>
      </c>
      <c r="G14" s="12">
        <f t="shared" si="2"/>
        <v>18.36</v>
      </c>
      <c r="I14" s="5">
        <v>6</v>
      </c>
      <c r="J14" s="5">
        <f t="shared" si="3"/>
        <v>36</v>
      </c>
      <c r="K14" s="12">
        <v>3.7</v>
      </c>
      <c r="L14" s="12">
        <f t="shared" si="4"/>
        <v>13.690000000000001</v>
      </c>
      <c r="M14" s="12">
        <f t="shared" si="5"/>
        <v>22.200000000000003</v>
      </c>
      <c r="O14" s="5">
        <v>1</v>
      </c>
      <c r="P14" s="5">
        <f t="shared" si="6"/>
        <v>1</v>
      </c>
      <c r="Q14" s="12">
        <v>0.78784699935542513</v>
      </c>
      <c r="R14" s="12">
        <f t="shared" si="7"/>
        <v>0.62070289439334725</v>
      </c>
      <c r="S14" s="12">
        <f t="shared" si="8"/>
        <v>0.78784699935542513</v>
      </c>
    </row>
    <row r="15" spans="3:19" x14ac:dyDescent="0.25">
      <c r="C15" s="5">
        <v>1</v>
      </c>
      <c r="D15" s="5">
        <f t="shared" si="0"/>
        <v>1</v>
      </c>
      <c r="E15" s="12">
        <v>0.37</v>
      </c>
      <c r="F15" s="12">
        <f t="shared" si="1"/>
        <v>0.13689999999999999</v>
      </c>
      <c r="G15" s="12">
        <f t="shared" si="2"/>
        <v>0.37</v>
      </c>
      <c r="I15" s="5">
        <v>1</v>
      </c>
      <c r="J15" s="5">
        <f t="shared" si="3"/>
        <v>1</v>
      </c>
      <c r="K15" s="12">
        <v>0.28000000000000003</v>
      </c>
      <c r="L15" s="12">
        <f t="shared" si="4"/>
        <v>7.8400000000000011E-2</v>
      </c>
      <c r="M15" s="12">
        <f t="shared" si="5"/>
        <v>0.28000000000000003</v>
      </c>
      <c r="O15" s="5">
        <v>2</v>
      </c>
      <c r="P15" s="5">
        <f t="shared" si="6"/>
        <v>4</v>
      </c>
      <c r="Q15" s="12">
        <v>1.8886676444267567</v>
      </c>
      <c r="R15" s="12">
        <f t="shared" si="7"/>
        <v>3.567065471104514</v>
      </c>
      <c r="S15" s="12">
        <f t="shared" si="8"/>
        <v>3.7773352888535134</v>
      </c>
    </row>
    <row r="16" spans="3:19" x14ac:dyDescent="0.25">
      <c r="C16" s="5">
        <v>2</v>
      </c>
      <c r="D16" s="5">
        <f t="shared" si="0"/>
        <v>4</v>
      </c>
      <c r="E16" s="12">
        <v>1</v>
      </c>
      <c r="F16" s="12">
        <f t="shared" si="1"/>
        <v>1</v>
      </c>
      <c r="G16" s="12">
        <f t="shared" si="2"/>
        <v>2</v>
      </c>
      <c r="I16" s="5">
        <v>2</v>
      </c>
      <c r="J16" s="5">
        <f t="shared" si="3"/>
        <v>4</v>
      </c>
      <c r="K16" s="12">
        <v>0.91</v>
      </c>
      <c r="L16" s="12">
        <f t="shared" si="4"/>
        <v>0.82810000000000006</v>
      </c>
      <c r="M16" s="12">
        <f t="shared" si="5"/>
        <v>1.82</v>
      </c>
      <c r="O16" s="5">
        <v>3</v>
      </c>
      <c r="P16" s="5">
        <f t="shared" si="6"/>
        <v>9</v>
      </c>
      <c r="Q16" s="12">
        <v>2.7725473728656453</v>
      </c>
      <c r="R16" s="12">
        <f t="shared" si="7"/>
        <v>7.6870189347841915</v>
      </c>
      <c r="S16" s="12">
        <f t="shared" si="8"/>
        <v>8.317642118596936</v>
      </c>
    </row>
    <row r="17" spans="1:19" x14ac:dyDescent="0.25">
      <c r="C17" s="5">
        <v>3</v>
      </c>
      <c r="D17" s="5">
        <f t="shared" si="0"/>
        <v>9</v>
      </c>
      <c r="E17" s="12">
        <v>1.35</v>
      </c>
      <c r="F17" s="12">
        <f t="shared" si="1"/>
        <v>1.8225000000000002</v>
      </c>
      <c r="G17" s="12">
        <f t="shared" si="2"/>
        <v>4.0500000000000007</v>
      </c>
      <c r="I17" s="5">
        <v>3</v>
      </c>
      <c r="J17" s="5">
        <f t="shared" si="3"/>
        <v>9</v>
      </c>
      <c r="K17" s="12">
        <v>1.72</v>
      </c>
      <c r="L17" s="12">
        <f t="shared" si="4"/>
        <v>2.9583999999999997</v>
      </c>
      <c r="M17" s="12">
        <f t="shared" si="5"/>
        <v>5.16</v>
      </c>
      <c r="O17" s="5">
        <v>4</v>
      </c>
      <c r="P17" s="5">
        <f t="shared" si="6"/>
        <v>16</v>
      </c>
      <c r="Q17" s="12">
        <v>3.4885507165004448</v>
      </c>
      <c r="R17" s="12">
        <f t="shared" si="7"/>
        <v>12.169986101595766</v>
      </c>
      <c r="S17" s="12">
        <f t="shared" si="8"/>
        <v>13.954202866001779</v>
      </c>
    </row>
    <row r="18" spans="1:19" x14ac:dyDescent="0.25">
      <c r="C18" s="5">
        <v>4</v>
      </c>
      <c r="D18" s="5">
        <f t="shared" si="0"/>
        <v>16</v>
      </c>
      <c r="E18" s="12">
        <v>1.85</v>
      </c>
      <c r="F18" s="12">
        <f t="shared" si="1"/>
        <v>3.4225000000000003</v>
      </c>
      <c r="G18" s="12">
        <f t="shared" si="2"/>
        <v>7.4</v>
      </c>
      <c r="I18" s="5">
        <v>4</v>
      </c>
      <c r="J18" s="5">
        <f t="shared" si="3"/>
        <v>16</v>
      </c>
      <c r="K18" s="12">
        <v>2.21</v>
      </c>
      <c r="L18" s="12">
        <f t="shared" si="4"/>
        <v>4.8841000000000001</v>
      </c>
      <c r="M18" s="12">
        <f t="shared" si="5"/>
        <v>8.84</v>
      </c>
      <c r="O18" s="5">
        <v>5</v>
      </c>
      <c r="P18" s="5">
        <f t="shared" si="6"/>
        <v>25</v>
      </c>
      <c r="Q18" s="12">
        <v>4.1864907251724821</v>
      </c>
      <c r="R18" s="12">
        <f t="shared" si="7"/>
        <v>17.526704591955216</v>
      </c>
      <c r="S18" s="12">
        <f t="shared" si="8"/>
        <v>20.932453625862411</v>
      </c>
    </row>
    <row r="19" spans="1:19" x14ac:dyDescent="0.25">
      <c r="C19" s="5">
        <v>5</v>
      </c>
      <c r="D19" s="5">
        <f t="shared" si="0"/>
        <v>25</v>
      </c>
      <c r="E19" s="12">
        <v>2.4</v>
      </c>
      <c r="F19" s="12">
        <f t="shared" si="1"/>
        <v>5.76</v>
      </c>
      <c r="G19" s="12">
        <f t="shared" si="2"/>
        <v>12</v>
      </c>
      <c r="I19" s="5">
        <v>5</v>
      </c>
      <c r="J19" s="5">
        <f t="shared" si="3"/>
        <v>25</v>
      </c>
      <c r="K19" s="12">
        <v>3.06</v>
      </c>
      <c r="L19" s="12">
        <f t="shared" si="4"/>
        <v>9.3635999999999999</v>
      </c>
      <c r="M19" s="12">
        <f t="shared" si="5"/>
        <v>15.3</v>
      </c>
    </row>
    <row r="20" spans="1:19" x14ac:dyDescent="0.25">
      <c r="C20" s="5">
        <v>6</v>
      </c>
      <c r="D20" s="5">
        <f t="shared" si="0"/>
        <v>36</v>
      </c>
      <c r="E20" s="12">
        <v>2.83</v>
      </c>
      <c r="F20" s="12">
        <f t="shared" si="1"/>
        <v>8.0089000000000006</v>
      </c>
      <c r="G20" s="12">
        <f t="shared" si="2"/>
        <v>16.98</v>
      </c>
      <c r="I20" s="5">
        <v>6</v>
      </c>
      <c r="J20" s="5">
        <f t="shared" si="3"/>
        <v>36</v>
      </c>
      <c r="K20" s="12">
        <v>3.91</v>
      </c>
      <c r="L20" s="12">
        <f t="shared" si="4"/>
        <v>15.288100000000002</v>
      </c>
      <c r="M20" s="12">
        <f t="shared" si="5"/>
        <v>23.46</v>
      </c>
    </row>
    <row r="22" spans="1:19" x14ac:dyDescent="0.25">
      <c r="A22" s="13" t="s">
        <v>9</v>
      </c>
      <c r="C22" s="18">
        <f>COUNT(C3:C20)</f>
        <v>18</v>
      </c>
      <c r="D22" s="18"/>
      <c r="E22" s="18"/>
      <c r="F22" s="18"/>
      <c r="G22" s="18"/>
      <c r="H22" s="13"/>
      <c r="I22" s="18">
        <f>COUNT(I3:I20)</f>
        <v>18</v>
      </c>
      <c r="J22" s="18"/>
      <c r="K22" s="18"/>
      <c r="L22" s="18"/>
      <c r="M22" s="18"/>
      <c r="N22" s="13"/>
      <c r="O22" s="18">
        <f>COUNT(O3:O20)</f>
        <v>15</v>
      </c>
      <c r="P22" s="18"/>
      <c r="Q22" s="18"/>
      <c r="R22" s="18"/>
      <c r="S22" s="18"/>
    </row>
    <row r="23" spans="1:19" x14ac:dyDescent="0.25">
      <c r="A23" s="13" t="s">
        <v>10</v>
      </c>
      <c r="C23" s="5">
        <f>SUM(C3:C20)</f>
        <v>63</v>
      </c>
      <c r="D23" s="12">
        <f>SUM(D3:D20)</f>
        <v>273</v>
      </c>
      <c r="E23" s="12">
        <f>SUM(E3:E20)</f>
        <v>34.550000000000004</v>
      </c>
      <c r="F23" s="12">
        <f>SUM(F3:F20)</f>
        <v>80.422899999999998</v>
      </c>
      <c r="G23" s="12">
        <f>SUM(G3:G20)</f>
        <v>146.83000000000001</v>
      </c>
      <c r="H23" s="13"/>
      <c r="I23" s="5">
        <f>SUM(I3:I20)</f>
        <v>63</v>
      </c>
      <c r="J23" s="12">
        <f>SUM(J3:J20)</f>
        <v>273</v>
      </c>
      <c r="K23" s="13">
        <f>SUM(K3:K20)</f>
        <v>33.43</v>
      </c>
      <c r="L23" s="12">
        <f>SUM(L3:L20)</f>
        <v>88.105699999999999</v>
      </c>
      <c r="M23" s="12">
        <f>SUM(M3:M20)</f>
        <v>153.41999999999999</v>
      </c>
      <c r="N23" s="13"/>
      <c r="O23" s="5">
        <f>SUM(O3:O20)</f>
        <v>45</v>
      </c>
      <c r="P23" s="12">
        <f>SUM(P3:P20)</f>
        <v>165</v>
      </c>
      <c r="Q23" s="12">
        <f>SUM(Q3:Q20)</f>
        <v>42.593906830501858</v>
      </c>
      <c r="R23" s="12">
        <f>SUM(R3:R20)</f>
        <v>142.33697970448495</v>
      </c>
      <c r="S23" s="12">
        <f>SUM(S3:S20)</f>
        <v>152.36960778013378</v>
      </c>
    </row>
    <row r="24" spans="1:19" ht="18" x14ac:dyDescent="0.35">
      <c r="A24" s="13" t="s">
        <v>11</v>
      </c>
      <c r="C24" s="17">
        <f>D23-C23^2/C22</f>
        <v>52.5</v>
      </c>
      <c r="D24" s="17"/>
      <c r="E24" s="17"/>
      <c r="F24" s="17"/>
      <c r="G24" s="17"/>
      <c r="H24" s="13"/>
      <c r="I24" s="17">
        <f>J23-I23^2/I22</f>
        <v>52.5</v>
      </c>
      <c r="J24" s="17"/>
      <c r="K24" s="17"/>
      <c r="L24" s="17"/>
      <c r="M24" s="17"/>
      <c r="N24" s="13"/>
      <c r="O24" s="17">
        <f>P23-O23^2/O22</f>
        <v>30</v>
      </c>
      <c r="P24" s="17"/>
      <c r="Q24" s="17"/>
      <c r="R24" s="17"/>
      <c r="S24" s="17"/>
    </row>
    <row r="25" spans="1:19" ht="18" x14ac:dyDescent="0.35">
      <c r="A25" s="13" t="s">
        <v>12</v>
      </c>
      <c r="C25" s="17">
        <f>AVERAGE(C3:C20)</f>
        <v>3.5</v>
      </c>
      <c r="D25" s="17"/>
      <c r="E25" s="17"/>
      <c r="F25" s="17"/>
      <c r="G25" s="17"/>
      <c r="H25" s="13"/>
      <c r="I25" s="17">
        <f>AVERAGE(I3:I20)</f>
        <v>3.5</v>
      </c>
      <c r="J25" s="17"/>
      <c r="K25" s="17"/>
      <c r="L25" s="17"/>
      <c r="M25" s="17"/>
      <c r="N25" s="13"/>
      <c r="O25" s="17">
        <f>AVERAGE(O3:O20)</f>
        <v>3</v>
      </c>
      <c r="P25" s="17"/>
      <c r="Q25" s="17"/>
      <c r="R25" s="17"/>
      <c r="S25" s="17"/>
    </row>
    <row r="26" spans="1:19" ht="18" x14ac:dyDescent="0.35">
      <c r="A26" s="13" t="s">
        <v>13</v>
      </c>
      <c r="C26" s="17">
        <f>F23-(E23^2)/C22</f>
        <v>14.106094444444423</v>
      </c>
      <c r="D26" s="17"/>
      <c r="E26" s="17"/>
      <c r="F26" s="17"/>
      <c r="G26" s="17"/>
      <c r="H26" s="13"/>
      <c r="I26" s="17">
        <f>L23-(K23^2)/I22</f>
        <v>26.018761111111104</v>
      </c>
      <c r="J26" s="17"/>
      <c r="K26" s="17"/>
      <c r="L26" s="17"/>
      <c r="M26" s="17"/>
      <c r="N26" s="13"/>
      <c r="O26" s="17">
        <f>R23-Q23^2/O22</f>
        <v>21.387586432120088</v>
      </c>
      <c r="P26" s="17"/>
      <c r="Q26" s="17"/>
      <c r="R26" s="17"/>
      <c r="S26" s="17"/>
    </row>
    <row r="27" spans="1:19" ht="18" x14ac:dyDescent="0.35">
      <c r="A27" s="13" t="s">
        <v>14</v>
      </c>
      <c r="C27" s="17">
        <f>AVERAGE(E3:E20)</f>
        <v>1.9194444444444447</v>
      </c>
      <c r="D27" s="17"/>
      <c r="E27" s="17"/>
      <c r="F27" s="17"/>
      <c r="G27" s="17"/>
      <c r="H27" s="13"/>
      <c r="I27" s="17">
        <f>AVERAGE(K3:K20)</f>
        <v>1.8572222222222221</v>
      </c>
      <c r="J27" s="17"/>
      <c r="K27" s="17"/>
      <c r="L27" s="17"/>
      <c r="M27" s="17"/>
      <c r="N27" s="13"/>
      <c r="O27" s="17">
        <f>AVERAGE(Q3:Q20)</f>
        <v>2.8395937887001237</v>
      </c>
      <c r="P27" s="17"/>
      <c r="Q27" s="17"/>
      <c r="R27" s="17"/>
      <c r="S27" s="17"/>
    </row>
    <row r="31" spans="1:19" x14ac:dyDescent="0.25">
      <c r="C31" s="13" t="s">
        <v>52</v>
      </c>
      <c r="D31" s="9"/>
      <c r="E31" s="13" t="s">
        <v>53</v>
      </c>
      <c r="F31" s="9"/>
      <c r="G31" s="13"/>
      <c r="H31" s="13"/>
      <c r="I31" s="13" t="s">
        <v>53</v>
      </c>
      <c r="J31" s="9"/>
      <c r="K31" s="13"/>
      <c r="L31" s="13"/>
      <c r="M31" s="13"/>
    </row>
    <row r="32" spans="1:19" x14ac:dyDescent="0.25">
      <c r="A32" s="13" t="s">
        <v>9</v>
      </c>
      <c r="C32" s="13">
        <f>C22+I22</f>
        <v>36</v>
      </c>
      <c r="D32" s="9"/>
      <c r="E32" s="13">
        <f>C22+O22</f>
        <v>33</v>
      </c>
      <c r="F32" s="9"/>
      <c r="G32" s="13"/>
      <c r="H32" s="9"/>
      <c r="I32" s="13">
        <f>I22+O22</f>
        <v>33</v>
      </c>
      <c r="J32" s="9"/>
      <c r="K32" s="13"/>
      <c r="L32" s="13"/>
      <c r="M32" s="13"/>
    </row>
    <row r="33" spans="1:13" ht="18" x14ac:dyDescent="0.35">
      <c r="A33" s="13" t="s">
        <v>22</v>
      </c>
      <c r="C33" s="5">
        <f>SUM(C23,I23)</f>
        <v>126</v>
      </c>
      <c r="D33" s="9"/>
      <c r="E33" s="5">
        <f>SUM(C23,O23)</f>
        <v>108</v>
      </c>
      <c r="F33" s="9"/>
      <c r="G33" s="5"/>
      <c r="H33" s="13"/>
      <c r="I33" s="5">
        <f>SUM(I23,O23)</f>
        <v>108</v>
      </c>
      <c r="J33" s="13"/>
      <c r="K33" s="5"/>
      <c r="L33" s="13"/>
      <c r="M33" s="5"/>
    </row>
    <row r="34" spans="1:13" ht="18.75" x14ac:dyDescent="0.35">
      <c r="A34" s="13" t="s">
        <v>23</v>
      </c>
      <c r="C34" s="12">
        <f>SUM(D23,J23)</f>
        <v>546</v>
      </c>
      <c r="D34" s="9"/>
      <c r="E34" s="12">
        <f>SUM(D23,P23)</f>
        <v>438</v>
      </c>
      <c r="F34" s="9"/>
      <c r="G34" s="12"/>
      <c r="H34" s="13"/>
      <c r="I34" s="12">
        <f>SUM(J23,P23)</f>
        <v>438</v>
      </c>
      <c r="J34" s="13"/>
      <c r="K34" s="12"/>
      <c r="L34" s="13"/>
      <c r="M34" s="12"/>
    </row>
    <row r="35" spans="1:13" ht="18" x14ac:dyDescent="0.35">
      <c r="A35" s="13" t="s">
        <v>24</v>
      </c>
      <c r="C35" s="12">
        <f>C34-C33^2/C32</f>
        <v>105</v>
      </c>
      <c r="D35" s="10"/>
      <c r="E35" s="12">
        <f>E34-E33^2/E32</f>
        <v>84.545454545454561</v>
      </c>
      <c r="F35" s="10"/>
      <c r="G35" s="12"/>
      <c r="H35" s="13"/>
      <c r="I35" s="12">
        <f>I34-I33^2/I32</f>
        <v>84.545454545454561</v>
      </c>
      <c r="J35" s="13"/>
      <c r="K35" s="12"/>
      <c r="L35" s="13"/>
      <c r="M35" s="12"/>
    </row>
    <row r="36" spans="1:13" ht="18" x14ac:dyDescent="0.35">
      <c r="A36" s="13" t="s">
        <v>25</v>
      </c>
      <c r="C36" s="12">
        <f>C24+I24</f>
        <v>105</v>
      </c>
      <c r="D36" s="10"/>
      <c r="E36" s="12">
        <f>C24+O24</f>
        <v>82.5</v>
      </c>
      <c r="F36" s="10"/>
      <c r="G36" s="12"/>
      <c r="H36" s="13"/>
      <c r="I36" s="12">
        <f>I24+O24</f>
        <v>82.5</v>
      </c>
      <c r="J36" s="13"/>
      <c r="K36" s="12"/>
      <c r="L36" s="13"/>
      <c r="M36" s="12"/>
    </row>
    <row r="37" spans="1:13" ht="18" x14ac:dyDescent="0.35">
      <c r="A37" s="13" t="s">
        <v>26</v>
      </c>
      <c r="C37" s="12">
        <f>AVERAGE(C3:C20,I3:I20)</f>
        <v>3.5</v>
      </c>
      <c r="D37" s="10"/>
      <c r="E37" s="12">
        <f>AVERAGE(C3:C20,O3:O20)</f>
        <v>3.2727272727272729</v>
      </c>
      <c r="F37" s="10"/>
      <c r="G37" s="12"/>
      <c r="H37" s="13"/>
      <c r="I37" s="5">
        <f>AVERAGE(I3:I20,O3:O20)</f>
        <v>3.2727272727272729</v>
      </c>
      <c r="J37" s="13"/>
      <c r="K37" s="5"/>
      <c r="L37" s="13"/>
      <c r="M37" s="5"/>
    </row>
    <row r="38" spans="1:13" ht="18" x14ac:dyDescent="0.35">
      <c r="A38" s="13" t="s">
        <v>27</v>
      </c>
      <c r="C38" s="12">
        <f>SUM(E23,K23)</f>
        <v>67.98</v>
      </c>
      <c r="D38" s="10"/>
      <c r="E38" s="12">
        <f>SUM(E23,Q23)</f>
        <v>77.143906830501862</v>
      </c>
      <c r="F38" s="9"/>
      <c r="G38" s="12"/>
      <c r="H38" s="13"/>
      <c r="I38" s="12">
        <f>SUM(K23,Q23)</f>
        <v>76.023906830501858</v>
      </c>
      <c r="J38" s="13"/>
      <c r="K38" s="13"/>
      <c r="L38" s="13"/>
      <c r="M38" s="12"/>
    </row>
    <row r="39" spans="1:13" ht="18.75" x14ac:dyDescent="0.35">
      <c r="A39" s="13" t="s">
        <v>28</v>
      </c>
      <c r="C39" s="12">
        <f>F23+L23</f>
        <v>168.52859999999998</v>
      </c>
      <c r="D39" s="10"/>
      <c r="E39" s="12">
        <f>SUM(F23,R23)</f>
        <v>222.75987970448494</v>
      </c>
      <c r="F39" s="10"/>
      <c r="G39" s="12"/>
      <c r="H39" s="13"/>
      <c r="I39" s="12">
        <f>SUM(L23,R23)</f>
        <v>230.44267970448493</v>
      </c>
      <c r="J39" s="13"/>
      <c r="K39" s="12"/>
      <c r="L39" s="13"/>
      <c r="M39" s="12"/>
    </row>
    <row r="40" spans="1:13" ht="18" x14ac:dyDescent="0.35">
      <c r="A40" s="13" t="s">
        <v>29</v>
      </c>
      <c r="C40" s="12">
        <f>C39-C38^2/C32</f>
        <v>40.159699999999958</v>
      </c>
      <c r="D40" s="10"/>
      <c r="E40" s="12">
        <f>E39-E38^2/E32</f>
        <v>42.421020278025793</v>
      </c>
      <c r="F40" s="10"/>
      <c r="G40" s="12"/>
      <c r="H40" s="13"/>
      <c r="I40" s="12">
        <f>I39-I38^2/I32</f>
        <v>55.302243044702294</v>
      </c>
      <c r="J40" s="13"/>
      <c r="K40" s="12"/>
      <c r="L40" s="13"/>
      <c r="M40" s="12"/>
    </row>
    <row r="41" spans="1:13" ht="18" x14ac:dyDescent="0.35">
      <c r="A41" s="13" t="s">
        <v>30</v>
      </c>
      <c r="C41" s="12">
        <f>C26+I26</f>
        <v>40.124855555555527</v>
      </c>
      <c r="D41" s="10"/>
      <c r="E41" s="12">
        <f>C26+O26</f>
        <v>35.493680876564511</v>
      </c>
      <c r="F41" s="9"/>
      <c r="G41" s="12"/>
      <c r="H41" s="13"/>
      <c r="I41" s="12">
        <f>I26+O26</f>
        <v>47.406347543231192</v>
      </c>
      <c r="J41" s="13"/>
      <c r="K41" s="12"/>
      <c r="L41" s="13"/>
      <c r="M41" s="12"/>
    </row>
    <row r="42" spans="1:13" ht="18" x14ac:dyDescent="0.35">
      <c r="A42" s="13" t="s">
        <v>31</v>
      </c>
      <c r="C42" s="12">
        <f>C40-C41</f>
        <v>3.4844444444431133E-2</v>
      </c>
      <c r="D42" s="10"/>
      <c r="E42" s="12">
        <f>E40-E41</f>
        <v>6.9273394014612819</v>
      </c>
      <c r="F42" s="9"/>
      <c r="G42" s="12"/>
      <c r="H42" s="13"/>
      <c r="I42" s="12">
        <f>I40-I41</f>
        <v>7.8958955014711023</v>
      </c>
      <c r="J42" s="13"/>
      <c r="K42" s="12"/>
      <c r="L42" s="13"/>
      <c r="M42" s="12"/>
    </row>
    <row r="43" spans="1:13" ht="18" x14ac:dyDescent="0.35">
      <c r="A43" s="13" t="s">
        <v>32</v>
      </c>
      <c r="C43" s="12">
        <f>AVERAGE(E3:E20,K3:K20)</f>
        <v>1.8883333333333334</v>
      </c>
      <c r="D43" s="10"/>
      <c r="E43" s="12">
        <f>AVERAGE(E3:E20,Q3:Q20)</f>
        <v>2.3376941463788445</v>
      </c>
      <c r="F43" s="10"/>
      <c r="G43" s="12"/>
      <c r="H43" s="13"/>
      <c r="I43" s="12">
        <f>AVERAGE(K3:K20,Q3:Q20)</f>
        <v>2.3037547524394508</v>
      </c>
      <c r="J43" s="13"/>
      <c r="K43" s="12"/>
      <c r="L43" s="13"/>
      <c r="M43" s="12"/>
    </row>
    <row r="44" spans="1:13" ht="18" x14ac:dyDescent="0.35">
      <c r="A44" s="13" t="s">
        <v>33</v>
      </c>
      <c r="C44" s="12">
        <f>SUM(G23,M23)</f>
        <v>300.25</v>
      </c>
      <c r="D44" s="9"/>
      <c r="E44" s="12">
        <f>SUM(G23,S23)</f>
        <v>299.19960778013376</v>
      </c>
      <c r="F44" s="9"/>
      <c r="G44" s="12"/>
      <c r="H44" s="13"/>
      <c r="I44" s="12">
        <f>SUM(M23,S23)</f>
        <v>305.78960778013379</v>
      </c>
      <c r="J44" s="13"/>
      <c r="K44" s="12"/>
      <c r="L44" s="13"/>
      <c r="M44" s="12"/>
    </row>
    <row r="45" spans="1:13" ht="18" x14ac:dyDescent="0.35">
      <c r="A45" s="13" t="s">
        <v>34</v>
      </c>
      <c r="C45" s="12">
        <f>C44-(C33*C38)/C32</f>
        <v>62.319999999999965</v>
      </c>
      <c r="D45" s="10"/>
      <c r="E45" s="12">
        <f>E44-(E33*E38)/E32</f>
        <v>46.72863997121857</v>
      </c>
      <c r="F45" s="10"/>
      <c r="G45" s="12"/>
      <c r="H45" s="13"/>
      <c r="I45" s="12">
        <f>I44-(I33*I38)/I32</f>
        <v>56.984094516673196</v>
      </c>
      <c r="J45" s="13"/>
      <c r="K45" s="12"/>
      <c r="L45" s="13"/>
      <c r="M45" s="12"/>
    </row>
    <row r="46" spans="1:13" ht="18" x14ac:dyDescent="0.35">
      <c r="A46" s="13" t="s">
        <v>35</v>
      </c>
      <c r="C46" s="12">
        <f>G23-(C23*E23)/C22</f>
        <v>25.905000000000001</v>
      </c>
      <c r="D46" s="10"/>
      <c r="E46" s="12">
        <f>G23-(C23*E23)/C22</f>
        <v>25.905000000000001</v>
      </c>
      <c r="F46" s="10"/>
      <c r="G46" s="12"/>
      <c r="H46" s="13"/>
      <c r="I46" s="13">
        <f>M23-I23*K23/I22</f>
        <v>36.414999999999978</v>
      </c>
      <c r="J46" s="13"/>
      <c r="K46" s="13"/>
      <c r="L46" s="13"/>
      <c r="M46" s="12"/>
    </row>
    <row r="47" spans="1:13" ht="18" x14ac:dyDescent="0.35">
      <c r="A47" s="13" t="s">
        <v>36</v>
      </c>
      <c r="C47" s="13">
        <f>M23-(I23*K23)/I22</f>
        <v>36.414999999999978</v>
      </c>
      <c r="D47" s="9"/>
      <c r="E47" s="12">
        <f>S23-(O23*Q23)/O22</f>
        <v>24.587887288628195</v>
      </c>
      <c r="F47" s="9"/>
      <c r="G47" s="12"/>
      <c r="H47" s="13"/>
      <c r="I47" s="12">
        <f>S23-O23*Q23/O22</f>
        <v>24.587887288628195</v>
      </c>
      <c r="J47" s="13"/>
      <c r="K47" s="12"/>
      <c r="L47" s="13"/>
      <c r="M47" s="12"/>
    </row>
    <row r="48" spans="1:13" ht="18" x14ac:dyDescent="0.35">
      <c r="A48" s="13" t="s">
        <v>37</v>
      </c>
      <c r="C48" s="12">
        <f>SUM(C46,C47)</f>
        <v>62.319999999999979</v>
      </c>
      <c r="D48" s="9"/>
      <c r="E48" s="12">
        <f>SUM(E46,E47)</f>
        <v>50.492887288628197</v>
      </c>
      <c r="F48" s="9"/>
      <c r="G48" s="12"/>
      <c r="H48" s="13"/>
      <c r="I48" s="12">
        <f>SUM(I46,I47)</f>
        <v>61.002887288628173</v>
      </c>
      <c r="J48" s="13"/>
      <c r="K48" s="12"/>
      <c r="L48" s="13"/>
      <c r="M48" s="12"/>
    </row>
    <row r="49" spans="1:13" ht="18" x14ac:dyDescent="0.35">
      <c r="A49" s="13" t="s">
        <v>38</v>
      </c>
      <c r="C49" s="12">
        <f>C40-C45^2/C35</f>
        <v>3.1712961904761912</v>
      </c>
      <c r="D49" s="10"/>
      <c r="E49" s="12">
        <f>E40-E45^2/E35</f>
        <v>16.593897988609211</v>
      </c>
      <c r="F49" s="10"/>
      <c r="G49" s="12"/>
      <c r="H49" s="13"/>
      <c r="I49" s="12">
        <f>I40-I45^2/I35</f>
        <v>16.894654542835006</v>
      </c>
      <c r="J49" s="13"/>
      <c r="K49" s="12"/>
      <c r="L49" s="13"/>
      <c r="M49" s="12"/>
    </row>
    <row r="50" spans="1:13" ht="18" x14ac:dyDescent="0.35">
      <c r="A50" s="13" t="s">
        <v>39</v>
      </c>
      <c r="C50" s="12">
        <f>C41-C48^2/C36</f>
        <v>3.1364517460317458</v>
      </c>
      <c r="D50" s="10"/>
      <c r="E50" s="12">
        <f>E41-E48^2/E36</f>
        <v>4.5902667342358967</v>
      </c>
      <c r="F50" s="10"/>
      <c r="G50" s="12"/>
      <c r="H50" s="13"/>
      <c r="I50" s="12">
        <f>I41-I48^2/I36</f>
        <v>2.2990474517272759</v>
      </c>
      <c r="J50" s="13"/>
      <c r="K50" s="12"/>
      <c r="L50" s="13"/>
      <c r="M50" s="12"/>
    </row>
    <row r="51" spans="1:13" ht="18" x14ac:dyDescent="0.35">
      <c r="A51" s="13" t="s">
        <v>40</v>
      </c>
      <c r="C51" s="12">
        <f>C49-C50</f>
        <v>3.4844444444445344E-2</v>
      </c>
      <c r="D51" s="9"/>
      <c r="E51" s="12">
        <f>E49-E50</f>
        <v>12.003631254373314</v>
      </c>
      <c r="F51" s="9"/>
      <c r="G51" s="12"/>
      <c r="H51" s="13"/>
      <c r="I51" s="12">
        <f>I49-I50</f>
        <v>14.59560709110773</v>
      </c>
      <c r="J51" s="13"/>
      <c r="K51" s="12"/>
      <c r="L51" s="13"/>
      <c r="M51" s="12"/>
    </row>
    <row r="52" spans="1:13" ht="18" x14ac:dyDescent="0.35">
      <c r="A52" s="13" t="s">
        <v>41</v>
      </c>
      <c r="C52" s="12">
        <f>C27-C54*(C25-C37)</f>
        <v>1.9194444444444447</v>
      </c>
      <c r="D52" s="10"/>
      <c r="E52" s="12">
        <f>C27-E54*(C25-E37)</f>
        <v>1.7803455813903728</v>
      </c>
      <c r="F52" s="10"/>
      <c r="G52" s="12"/>
      <c r="H52" s="13"/>
      <c r="I52" s="12">
        <f>I27-I54*(I25-I37)</f>
        <v>1.6891701911240731</v>
      </c>
      <c r="J52" s="13"/>
      <c r="K52" s="12"/>
      <c r="L52" s="13"/>
      <c r="M52" s="12"/>
    </row>
    <row r="53" spans="1:13" ht="18" x14ac:dyDescent="0.35">
      <c r="A53" s="13" t="s">
        <v>42</v>
      </c>
      <c r="C53" s="12">
        <f>I27-C54*(I25-C37)</f>
        <v>1.8572222222222221</v>
      </c>
      <c r="D53" s="10"/>
      <c r="E53" s="12">
        <f>O27-E54*(O25-E37)</f>
        <v>3.0065124243650105</v>
      </c>
      <c r="F53" s="10"/>
      <c r="G53" s="12"/>
      <c r="H53" s="13"/>
      <c r="I53" s="12">
        <f>O27-I54*(O25-I37)</f>
        <v>3.0412562260179028</v>
      </c>
      <c r="J53" s="13"/>
      <c r="K53" s="12"/>
      <c r="L53" s="13"/>
      <c r="M53" s="12"/>
    </row>
    <row r="54" spans="1:13" ht="18" x14ac:dyDescent="0.35">
      <c r="A54" s="13" t="s">
        <v>43</v>
      </c>
      <c r="C54" s="12">
        <f>C48/C36</f>
        <v>0.59352380952380934</v>
      </c>
      <c r="D54" s="10"/>
      <c r="E54" s="12">
        <f>E48/E36</f>
        <v>0.61203499743791756</v>
      </c>
      <c r="F54" s="10"/>
      <c r="G54" s="12"/>
      <c r="H54" s="13"/>
      <c r="I54" s="12">
        <f>I48/I36</f>
        <v>0.73942893683185662</v>
      </c>
      <c r="J54" s="13"/>
      <c r="K54" s="12"/>
      <c r="L54" s="13"/>
      <c r="M54" s="12"/>
    </row>
    <row r="55" spans="1:13" ht="18" x14ac:dyDescent="0.35">
      <c r="A55" s="13" t="s">
        <v>44</v>
      </c>
      <c r="C55" s="13">
        <f>C32-2-1</f>
        <v>33</v>
      </c>
      <c r="D55" s="9"/>
      <c r="E55" s="13">
        <f>E32-2-1</f>
        <v>30</v>
      </c>
      <c r="F55" s="9"/>
      <c r="G55" s="13"/>
      <c r="H55" s="13"/>
      <c r="I55" s="13">
        <f>I32-2-1</f>
        <v>30</v>
      </c>
      <c r="J55" s="13"/>
      <c r="K55" s="13"/>
      <c r="L55" s="13"/>
      <c r="M55" s="13"/>
    </row>
    <row r="56" spans="1:13" ht="18" x14ac:dyDescent="0.35">
      <c r="A56" s="13" t="s">
        <v>45</v>
      </c>
      <c r="C56" s="12">
        <f>2-1</f>
        <v>1</v>
      </c>
      <c r="D56" s="10"/>
      <c r="E56" s="12">
        <f>2-1</f>
        <v>1</v>
      </c>
      <c r="F56" s="10"/>
      <c r="G56" s="12"/>
      <c r="H56" s="13"/>
      <c r="I56" s="12">
        <f>2-1</f>
        <v>1</v>
      </c>
      <c r="J56" s="13"/>
      <c r="K56" s="12"/>
      <c r="L56" s="13"/>
      <c r="M56" s="12"/>
    </row>
    <row r="57" spans="1:13" x14ac:dyDescent="0.25">
      <c r="A57" s="13" t="s">
        <v>46</v>
      </c>
      <c r="C57" s="12">
        <f>(C51/C56)/(C50/C55)</f>
        <v>0.3666138553291991</v>
      </c>
      <c r="D57" s="10"/>
      <c r="E57" s="12">
        <f>(E51/E56)/(E50/E55)</f>
        <v>78.450547316863876</v>
      </c>
      <c r="F57" s="10"/>
      <c r="G57" s="12"/>
      <c r="H57" s="13"/>
      <c r="I57" s="12">
        <f>(I51/I56)/(I50/I55)</f>
        <v>190.4563615702065</v>
      </c>
      <c r="J57" s="13"/>
      <c r="K57" s="12"/>
      <c r="L57" s="13"/>
      <c r="M57" s="12"/>
    </row>
    <row r="58" spans="1:13" x14ac:dyDescent="0.25">
      <c r="A58" s="13" t="s">
        <v>47</v>
      </c>
      <c r="C58" s="12">
        <v>0.89090000000000003</v>
      </c>
      <c r="D58" s="9"/>
      <c r="E58" s="12">
        <v>1.91015E-3</v>
      </c>
      <c r="F58" s="9"/>
      <c r="G58" s="12"/>
      <c r="H58" s="13"/>
      <c r="I58" s="12">
        <v>0</v>
      </c>
      <c r="J58" s="13"/>
      <c r="K58" s="12"/>
      <c r="L58" s="13"/>
      <c r="M58" s="12"/>
    </row>
    <row r="59" spans="1:13" x14ac:dyDescent="0.25"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 t="s">
        <v>48</v>
      </c>
      <c r="C60" s="21">
        <v>0.05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</row>
  </sheetData>
  <mergeCells count="19">
    <mergeCell ref="C1:G1"/>
    <mergeCell ref="I1:M1"/>
    <mergeCell ref="O1:S1"/>
    <mergeCell ref="C22:G22"/>
    <mergeCell ref="I22:M22"/>
    <mergeCell ref="O22:S22"/>
    <mergeCell ref="C24:G24"/>
    <mergeCell ref="I24:M24"/>
    <mergeCell ref="O24:S24"/>
    <mergeCell ref="C25:G25"/>
    <mergeCell ref="I25:M25"/>
    <mergeCell ref="O25:S25"/>
    <mergeCell ref="C60:M60"/>
    <mergeCell ref="C26:G26"/>
    <mergeCell ref="I26:M26"/>
    <mergeCell ref="O26:S26"/>
    <mergeCell ref="C27:G27"/>
    <mergeCell ref="I27:M27"/>
    <mergeCell ref="O27:S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LP02</vt:lpstr>
      <vt:lpstr>KMC</vt:lpstr>
      <vt:lpstr>F7621</vt:lpstr>
      <vt:lpstr>255 nm</vt:lpstr>
      <vt:lpstr>265 nm</vt:lpstr>
      <vt:lpstr>285 nm</vt:lpstr>
      <vt:lpstr>254 nm</vt:lpstr>
    </vt:vector>
  </TitlesOfParts>
  <Company>Comsale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Kelsie Carlson</dc:creator>
  <cp:lastModifiedBy>Kelsie Carlson</cp:lastModifiedBy>
  <dcterms:created xsi:type="dcterms:W3CDTF">2018-04-27T23:48:33Z</dcterms:created>
  <dcterms:modified xsi:type="dcterms:W3CDTF">2018-10-03T17:47:50Z</dcterms:modified>
</cp:coreProperties>
</file>